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E:\0-C4 Engenharia\0-Vagner Brito\0-Guaíra\Guaíra-R6\"/>
    </mc:Choice>
  </mc:AlternateContent>
  <xr:revisionPtr revIDLastSave="0" documentId="13_ncr:1_{71EBB2E5-8E0B-41E9-A0AF-61692AE9CBC3}" xr6:coauthVersionLast="47" xr6:coauthVersionMax="47" xr10:uidLastSave="{00000000-0000-0000-0000-000000000000}"/>
  <bookViews>
    <workbookView xWindow="28680" yWindow="1680" windowWidth="29040" windowHeight="15720" tabRatio="890" xr2:uid="{00000000-000D-0000-FFFF-FFFF00000000}"/>
  </bookViews>
  <sheets>
    <sheet name="ANEXO I" sheetId="16" r:id="rId1"/>
    <sheet name="2-CPU-1" sheetId="29" r:id="rId2"/>
    <sheet name="2-CPU-2" sheetId="31" r:id="rId3"/>
    <sheet name="2-CPU-3" sheetId="32" r:id="rId4"/>
    <sheet name="2-CPU-4" sheetId="34" r:id="rId5"/>
    <sheet name="2-CPU-5" sheetId="33" r:id="rId6"/>
    <sheet name="III-BDI" sheetId="20" r:id="rId7"/>
    <sheet name="IV-Cronograma" sheetId="19" r:id="rId8"/>
    <sheet name="ENCARGOS SOCIAIS" sheetId="7" r:id="rId9"/>
    <sheet name="INSUMOS" sheetId="13" r:id="rId10"/>
    <sheet name="ins-Sinapi" sheetId="15" r:id="rId11"/>
    <sheet name="qtd" sheetId="14"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s>
  <definedNames>
    <definedName name="\\\" localSheetId="6" hidden="1">{#N/A,#N/A,FALSE,"RESUMO-BB1";#N/A,#N/A,FALSE,"MOD-A01-R - BB1";#N/A,#N/A,FALSE,"URB-BB1"}</definedName>
    <definedName name="\\\" localSheetId="7" hidden="1">{#N/A,#N/A,FALSE,"RESUMO-BB1";#N/A,#N/A,FALSE,"MOD-A01-R - BB1";#N/A,#N/A,FALSE,"URB-BB1"}</definedName>
    <definedName name="\\\" hidden="1">{#N/A,#N/A,FALSE,"RESUMO-BB1";#N/A,#N/A,FALSE,"MOD-A01-R - BB1";#N/A,#N/A,FALSE,"URB-BB1"}</definedName>
    <definedName name="\0">#REF!</definedName>
    <definedName name="\a">#REF!</definedName>
    <definedName name="\D">#REF!</definedName>
    <definedName name="\e" localSheetId="6">#REF!</definedName>
    <definedName name="\e" localSheetId="7">#REF!</definedName>
    <definedName name="\e">#REF!</definedName>
    <definedName name="\i">#REF!</definedName>
    <definedName name="\l">#REF!</definedName>
    <definedName name="\M">#REF!</definedName>
    <definedName name="\O">#REF!</definedName>
    <definedName name="\p" localSheetId="6">#REF!</definedName>
    <definedName name="\p">#REF!</definedName>
    <definedName name="\PEM">#REF!</definedName>
    <definedName name="\R">#REF!</definedName>
    <definedName name="\s">#REF!</definedName>
    <definedName name="\sdcs\c" localSheetId="6" hidden="1">#REF!</definedName>
    <definedName name="\sdcs\c" hidden="1">#REF!</definedName>
    <definedName name="\T">#REF!</definedName>
    <definedName name="\V">#REF!</definedName>
    <definedName name="\v\db\sbf" localSheetId="6" hidden="1">#REF!</definedName>
    <definedName name="\v\db\sbf" hidden="1">#REF!</definedName>
    <definedName name="\xdd">#REF!</definedName>
    <definedName name="_" localSheetId="6" hidden="1">#REF!</definedName>
    <definedName name="_" hidden="1">#REF!</definedName>
    <definedName name="_____________________________________________________________OW18" localSheetId="6" hidden="1">{#N/A,#N/A,FALSE,"CAPA (2)";#N/A,#N/A,FALSE,"PORTAS";#N/A,#N/A,FALSE,"DIMENSION.";#N/A,#N/A,FALSE,"CUSTOPP";#N/A,#N/A,FALSE,"ENLACES";#N/A,#N/A,FALSE,"TOPTELPE";#N/A,#N/A,FALSE,"CSG";#N/A,#N/A,FALSE,"TREIN-DOC";#N/A,#N/A,FALSE,"RESUMO"}</definedName>
    <definedName name="_____________________________________________________________OW18" localSheetId="7" hidden="1">{#N/A,#N/A,FALSE,"CAPA (2)";#N/A,#N/A,FALSE,"PORTAS";#N/A,#N/A,FALSE,"DIMENSION.";#N/A,#N/A,FALSE,"CUSTOPP";#N/A,#N/A,FALSE,"ENLACES";#N/A,#N/A,FALSE,"TOPTELPE";#N/A,#N/A,FALSE,"CSG";#N/A,#N/A,FALSE,"TREIN-DOC";#N/A,#N/A,FALSE,"RESUMO"}</definedName>
    <definedName name="_____________________________________________________________OW18" hidden="1">{#N/A,#N/A,FALSE,"CAPA (2)";#N/A,#N/A,FALSE,"PORTAS";#N/A,#N/A,FALSE,"DIMENSION.";#N/A,#N/A,FALSE,"CUSTOPP";#N/A,#N/A,FALSE,"ENLACES";#N/A,#N/A,FALSE,"TOPTELPE";#N/A,#N/A,FALSE,"CSG";#N/A,#N/A,FALSE,"TREIN-DOC";#N/A,#N/A,FALSE,"RESUMO"}</definedName>
    <definedName name="_____________________________________________OW18" localSheetId="6" hidden="1">{#N/A,#N/A,FALSE,"CAPA (2)";#N/A,#N/A,FALSE,"PORTAS";#N/A,#N/A,FALSE,"DIMENSION.";#N/A,#N/A,FALSE,"CUSTOPP";#N/A,#N/A,FALSE,"ENLACES";#N/A,#N/A,FALSE,"TOPTELPE";#N/A,#N/A,FALSE,"CSG";#N/A,#N/A,FALSE,"TREIN-DOC";#N/A,#N/A,FALSE,"RESUMO"}</definedName>
    <definedName name="_____________________________________________OW18" localSheetId="7" hidden="1">{#N/A,#N/A,FALSE,"CAPA (2)";#N/A,#N/A,FALSE,"PORTAS";#N/A,#N/A,FALSE,"DIMENSION.";#N/A,#N/A,FALSE,"CUSTOPP";#N/A,#N/A,FALSE,"ENLACES";#N/A,#N/A,FALSE,"TOPTELPE";#N/A,#N/A,FALSE,"CSG";#N/A,#N/A,FALSE,"TREIN-DOC";#N/A,#N/A,FALSE,"RESUMO"}</definedName>
    <definedName name="_____________________________________________OW18" hidden="1">{#N/A,#N/A,FALSE,"CAPA (2)";#N/A,#N/A,FALSE,"PORTAS";#N/A,#N/A,FALSE,"DIMENSION.";#N/A,#N/A,FALSE,"CUSTOPP";#N/A,#N/A,FALSE,"ENLACES";#N/A,#N/A,FALSE,"TOPTELPE";#N/A,#N/A,FALSE,"CSG";#N/A,#N/A,FALSE,"TREIN-DOC";#N/A,#N/A,FALSE,"RESUMO"}</definedName>
    <definedName name="____________________________________________OW18" localSheetId="6" hidden="1">{#N/A,#N/A,FALSE,"CAPA (2)";#N/A,#N/A,FALSE,"PORTAS";#N/A,#N/A,FALSE,"DIMENSION.";#N/A,#N/A,FALSE,"CUSTOPP";#N/A,#N/A,FALSE,"ENLACES";#N/A,#N/A,FALSE,"TOPTELPE";#N/A,#N/A,FALSE,"CSG";#N/A,#N/A,FALSE,"TREIN-DOC";#N/A,#N/A,FALSE,"RESUMO"}</definedName>
    <definedName name="____________________________________________OW18" localSheetId="7" hidden="1">{#N/A,#N/A,FALSE,"CAPA (2)";#N/A,#N/A,FALSE,"PORTAS";#N/A,#N/A,FALSE,"DIMENSION.";#N/A,#N/A,FALSE,"CUSTOPP";#N/A,#N/A,FALSE,"ENLACES";#N/A,#N/A,FALSE,"TOPTELPE";#N/A,#N/A,FALSE,"CSG";#N/A,#N/A,FALSE,"TREIN-DOC";#N/A,#N/A,FALSE,"RESUMO"}</definedName>
    <definedName name="____________________________________________OW18" hidden="1">{#N/A,#N/A,FALSE,"CAPA (2)";#N/A,#N/A,FALSE,"PORTAS";#N/A,#N/A,FALSE,"DIMENSION.";#N/A,#N/A,FALSE,"CUSTOPP";#N/A,#N/A,FALSE,"ENLACES";#N/A,#N/A,FALSE,"TOPTELPE";#N/A,#N/A,FALSE,"CSG";#N/A,#N/A,FALSE,"TREIN-DOC";#N/A,#N/A,FALSE,"RESUMO"}</definedName>
    <definedName name="___________________________________________OW18" localSheetId="6" hidden="1">{#N/A,#N/A,FALSE,"CAPA (2)";#N/A,#N/A,FALSE,"PORTAS";#N/A,#N/A,FALSE,"DIMENSION.";#N/A,#N/A,FALSE,"CUSTOPP";#N/A,#N/A,FALSE,"ENLACES";#N/A,#N/A,FALSE,"TOPTELPE";#N/A,#N/A,FALSE,"CSG";#N/A,#N/A,FALSE,"TREIN-DOC";#N/A,#N/A,FALSE,"RESUMO"}</definedName>
    <definedName name="___________________________________________OW18" localSheetId="7" hidden="1">{#N/A,#N/A,FALSE,"CAPA (2)";#N/A,#N/A,FALSE,"PORTAS";#N/A,#N/A,FALSE,"DIMENSION.";#N/A,#N/A,FALSE,"CUSTOPP";#N/A,#N/A,FALSE,"ENLACES";#N/A,#N/A,FALSE,"TOPTELPE";#N/A,#N/A,FALSE,"CSG";#N/A,#N/A,FALSE,"TREIN-DOC";#N/A,#N/A,FALSE,"RESUMO"}</definedName>
    <definedName name="___________________________________________OW18" hidden="1">{#N/A,#N/A,FALSE,"CAPA (2)";#N/A,#N/A,FALSE,"PORTAS";#N/A,#N/A,FALSE,"DIMENSION.";#N/A,#N/A,FALSE,"CUSTOPP";#N/A,#N/A,FALSE,"ENLACES";#N/A,#N/A,FALSE,"TOPTELPE";#N/A,#N/A,FALSE,"CSG";#N/A,#N/A,FALSE,"TREIN-DOC";#N/A,#N/A,FALSE,"RESUMO"}</definedName>
    <definedName name="__________________________________________OW18" localSheetId="6" hidden="1">{#N/A,#N/A,FALSE,"CAPA (2)";#N/A,#N/A,FALSE,"PORTAS";#N/A,#N/A,FALSE,"DIMENSION.";#N/A,#N/A,FALSE,"CUSTOPP";#N/A,#N/A,FALSE,"ENLACES";#N/A,#N/A,FALSE,"TOPTELPE";#N/A,#N/A,FALSE,"CSG";#N/A,#N/A,FALSE,"TREIN-DOC";#N/A,#N/A,FALSE,"RESUMO"}</definedName>
    <definedName name="__________________________________________OW18" localSheetId="7" hidden="1">{#N/A,#N/A,FALSE,"CAPA (2)";#N/A,#N/A,FALSE,"PORTAS";#N/A,#N/A,FALSE,"DIMENSION.";#N/A,#N/A,FALSE,"CUSTOPP";#N/A,#N/A,FALSE,"ENLACES";#N/A,#N/A,FALSE,"TOPTELPE";#N/A,#N/A,FALSE,"CSG";#N/A,#N/A,FALSE,"TREIN-DOC";#N/A,#N/A,FALSE,"RESUMO"}</definedName>
    <definedName name="__________________________________________OW18" hidden="1">{#N/A,#N/A,FALSE,"CAPA (2)";#N/A,#N/A,FALSE,"PORTAS";#N/A,#N/A,FALSE,"DIMENSION.";#N/A,#N/A,FALSE,"CUSTOPP";#N/A,#N/A,FALSE,"ENLACES";#N/A,#N/A,FALSE,"TOPTELPE";#N/A,#N/A,FALSE,"CSG";#N/A,#N/A,FALSE,"TREIN-DOC";#N/A,#N/A,FALSE,"RESUMO"}</definedName>
    <definedName name="_________________________________________OW18" localSheetId="6" hidden="1">{#N/A,#N/A,FALSE,"CAPA (2)";#N/A,#N/A,FALSE,"PORTAS";#N/A,#N/A,FALSE,"DIMENSION.";#N/A,#N/A,FALSE,"CUSTOPP";#N/A,#N/A,FALSE,"ENLACES";#N/A,#N/A,FALSE,"TOPTELPE";#N/A,#N/A,FALSE,"CSG";#N/A,#N/A,FALSE,"TREIN-DOC";#N/A,#N/A,FALSE,"RESUMO"}</definedName>
    <definedName name="_________________________________________OW18" localSheetId="7" hidden="1">{#N/A,#N/A,FALSE,"CAPA (2)";#N/A,#N/A,FALSE,"PORTAS";#N/A,#N/A,FALSE,"DIMENSION.";#N/A,#N/A,FALSE,"CUSTOPP";#N/A,#N/A,FALSE,"ENLACES";#N/A,#N/A,FALSE,"TOPTELPE";#N/A,#N/A,FALSE,"CSG";#N/A,#N/A,FALSE,"TREIN-DOC";#N/A,#N/A,FALSE,"RESUMO"}</definedName>
    <definedName name="_________________________________________OW18" hidden="1">{#N/A,#N/A,FALSE,"CAPA (2)";#N/A,#N/A,FALSE,"PORTAS";#N/A,#N/A,FALSE,"DIMENSION.";#N/A,#N/A,FALSE,"CUSTOPP";#N/A,#N/A,FALSE,"ENLACES";#N/A,#N/A,FALSE,"TOPTELPE";#N/A,#N/A,FALSE,"CSG";#N/A,#N/A,FALSE,"TREIN-DOC";#N/A,#N/A,FALSE,"RESUMO"}</definedName>
    <definedName name="________________________________________OW18" localSheetId="6" hidden="1">{#N/A,#N/A,FALSE,"CAPA (2)";#N/A,#N/A,FALSE,"PORTAS";#N/A,#N/A,FALSE,"DIMENSION.";#N/A,#N/A,FALSE,"CUSTOPP";#N/A,#N/A,FALSE,"ENLACES";#N/A,#N/A,FALSE,"TOPTELPE";#N/A,#N/A,FALSE,"CSG";#N/A,#N/A,FALSE,"TREIN-DOC";#N/A,#N/A,FALSE,"RESUMO"}</definedName>
    <definedName name="________________________________________OW18" localSheetId="7" hidden="1">{#N/A,#N/A,FALSE,"CAPA (2)";#N/A,#N/A,FALSE,"PORTAS";#N/A,#N/A,FALSE,"DIMENSION.";#N/A,#N/A,FALSE,"CUSTOPP";#N/A,#N/A,FALSE,"ENLACES";#N/A,#N/A,FALSE,"TOPTELPE";#N/A,#N/A,FALSE,"CSG";#N/A,#N/A,FALSE,"TREIN-DOC";#N/A,#N/A,FALSE,"RESUMO"}</definedName>
    <definedName name="________________________________________OW18" hidden="1">{#N/A,#N/A,FALSE,"CAPA (2)";#N/A,#N/A,FALSE,"PORTAS";#N/A,#N/A,FALSE,"DIMENSION.";#N/A,#N/A,FALSE,"CUSTOPP";#N/A,#N/A,FALSE,"ENLACES";#N/A,#N/A,FALSE,"TOPTELPE";#N/A,#N/A,FALSE,"CSG";#N/A,#N/A,FALSE,"TREIN-DOC";#N/A,#N/A,FALSE,"RESUMO"}</definedName>
    <definedName name="__________________________________OW18" localSheetId="6" hidden="1">{#N/A,#N/A,FALSE,"CAPA (2)";#N/A,#N/A,FALSE,"PORTAS";#N/A,#N/A,FALSE,"DIMENSION.";#N/A,#N/A,FALSE,"CUSTOPP";#N/A,#N/A,FALSE,"ENLACES";#N/A,#N/A,FALSE,"TOPTELPE";#N/A,#N/A,FALSE,"CSG";#N/A,#N/A,FALSE,"TREIN-DOC";#N/A,#N/A,FALSE,"RESUMO"}</definedName>
    <definedName name="__________________________________OW18" localSheetId="7" hidden="1">{#N/A,#N/A,FALSE,"CAPA (2)";#N/A,#N/A,FALSE,"PORTAS";#N/A,#N/A,FALSE,"DIMENSION.";#N/A,#N/A,FALSE,"CUSTOPP";#N/A,#N/A,FALSE,"ENLACES";#N/A,#N/A,FALSE,"TOPTELPE";#N/A,#N/A,FALSE,"CSG";#N/A,#N/A,FALSE,"TREIN-DOC";#N/A,#N/A,FALSE,"RESUMO"}</definedName>
    <definedName name="__________________________________OW18" hidden="1">{#N/A,#N/A,FALSE,"CAPA (2)";#N/A,#N/A,FALSE,"PORTAS";#N/A,#N/A,FALSE,"DIMENSION.";#N/A,#N/A,FALSE,"CUSTOPP";#N/A,#N/A,FALSE,"ENLACES";#N/A,#N/A,FALSE,"TOPTELPE";#N/A,#N/A,FALSE,"CSG";#N/A,#N/A,FALSE,"TREIN-DOC";#N/A,#N/A,FALSE,"RESUMO"}</definedName>
    <definedName name="_________________________________OW18" localSheetId="6" hidden="1">{#N/A,#N/A,FALSE,"CAPA (2)";#N/A,#N/A,FALSE,"PORTAS";#N/A,#N/A,FALSE,"DIMENSION.";#N/A,#N/A,FALSE,"CUSTOPP";#N/A,#N/A,FALSE,"ENLACES";#N/A,#N/A,FALSE,"TOPTELPE";#N/A,#N/A,FALSE,"CSG";#N/A,#N/A,FALSE,"TREIN-DOC";#N/A,#N/A,FALSE,"RESUMO"}</definedName>
    <definedName name="_________________________________OW18" localSheetId="7" hidden="1">{#N/A,#N/A,FALSE,"CAPA (2)";#N/A,#N/A,FALSE,"PORTAS";#N/A,#N/A,FALSE,"DIMENSION.";#N/A,#N/A,FALSE,"CUSTOPP";#N/A,#N/A,FALSE,"ENLACES";#N/A,#N/A,FALSE,"TOPTELPE";#N/A,#N/A,FALSE,"CSG";#N/A,#N/A,FALSE,"TREIN-DOC";#N/A,#N/A,FALSE,"RESUMO"}</definedName>
    <definedName name="_________________________________OW18" hidden="1">{#N/A,#N/A,FALSE,"CAPA (2)";#N/A,#N/A,FALSE,"PORTAS";#N/A,#N/A,FALSE,"DIMENSION.";#N/A,#N/A,FALSE,"CUSTOPP";#N/A,#N/A,FALSE,"ENLACES";#N/A,#N/A,FALSE,"TOPTELPE";#N/A,#N/A,FALSE,"CSG";#N/A,#N/A,FALSE,"TREIN-DOC";#N/A,#N/A,FALSE,"RESUMO"}</definedName>
    <definedName name="________________________________eu2" localSheetId="6" hidden="1">{#N/A,#N/A,FALSE,"MO (2)"}</definedName>
    <definedName name="________________________________eu2" localSheetId="7" hidden="1">{#N/A,#N/A,FALSE,"MO (2)"}</definedName>
    <definedName name="________________________________eu2" hidden="1">{#N/A,#N/A,FALSE,"MO (2)"}</definedName>
    <definedName name="________________________________OW18" localSheetId="6" hidden="1">{#N/A,#N/A,FALSE,"CAPA (2)";#N/A,#N/A,FALSE,"PORTAS";#N/A,#N/A,FALSE,"DIMENSION.";#N/A,#N/A,FALSE,"CUSTOPP";#N/A,#N/A,FALSE,"ENLACES";#N/A,#N/A,FALSE,"TOPTELPE";#N/A,#N/A,FALSE,"CSG";#N/A,#N/A,FALSE,"TREIN-DOC";#N/A,#N/A,FALSE,"RESUMO"}</definedName>
    <definedName name="________________________________OW18" localSheetId="7" hidden="1">{#N/A,#N/A,FALSE,"CAPA (2)";#N/A,#N/A,FALSE,"PORTAS";#N/A,#N/A,FALSE,"DIMENSION.";#N/A,#N/A,FALSE,"CUSTOPP";#N/A,#N/A,FALSE,"ENLACES";#N/A,#N/A,FALSE,"TOPTELPE";#N/A,#N/A,FALSE,"CSG";#N/A,#N/A,FALSE,"TREIN-DOC";#N/A,#N/A,FALSE,"RESUMO"}</definedName>
    <definedName name="________________________________OW18" hidden="1">{#N/A,#N/A,FALSE,"CAPA (2)";#N/A,#N/A,FALSE,"PORTAS";#N/A,#N/A,FALSE,"DIMENSION.";#N/A,#N/A,FALSE,"CUSTOPP";#N/A,#N/A,FALSE,"ENLACES";#N/A,#N/A,FALSE,"TOPTELPE";#N/A,#N/A,FALSE,"CSG";#N/A,#N/A,FALSE,"TREIN-DOC";#N/A,#N/A,FALSE,"RESUMO"}</definedName>
    <definedName name="_______________________________IRM1" localSheetId="6" hidden="1">{#N/A,#N/A,FALSE,"MO (2)"}</definedName>
    <definedName name="_______________________________IRM1" localSheetId="7" hidden="1">{#N/A,#N/A,FALSE,"MO (2)"}</definedName>
    <definedName name="_______________________________IRM1" hidden="1">{#N/A,#N/A,FALSE,"MO (2)"}</definedName>
    <definedName name="_______________________________OW18" localSheetId="6" hidden="1">{#N/A,#N/A,FALSE,"CAPA (2)";#N/A,#N/A,FALSE,"PORTAS";#N/A,#N/A,FALSE,"DIMENSION.";#N/A,#N/A,FALSE,"CUSTOPP";#N/A,#N/A,FALSE,"ENLACES";#N/A,#N/A,FALSE,"TOPTELPE";#N/A,#N/A,FALSE,"CSG";#N/A,#N/A,FALSE,"TREIN-DOC";#N/A,#N/A,FALSE,"RESUMO"}</definedName>
    <definedName name="_______________________________OW18" localSheetId="7" hidden="1">{#N/A,#N/A,FALSE,"CAPA (2)";#N/A,#N/A,FALSE,"PORTAS";#N/A,#N/A,FALSE,"DIMENSION.";#N/A,#N/A,FALSE,"CUSTOPP";#N/A,#N/A,FALSE,"ENLACES";#N/A,#N/A,FALSE,"TOPTELPE";#N/A,#N/A,FALSE,"CSG";#N/A,#N/A,FALSE,"TREIN-DOC";#N/A,#N/A,FALSE,"RESUMO"}</definedName>
    <definedName name="_______________________________OW18" hidden="1">{#N/A,#N/A,FALSE,"CAPA (2)";#N/A,#N/A,FALSE,"PORTAS";#N/A,#N/A,FALSE,"DIMENSION.";#N/A,#N/A,FALSE,"CUSTOPP";#N/A,#N/A,FALSE,"ENLACES";#N/A,#N/A,FALSE,"TOPTELPE";#N/A,#N/A,FALSE,"CSG";#N/A,#N/A,FALSE,"TREIN-DOC";#N/A,#N/A,FALSE,"RESUMO"}</definedName>
    <definedName name="______________________________eu2" localSheetId="6" hidden="1">{#N/A,#N/A,FALSE,"MO (2)"}</definedName>
    <definedName name="______________________________eu2" localSheetId="7" hidden="1">{#N/A,#N/A,FALSE,"MO (2)"}</definedName>
    <definedName name="______________________________eu2" hidden="1">{#N/A,#N/A,FALSE,"MO (2)"}</definedName>
    <definedName name="______________________________OW18" localSheetId="6" hidden="1">{#N/A,#N/A,FALSE,"CAPA (2)";#N/A,#N/A,FALSE,"PORTAS";#N/A,#N/A,FALSE,"DIMENSION.";#N/A,#N/A,FALSE,"CUSTOPP";#N/A,#N/A,FALSE,"ENLACES";#N/A,#N/A,FALSE,"TOPTELPE";#N/A,#N/A,FALSE,"CSG";#N/A,#N/A,FALSE,"TREIN-DOC";#N/A,#N/A,FALSE,"RESUMO"}</definedName>
    <definedName name="______________________________OW18" localSheetId="7" hidden="1">{#N/A,#N/A,FALSE,"CAPA (2)";#N/A,#N/A,FALSE,"PORTAS";#N/A,#N/A,FALSE,"DIMENSION.";#N/A,#N/A,FALSE,"CUSTOPP";#N/A,#N/A,FALSE,"ENLACES";#N/A,#N/A,FALSE,"TOPTELPE";#N/A,#N/A,FALSE,"CSG";#N/A,#N/A,FALSE,"TREIN-DOC";#N/A,#N/A,FALSE,"RESUMO"}</definedName>
    <definedName name="______________________________OW18" hidden="1">{#N/A,#N/A,FALSE,"CAPA (2)";#N/A,#N/A,FALSE,"PORTAS";#N/A,#N/A,FALSE,"DIMENSION.";#N/A,#N/A,FALSE,"CUSTOPP";#N/A,#N/A,FALSE,"ENLACES";#N/A,#N/A,FALSE,"TOPTELPE";#N/A,#N/A,FALSE,"CSG";#N/A,#N/A,FALSE,"TREIN-DOC";#N/A,#N/A,FALSE,"RESUMO"}</definedName>
    <definedName name="_____________________________eu2" localSheetId="6" hidden="1">{#N/A,#N/A,FALSE,"MO (2)"}</definedName>
    <definedName name="_____________________________eu2" localSheetId="7" hidden="1">{#N/A,#N/A,FALSE,"MO (2)"}</definedName>
    <definedName name="_____________________________eu2" hidden="1">{#N/A,#N/A,FALSE,"MO (2)"}</definedName>
    <definedName name="_____________________________IRM1" localSheetId="6" hidden="1">{#N/A,#N/A,FALSE,"MO (2)"}</definedName>
    <definedName name="_____________________________IRM1" localSheetId="7" hidden="1">{#N/A,#N/A,FALSE,"MO (2)"}</definedName>
    <definedName name="_____________________________IRM1" hidden="1">{#N/A,#N/A,FALSE,"MO (2)"}</definedName>
    <definedName name="_____________________________OW18" localSheetId="6" hidden="1">{#N/A,#N/A,FALSE,"CAPA (2)";#N/A,#N/A,FALSE,"PORTAS";#N/A,#N/A,FALSE,"DIMENSION.";#N/A,#N/A,FALSE,"CUSTOPP";#N/A,#N/A,FALSE,"ENLACES";#N/A,#N/A,FALSE,"TOPTELPE";#N/A,#N/A,FALSE,"CSG";#N/A,#N/A,FALSE,"TREIN-DOC";#N/A,#N/A,FALSE,"RESUMO"}</definedName>
    <definedName name="_____________________________OW18" localSheetId="7" hidden="1">{#N/A,#N/A,FALSE,"CAPA (2)";#N/A,#N/A,FALSE,"PORTAS";#N/A,#N/A,FALSE,"DIMENSION.";#N/A,#N/A,FALSE,"CUSTOPP";#N/A,#N/A,FALSE,"ENLACES";#N/A,#N/A,FALSE,"TOPTELPE";#N/A,#N/A,FALSE,"CSG";#N/A,#N/A,FALSE,"TREIN-DOC";#N/A,#N/A,FALSE,"RESUMO"}</definedName>
    <definedName name="_____________________________OW18" hidden="1">{#N/A,#N/A,FALSE,"CAPA (2)";#N/A,#N/A,FALSE,"PORTAS";#N/A,#N/A,FALSE,"DIMENSION.";#N/A,#N/A,FALSE,"CUSTOPP";#N/A,#N/A,FALSE,"ENLACES";#N/A,#N/A,FALSE,"TOPTELPE";#N/A,#N/A,FALSE,"CSG";#N/A,#N/A,FALSE,"TREIN-DOC";#N/A,#N/A,FALSE,"RESUMO"}</definedName>
    <definedName name="____________________________eu2" localSheetId="6" hidden="1">{#N/A,#N/A,FALSE,"MO (2)"}</definedName>
    <definedName name="____________________________eu2" localSheetId="7" hidden="1">{#N/A,#N/A,FALSE,"MO (2)"}</definedName>
    <definedName name="____________________________eu2" hidden="1">{#N/A,#N/A,FALSE,"MO (2)"}</definedName>
    <definedName name="____________________________IRM1" localSheetId="6" hidden="1">{#N/A,#N/A,FALSE,"MO (2)"}</definedName>
    <definedName name="____________________________IRM1" localSheetId="7" hidden="1">{#N/A,#N/A,FALSE,"MO (2)"}</definedName>
    <definedName name="____________________________IRM1" hidden="1">{#N/A,#N/A,FALSE,"MO (2)"}</definedName>
    <definedName name="____________________________OW18" localSheetId="6" hidden="1">{#N/A,#N/A,FALSE,"CAPA (2)";#N/A,#N/A,FALSE,"PORTAS";#N/A,#N/A,FALSE,"DIMENSION.";#N/A,#N/A,FALSE,"CUSTOPP";#N/A,#N/A,FALSE,"ENLACES";#N/A,#N/A,FALSE,"TOPTELPE";#N/A,#N/A,FALSE,"CSG";#N/A,#N/A,FALSE,"TREIN-DOC";#N/A,#N/A,FALSE,"RESUMO"}</definedName>
    <definedName name="____________________________OW18" localSheetId="7" hidden="1">{#N/A,#N/A,FALSE,"CAPA (2)";#N/A,#N/A,FALSE,"PORTAS";#N/A,#N/A,FALSE,"DIMENSION.";#N/A,#N/A,FALSE,"CUSTOPP";#N/A,#N/A,FALSE,"ENLACES";#N/A,#N/A,FALSE,"TOPTELPE";#N/A,#N/A,FALSE,"CSG";#N/A,#N/A,FALSE,"TREIN-DOC";#N/A,#N/A,FALSE,"RESUMO"}</definedName>
    <definedName name="____________________________OW18" hidden="1">{#N/A,#N/A,FALSE,"CAPA (2)";#N/A,#N/A,FALSE,"PORTAS";#N/A,#N/A,FALSE,"DIMENSION.";#N/A,#N/A,FALSE,"CUSTOPP";#N/A,#N/A,FALSE,"ENLACES";#N/A,#N/A,FALSE,"TOPTELPE";#N/A,#N/A,FALSE,"CSG";#N/A,#N/A,FALSE,"TREIN-DOC";#N/A,#N/A,FALSE,"RESUMO"}</definedName>
    <definedName name="___________________________eu2" localSheetId="6" hidden="1">{#N/A,#N/A,FALSE,"MO (2)"}</definedName>
    <definedName name="___________________________eu2" localSheetId="7" hidden="1">{#N/A,#N/A,FALSE,"MO (2)"}</definedName>
    <definedName name="___________________________eu2" hidden="1">{#N/A,#N/A,FALSE,"MO (2)"}</definedName>
    <definedName name="___________________________IRM1" localSheetId="6" hidden="1">{#N/A,#N/A,FALSE,"MO (2)"}</definedName>
    <definedName name="___________________________IRM1" localSheetId="7" hidden="1">{#N/A,#N/A,FALSE,"MO (2)"}</definedName>
    <definedName name="___________________________IRM1" hidden="1">{#N/A,#N/A,FALSE,"MO (2)"}</definedName>
    <definedName name="___________________________OW18" localSheetId="6" hidden="1">{#N/A,#N/A,FALSE,"CAPA (2)";#N/A,#N/A,FALSE,"PORTAS";#N/A,#N/A,FALSE,"DIMENSION.";#N/A,#N/A,FALSE,"CUSTOPP";#N/A,#N/A,FALSE,"ENLACES";#N/A,#N/A,FALSE,"TOPTELPE";#N/A,#N/A,FALSE,"CSG";#N/A,#N/A,FALSE,"TREIN-DOC";#N/A,#N/A,FALSE,"RESUMO"}</definedName>
    <definedName name="___________________________OW18" localSheetId="7" hidden="1">{#N/A,#N/A,FALSE,"CAPA (2)";#N/A,#N/A,FALSE,"PORTAS";#N/A,#N/A,FALSE,"DIMENSION.";#N/A,#N/A,FALSE,"CUSTOPP";#N/A,#N/A,FALSE,"ENLACES";#N/A,#N/A,FALSE,"TOPTELPE";#N/A,#N/A,FALSE,"CSG";#N/A,#N/A,FALSE,"TREIN-DOC";#N/A,#N/A,FALSE,"RESUMO"}</definedName>
    <definedName name="___________________________OW18" hidden="1">{#N/A,#N/A,FALSE,"CAPA (2)";#N/A,#N/A,FALSE,"PORTAS";#N/A,#N/A,FALSE,"DIMENSION.";#N/A,#N/A,FALSE,"CUSTOPP";#N/A,#N/A,FALSE,"ENLACES";#N/A,#N/A,FALSE,"TOPTELPE";#N/A,#N/A,FALSE,"CSG";#N/A,#N/A,FALSE,"TREIN-DOC";#N/A,#N/A,FALSE,"RESUMO"}</definedName>
    <definedName name="__________________________eu2" localSheetId="6" hidden="1">{#N/A,#N/A,FALSE,"MO (2)"}</definedName>
    <definedName name="__________________________eu2" localSheetId="7" hidden="1">{#N/A,#N/A,FALSE,"MO (2)"}</definedName>
    <definedName name="__________________________eu2" hidden="1">{#N/A,#N/A,FALSE,"MO (2)"}</definedName>
    <definedName name="__________________________IRM1" localSheetId="6" hidden="1">{#N/A,#N/A,FALSE,"MO (2)"}</definedName>
    <definedName name="__________________________IRM1" localSheetId="7" hidden="1">{#N/A,#N/A,FALSE,"MO (2)"}</definedName>
    <definedName name="__________________________IRM1" hidden="1">{#N/A,#N/A,FALSE,"MO (2)"}</definedName>
    <definedName name="__________________________OW18" localSheetId="6" hidden="1">{#N/A,#N/A,FALSE,"CAPA (2)";#N/A,#N/A,FALSE,"PORTAS";#N/A,#N/A,FALSE,"DIMENSION.";#N/A,#N/A,FALSE,"CUSTOPP";#N/A,#N/A,FALSE,"ENLACES";#N/A,#N/A,FALSE,"TOPTELPE";#N/A,#N/A,FALSE,"CSG";#N/A,#N/A,FALSE,"TREIN-DOC";#N/A,#N/A,FALSE,"RESUMO"}</definedName>
    <definedName name="__________________________OW18" localSheetId="7" hidden="1">{#N/A,#N/A,FALSE,"CAPA (2)";#N/A,#N/A,FALSE,"PORTAS";#N/A,#N/A,FALSE,"DIMENSION.";#N/A,#N/A,FALSE,"CUSTOPP";#N/A,#N/A,FALSE,"ENLACES";#N/A,#N/A,FALSE,"TOPTELPE";#N/A,#N/A,FALSE,"CSG";#N/A,#N/A,FALSE,"TREIN-DOC";#N/A,#N/A,FALSE,"RESUMO"}</definedName>
    <definedName name="__________________________OW18" hidden="1">{#N/A,#N/A,FALSE,"CAPA (2)";#N/A,#N/A,FALSE,"PORTAS";#N/A,#N/A,FALSE,"DIMENSION.";#N/A,#N/A,FALSE,"CUSTOPP";#N/A,#N/A,FALSE,"ENLACES";#N/A,#N/A,FALSE,"TOPTELPE";#N/A,#N/A,FALSE,"CSG";#N/A,#N/A,FALSE,"TREIN-DOC";#N/A,#N/A,FALSE,"RESUMO"}</definedName>
    <definedName name="_________________________eu2" localSheetId="6" hidden="1">{#N/A,#N/A,FALSE,"MO (2)"}</definedName>
    <definedName name="_________________________eu2" localSheetId="7" hidden="1">{#N/A,#N/A,FALSE,"MO (2)"}</definedName>
    <definedName name="_________________________eu2" hidden="1">{#N/A,#N/A,FALSE,"MO (2)"}</definedName>
    <definedName name="_________________________IRM1" localSheetId="6" hidden="1">{#N/A,#N/A,FALSE,"MO (2)"}</definedName>
    <definedName name="_________________________IRM1" localSheetId="7" hidden="1">{#N/A,#N/A,FALSE,"MO (2)"}</definedName>
    <definedName name="_________________________IRM1" hidden="1">{#N/A,#N/A,FALSE,"MO (2)"}</definedName>
    <definedName name="_________________________OW18" localSheetId="6" hidden="1">{#N/A,#N/A,FALSE,"CAPA (2)";#N/A,#N/A,FALSE,"PORTAS";#N/A,#N/A,FALSE,"DIMENSION.";#N/A,#N/A,FALSE,"CUSTOPP";#N/A,#N/A,FALSE,"ENLACES";#N/A,#N/A,FALSE,"TOPTELPE";#N/A,#N/A,FALSE,"CSG";#N/A,#N/A,FALSE,"TREIN-DOC";#N/A,#N/A,FALSE,"RESUMO"}</definedName>
    <definedName name="_________________________OW18" localSheetId="7" hidden="1">{#N/A,#N/A,FALSE,"CAPA (2)";#N/A,#N/A,FALSE,"PORTAS";#N/A,#N/A,FALSE,"DIMENSION.";#N/A,#N/A,FALSE,"CUSTOPP";#N/A,#N/A,FALSE,"ENLACES";#N/A,#N/A,FALSE,"TOPTELPE";#N/A,#N/A,FALSE,"CSG";#N/A,#N/A,FALSE,"TREIN-DOC";#N/A,#N/A,FALSE,"RESUMO"}</definedName>
    <definedName name="_________________________OW18" hidden="1">{#N/A,#N/A,FALSE,"CAPA (2)";#N/A,#N/A,FALSE,"PORTAS";#N/A,#N/A,FALSE,"DIMENSION.";#N/A,#N/A,FALSE,"CUSTOPP";#N/A,#N/A,FALSE,"ENLACES";#N/A,#N/A,FALSE,"TOPTELPE";#N/A,#N/A,FALSE,"CSG";#N/A,#N/A,FALSE,"TREIN-DOC";#N/A,#N/A,FALSE,"RESUMO"}</definedName>
    <definedName name="________________________eu2" localSheetId="6" hidden="1">{#N/A,#N/A,FALSE,"MO (2)"}</definedName>
    <definedName name="________________________eu2" localSheetId="7" hidden="1">{#N/A,#N/A,FALSE,"MO (2)"}</definedName>
    <definedName name="________________________eu2" hidden="1">{#N/A,#N/A,FALSE,"MO (2)"}</definedName>
    <definedName name="________________________IRM1" localSheetId="6" hidden="1">{#N/A,#N/A,FALSE,"MO (2)"}</definedName>
    <definedName name="________________________IRM1" localSheetId="7" hidden="1">{#N/A,#N/A,FALSE,"MO (2)"}</definedName>
    <definedName name="________________________IRM1" hidden="1">{#N/A,#N/A,FALSE,"MO (2)"}</definedName>
    <definedName name="_______________________eu2" localSheetId="6" hidden="1">{#N/A,#N/A,FALSE,"MO (2)"}</definedName>
    <definedName name="_______________________eu2" localSheetId="7" hidden="1">{#N/A,#N/A,FALSE,"MO (2)"}</definedName>
    <definedName name="_______________________eu2" hidden="1">{#N/A,#N/A,FALSE,"MO (2)"}</definedName>
    <definedName name="_______________________IRM1" localSheetId="6" hidden="1">{#N/A,#N/A,FALSE,"MO (2)"}</definedName>
    <definedName name="_______________________IRM1" localSheetId="7" hidden="1">{#N/A,#N/A,FALSE,"MO (2)"}</definedName>
    <definedName name="_______________________IRM1" hidden="1">{#N/A,#N/A,FALSE,"MO (2)"}</definedName>
    <definedName name="_______________________OW18" localSheetId="6" hidden="1">{#N/A,#N/A,FALSE,"CAPA (2)";#N/A,#N/A,FALSE,"PORTAS";#N/A,#N/A,FALSE,"DIMENSION.";#N/A,#N/A,FALSE,"CUSTOPP";#N/A,#N/A,FALSE,"ENLACES";#N/A,#N/A,FALSE,"TOPTELPE";#N/A,#N/A,FALSE,"CSG";#N/A,#N/A,FALSE,"TREIN-DOC";#N/A,#N/A,FALSE,"RESUMO"}</definedName>
    <definedName name="_______________________OW18" localSheetId="7" hidden="1">{#N/A,#N/A,FALSE,"CAPA (2)";#N/A,#N/A,FALSE,"PORTAS";#N/A,#N/A,FALSE,"DIMENSION.";#N/A,#N/A,FALSE,"CUSTOPP";#N/A,#N/A,FALSE,"ENLACES";#N/A,#N/A,FALSE,"TOPTELPE";#N/A,#N/A,FALSE,"CSG";#N/A,#N/A,FALSE,"TREIN-DOC";#N/A,#N/A,FALSE,"RESUMO"}</definedName>
    <definedName name="_______________________OW18" hidden="1">{#N/A,#N/A,FALSE,"CAPA (2)";#N/A,#N/A,FALSE,"PORTAS";#N/A,#N/A,FALSE,"DIMENSION.";#N/A,#N/A,FALSE,"CUSTOPP";#N/A,#N/A,FALSE,"ENLACES";#N/A,#N/A,FALSE,"TOPTELPE";#N/A,#N/A,FALSE,"CSG";#N/A,#N/A,FALSE,"TREIN-DOC";#N/A,#N/A,FALSE,"RESUMO"}</definedName>
    <definedName name="______________________eu2" localSheetId="6" hidden="1">{#N/A,#N/A,FALSE,"MO (2)"}</definedName>
    <definedName name="______________________eu2" localSheetId="7" hidden="1">{#N/A,#N/A,FALSE,"MO (2)"}</definedName>
    <definedName name="______________________eu2" hidden="1">{#N/A,#N/A,FALSE,"MO (2)"}</definedName>
    <definedName name="______________________IRM1" localSheetId="6" hidden="1">{#N/A,#N/A,FALSE,"MO (2)"}</definedName>
    <definedName name="______________________IRM1" localSheetId="7" hidden="1">{#N/A,#N/A,FALSE,"MO (2)"}</definedName>
    <definedName name="______________________IRM1" hidden="1">{#N/A,#N/A,FALSE,"MO (2)"}</definedName>
    <definedName name="______________________SE2">#REF!</definedName>
    <definedName name="_____________________eu2" localSheetId="6" hidden="1">{#N/A,#N/A,FALSE,"MO (2)"}</definedName>
    <definedName name="_____________________eu2" localSheetId="7" hidden="1">{#N/A,#N/A,FALSE,"MO (2)"}</definedName>
    <definedName name="_____________________eu2" hidden="1">{#N/A,#N/A,FALSE,"MO (2)"}</definedName>
    <definedName name="_____________________IRM1" localSheetId="6" hidden="1">{#N/A,#N/A,FALSE,"MO (2)"}</definedName>
    <definedName name="_____________________IRM1" localSheetId="7" hidden="1">{#N/A,#N/A,FALSE,"MO (2)"}</definedName>
    <definedName name="_____________________IRM1" hidden="1">{#N/A,#N/A,FALSE,"MO (2)"}</definedName>
    <definedName name="_____________________OW18" localSheetId="6" hidden="1">{#N/A,#N/A,FALSE,"CAPA (2)";#N/A,#N/A,FALSE,"PORTAS";#N/A,#N/A,FALSE,"DIMENSION.";#N/A,#N/A,FALSE,"CUSTOPP";#N/A,#N/A,FALSE,"ENLACES";#N/A,#N/A,FALSE,"TOPTELPE";#N/A,#N/A,FALSE,"CSG";#N/A,#N/A,FALSE,"TREIN-DOC";#N/A,#N/A,FALSE,"RESUMO"}</definedName>
    <definedName name="_____________________OW18" localSheetId="7" hidden="1">{#N/A,#N/A,FALSE,"CAPA (2)";#N/A,#N/A,FALSE,"PORTAS";#N/A,#N/A,FALSE,"DIMENSION.";#N/A,#N/A,FALSE,"CUSTOPP";#N/A,#N/A,FALSE,"ENLACES";#N/A,#N/A,FALSE,"TOPTELPE";#N/A,#N/A,FALSE,"CSG";#N/A,#N/A,FALSE,"TREIN-DOC";#N/A,#N/A,FALSE,"RESUMO"}</definedName>
    <definedName name="_____________________OW18" hidden="1">{#N/A,#N/A,FALSE,"CAPA (2)";#N/A,#N/A,FALSE,"PORTAS";#N/A,#N/A,FALSE,"DIMENSION.";#N/A,#N/A,FALSE,"CUSTOPP";#N/A,#N/A,FALSE,"ENLACES";#N/A,#N/A,FALSE,"TOPTELPE";#N/A,#N/A,FALSE,"CSG";#N/A,#N/A,FALSE,"TREIN-DOC";#N/A,#N/A,FALSE,"RESUMO"}</definedName>
    <definedName name="____________________ba2" localSheetId="7" hidden="1">{#N/A,#N/A,FALSE,"GERAL";#N/A,#N/A,FALSE,"012-96";#N/A,#N/A,FALSE,"018-96";#N/A,#N/A,FALSE,"027-96";#N/A,#N/A,FALSE,"059-96";#N/A,#N/A,FALSE,"076-96";#N/A,#N/A,FALSE,"019-97";#N/A,#N/A,FALSE,"021-97";#N/A,#N/A,FALSE,"022-97";#N/A,#N/A,FALSE,"028-97"}</definedName>
    <definedName name="____________________ba2" hidden="1">{#N/A,#N/A,FALSE,"GERAL";#N/A,#N/A,FALSE,"012-96";#N/A,#N/A,FALSE,"018-96";#N/A,#N/A,FALSE,"027-96";#N/A,#N/A,FALSE,"059-96";#N/A,#N/A,FALSE,"076-96";#N/A,#N/A,FALSE,"019-97";#N/A,#N/A,FALSE,"021-97";#N/A,#N/A,FALSE,"022-97";#N/A,#N/A,FALSE,"028-97"}</definedName>
    <definedName name="____________________eu2" localSheetId="6" hidden="1">{#N/A,#N/A,FALSE,"MO (2)"}</definedName>
    <definedName name="____________________eu2" localSheetId="7" hidden="1">{#N/A,#N/A,FALSE,"MO (2)"}</definedName>
    <definedName name="____________________eu2" hidden="1">{#N/A,#N/A,FALSE,"MO (2)"}</definedName>
    <definedName name="____________________FR2" localSheetId="7" hidden="1">{#N/A,#N/A,FALSE,"GERAL";#N/A,#N/A,FALSE,"012-96";#N/A,#N/A,FALSE,"018-96";#N/A,#N/A,FALSE,"027-96";#N/A,#N/A,FALSE,"059-96";#N/A,#N/A,FALSE,"076-96";#N/A,#N/A,FALSE,"019-97";#N/A,#N/A,FALSE,"021-97";#N/A,#N/A,FALSE,"022-97";#N/A,#N/A,FALSE,"028-97"}</definedName>
    <definedName name="____________________FR2" hidden="1">{#N/A,#N/A,FALSE,"GERAL";#N/A,#N/A,FALSE,"012-96";#N/A,#N/A,FALSE,"018-96";#N/A,#N/A,FALSE,"027-96";#N/A,#N/A,FALSE,"059-96";#N/A,#N/A,FALSE,"076-96";#N/A,#N/A,FALSE,"019-97";#N/A,#N/A,FALSE,"021-97";#N/A,#N/A,FALSE,"022-97";#N/A,#N/A,FALSE,"028-97"}</definedName>
    <definedName name="____________________IRM1" localSheetId="6" hidden="1">{#N/A,#N/A,FALSE,"MO (2)"}</definedName>
    <definedName name="____________________IRM1" localSheetId="7" hidden="1">{#N/A,#N/A,FALSE,"MO (2)"}</definedName>
    <definedName name="____________________IRM1" hidden="1">{#N/A,#N/A,FALSE,"MO (2)"}</definedName>
    <definedName name="____________________SE2">#REF!</definedName>
    <definedName name="___________________eu2" localSheetId="6" hidden="1">{#N/A,#N/A,FALSE,"MO (2)"}</definedName>
    <definedName name="___________________eu2" localSheetId="7" hidden="1">{#N/A,#N/A,FALSE,"MO (2)"}</definedName>
    <definedName name="___________________eu2" hidden="1">{#N/A,#N/A,FALSE,"MO (2)"}</definedName>
    <definedName name="___________________IRM1" localSheetId="6" hidden="1">{#N/A,#N/A,FALSE,"MO (2)"}</definedName>
    <definedName name="___________________IRM1" localSheetId="7" hidden="1">{#N/A,#N/A,FALSE,"MO (2)"}</definedName>
    <definedName name="___________________IRM1" hidden="1">{#N/A,#N/A,FALSE,"MO (2)"}</definedName>
    <definedName name="__________________ba2" localSheetId="7" hidden="1">{#N/A,#N/A,FALSE,"GERAL";#N/A,#N/A,FALSE,"012-96";#N/A,#N/A,FALSE,"018-96";#N/A,#N/A,FALSE,"027-96";#N/A,#N/A,FALSE,"059-96";#N/A,#N/A,FALSE,"076-96";#N/A,#N/A,FALSE,"019-97";#N/A,#N/A,FALSE,"021-97";#N/A,#N/A,FALSE,"022-97";#N/A,#N/A,FALSE,"028-97"}</definedName>
    <definedName name="__________________ba2" hidden="1">{#N/A,#N/A,FALSE,"GERAL";#N/A,#N/A,FALSE,"012-96";#N/A,#N/A,FALSE,"018-96";#N/A,#N/A,FALSE,"027-96";#N/A,#N/A,FALSE,"059-96";#N/A,#N/A,FALSE,"076-96";#N/A,#N/A,FALSE,"019-97";#N/A,#N/A,FALSE,"021-97";#N/A,#N/A,FALSE,"022-97";#N/A,#N/A,FALSE,"028-97"}</definedName>
    <definedName name="__________________eu2" localSheetId="6" hidden="1">{#N/A,#N/A,FALSE,"MO (2)"}</definedName>
    <definedName name="__________________eu2" localSheetId="7" hidden="1">{#N/A,#N/A,FALSE,"MO (2)"}</definedName>
    <definedName name="__________________eu2" hidden="1">{#N/A,#N/A,FALSE,"MO (2)"}</definedName>
    <definedName name="__________________FR2" localSheetId="7" hidden="1">{#N/A,#N/A,FALSE,"GERAL";#N/A,#N/A,FALSE,"012-96";#N/A,#N/A,FALSE,"018-96";#N/A,#N/A,FALSE,"027-96";#N/A,#N/A,FALSE,"059-96";#N/A,#N/A,FALSE,"076-96";#N/A,#N/A,FALSE,"019-97";#N/A,#N/A,FALSE,"021-97";#N/A,#N/A,FALSE,"022-97";#N/A,#N/A,FALSE,"028-97"}</definedName>
    <definedName name="__________________FR2" hidden="1">{#N/A,#N/A,FALSE,"GERAL";#N/A,#N/A,FALSE,"012-96";#N/A,#N/A,FALSE,"018-96";#N/A,#N/A,FALSE,"027-96";#N/A,#N/A,FALSE,"059-96";#N/A,#N/A,FALSE,"076-96";#N/A,#N/A,FALSE,"019-97";#N/A,#N/A,FALSE,"021-97";#N/A,#N/A,FALSE,"022-97";#N/A,#N/A,FALSE,"028-97"}</definedName>
    <definedName name="__________________IRM1" localSheetId="6" hidden="1">{#N/A,#N/A,FALSE,"MO (2)"}</definedName>
    <definedName name="__________________IRM1" localSheetId="7" hidden="1">{#N/A,#N/A,FALSE,"MO (2)"}</definedName>
    <definedName name="__________________IRM1" hidden="1">{#N/A,#N/A,FALSE,"MO (2)"}</definedName>
    <definedName name="__________________OUT98" localSheetId="6" hidden="1">{#N/A,#N/A,TRUE,"Serviços"}</definedName>
    <definedName name="__________________OUT98" localSheetId="7" hidden="1">{#N/A,#N/A,TRUE,"Serviços"}</definedName>
    <definedName name="__________________OUT98" hidden="1">{#N/A,#N/A,TRUE,"Serviços"}</definedName>
    <definedName name="__________________SE2">#REF!</definedName>
    <definedName name="_________________eu2" localSheetId="6" hidden="1">{#N/A,#N/A,FALSE,"MO (2)"}</definedName>
    <definedName name="_________________eu2" localSheetId="7" hidden="1">{#N/A,#N/A,FALSE,"MO (2)"}</definedName>
    <definedName name="_________________eu2" hidden="1">{#N/A,#N/A,FALSE,"MO (2)"}</definedName>
    <definedName name="_________________IRM1" localSheetId="6" hidden="1">{#N/A,#N/A,FALSE,"MO (2)"}</definedName>
    <definedName name="_________________IRM1" localSheetId="7" hidden="1">{#N/A,#N/A,FALSE,"MO (2)"}</definedName>
    <definedName name="_________________IRM1" hidden="1">{#N/A,#N/A,FALSE,"MO (2)"}</definedName>
    <definedName name="_________________SE2">#REF!</definedName>
    <definedName name="________________ba2" localSheetId="7" hidden="1">{#N/A,#N/A,FALSE,"GERAL";#N/A,#N/A,FALSE,"012-96";#N/A,#N/A,FALSE,"018-96";#N/A,#N/A,FALSE,"027-96";#N/A,#N/A,FALSE,"059-96";#N/A,#N/A,FALSE,"076-96";#N/A,#N/A,FALSE,"019-97";#N/A,#N/A,FALSE,"021-97";#N/A,#N/A,FALSE,"022-97";#N/A,#N/A,FALSE,"028-97"}</definedName>
    <definedName name="________________ba2" hidden="1">{#N/A,#N/A,FALSE,"GERAL";#N/A,#N/A,FALSE,"012-96";#N/A,#N/A,FALSE,"018-96";#N/A,#N/A,FALSE,"027-96";#N/A,#N/A,FALSE,"059-96";#N/A,#N/A,FALSE,"076-96";#N/A,#N/A,FALSE,"019-97";#N/A,#N/A,FALSE,"021-97";#N/A,#N/A,FALSE,"022-97";#N/A,#N/A,FALSE,"028-97"}</definedName>
    <definedName name="________________eu2" localSheetId="6" hidden="1">{#N/A,#N/A,FALSE,"MO (2)"}</definedName>
    <definedName name="________________eu2" localSheetId="7" hidden="1">{#N/A,#N/A,FALSE,"MO (2)"}</definedName>
    <definedName name="________________eu2" hidden="1">{#N/A,#N/A,FALSE,"MO (2)"}</definedName>
    <definedName name="________________FR2" localSheetId="7" hidden="1">{#N/A,#N/A,FALSE,"GERAL";#N/A,#N/A,FALSE,"012-96";#N/A,#N/A,FALSE,"018-96";#N/A,#N/A,FALSE,"027-96";#N/A,#N/A,FALSE,"059-96";#N/A,#N/A,FALSE,"076-96";#N/A,#N/A,FALSE,"019-97";#N/A,#N/A,FALSE,"021-97";#N/A,#N/A,FALSE,"022-97";#N/A,#N/A,FALSE,"028-97"}</definedName>
    <definedName name="________________FR2" hidden="1">{#N/A,#N/A,FALSE,"GERAL";#N/A,#N/A,FALSE,"012-96";#N/A,#N/A,FALSE,"018-96";#N/A,#N/A,FALSE,"027-96";#N/A,#N/A,FALSE,"059-96";#N/A,#N/A,FALSE,"076-96";#N/A,#N/A,FALSE,"019-97";#N/A,#N/A,FALSE,"021-97";#N/A,#N/A,FALSE,"022-97";#N/A,#N/A,FALSE,"028-97"}</definedName>
    <definedName name="________________IRM1" localSheetId="6" hidden="1">{#N/A,#N/A,FALSE,"MO (2)"}</definedName>
    <definedName name="________________IRM1" localSheetId="7" hidden="1">{#N/A,#N/A,FALSE,"MO (2)"}</definedName>
    <definedName name="________________IRM1" hidden="1">{#N/A,#N/A,FALSE,"MO (2)"}</definedName>
    <definedName name="________________r1" localSheetId="7" hidden="1">{#N/A,#N/A,FALSE,"GERAL";#N/A,#N/A,FALSE,"012-96";#N/A,#N/A,FALSE,"018-96";#N/A,#N/A,FALSE,"027-96";#N/A,#N/A,FALSE,"059-96";#N/A,#N/A,FALSE,"076-96";#N/A,#N/A,FALSE,"019-97";#N/A,#N/A,FALSE,"021-97";#N/A,#N/A,FALSE,"022-97";#N/A,#N/A,FALSE,"028-97"}</definedName>
    <definedName name="________________r1" hidden="1">{#N/A,#N/A,FALSE,"GERAL";#N/A,#N/A,FALSE,"012-96";#N/A,#N/A,FALSE,"018-96";#N/A,#N/A,FALSE,"027-96";#N/A,#N/A,FALSE,"059-96";#N/A,#N/A,FALSE,"076-96";#N/A,#N/A,FALSE,"019-97";#N/A,#N/A,FALSE,"021-97";#N/A,#N/A,FALSE,"022-97";#N/A,#N/A,FALSE,"028-97"}</definedName>
    <definedName name="________________SE2">#REF!</definedName>
    <definedName name="_______________ba2" localSheetId="7" hidden="1">{#N/A,#N/A,FALSE,"GERAL";#N/A,#N/A,FALSE,"012-96";#N/A,#N/A,FALSE,"018-96";#N/A,#N/A,FALSE,"027-96";#N/A,#N/A,FALSE,"059-96";#N/A,#N/A,FALSE,"076-96";#N/A,#N/A,FALSE,"019-97";#N/A,#N/A,FALSE,"021-97";#N/A,#N/A,FALSE,"022-97";#N/A,#N/A,FALSE,"028-97"}</definedName>
    <definedName name="_______________ba2" hidden="1">{#N/A,#N/A,FALSE,"GERAL";#N/A,#N/A,FALSE,"012-96";#N/A,#N/A,FALSE,"018-96";#N/A,#N/A,FALSE,"027-96";#N/A,#N/A,FALSE,"059-96";#N/A,#N/A,FALSE,"076-96";#N/A,#N/A,FALSE,"019-97";#N/A,#N/A,FALSE,"021-97";#N/A,#N/A,FALSE,"022-97";#N/A,#N/A,FALSE,"028-97"}</definedName>
    <definedName name="_______________eu2" localSheetId="6" hidden="1">{#N/A,#N/A,FALSE,"MO (2)"}</definedName>
    <definedName name="_______________eu2" localSheetId="7" hidden="1">{#N/A,#N/A,FALSE,"MO (2)"}</definedName>
    <definedName name="_______________eu2" hidden="1">{#N/A,#N/A,FALSE,"MO (2)"}</definedName>
    <definedName name="_______________FR2" localSheetId="7" hidden="1">{#N/A,#N/A,FALSE,"GERAL";#N/A,#N/A,FALSE,"012-96";#N/A,#N/A,FALSE,"018-96";#N/A,#N/A,FALSE,"027-96";#N/A,#N/A,FALSE,"059-96";#N/A,#N/A,FALSE,"076-96";#N/A,#N/A,FALSE,"019-97";#N/A,#N/A,FALSE,"021-97";#N/A,#N/A,FALSE,"022-97";#N/A,#N/A,FALSE,"028-97"}</definedName>
    <definedName name="_______________FR2" hidden="1">{#N/A,#N/A,FALSE,"GERAL";#N/A,#N/A,FALSE,"012-96";#N/A,#N/A,FALSE,"018-96";#N/A,#N/A,FALSE,"027-96";#N/A,#N/A,FALSE,"059-96";#N/A,#N/A,FALSE,"076-96";#N/A,#N/A,FALSE,"019-97";#N/A,#N/A,FALSE,"021-97";#N/A,#N/A,FALSE,"022-97";#N/A,#N/A,FALSE,"028-97"}</definedName>
    <definedName name="_______________IRM1" localSheetId="6" hidden="1">{#N/A,#N/A,FALSE,"MO (2)"}</definedName>
    <definedName name="_______________IRM1" localSheetId="7" hidden="1">{#N/A,#N/A,FALSE,"MO (2)"}</definedName>
    <definedName name="_______________IRM1" hidden="1">{#N/A,#N/A,FALSE,"MO (2)"}</definedName>
    <definedName name="_______________SE2">#REF!</definedName>
    <definedName name="______________eu2" localSheetId="6" hidden="1">{#N/A,#N/A,FALSE,"MO (2)"}</definedName>
    <definedName name="______________eu2" localSheetId="7" hidden="1">{#N/A,#N/A,FALSE,"MO (2)"}</definedName>
    <definedName name="______________eu2" hidden="1">{#N/A,#N/A,FALSE,"MO (2)"}</definedName>
    <definedName name="______________IRM1" localSheetId="6" hidden="1">{#N/A,#N/A,FALSE,"MO (2)"}</definedName>
    <definedName name="______________IRM1" localSheetId="7" hidden="1">{#N/A,#N/A,FALSE,"MO (2)"}</definedName>
    <definedName name="______________IRM1" hidden="1">{#N/A,#N/A,FALSE,"MO (2)"}</definedName>
    <definedName name="______________OUT98" localSheetId="6" hidden="1">{#N/A,#N/A,TRUE,"Serviços"}</definedName>
    <definedName name="______________OUT98" localSheetId="7" hidden="1">{#N/A,#N/A,TRUE,"Serviços"}</definedName>
    <definedName name="______________OUT98" hidden="1">{#N/A,#N/A,TRUE,"Serviços"}</definedName>
    <definedName name="______________r1" localSheetId="7" hidden="1">{#N/A,#N/A,FALSE,"GERAL";#N/A,#N/A,FALSE,"012-96";#N/A,#N/A,FALSE,"018-96";#N/A,#N/A,FALSE,"027-96";#N/A,#N/A,FALSE,"059-96";#N/A,#N/A,FALSE,"076-96";#N/A,#N/A,FALSE,"019-97";#N/A,#N/A,FALSE,"021-97";#N/A,#N/A,FALSE,"022-97";#N/A,#N/A,FALSE,"028-97"}</definedName>
    <definedName name="______________r1" hidden="1">{#N/A,#N/A,FALSE,"GERAL";#N/A,#N/A,FALSE,"012-96";#N/A,#N/A,FALSE,"018-96";#N/A,#N/A,FALSE,"027-96";#N/A,#N/A,FALSE,"059-96";#N/A,#N/A,FALSE,"076-96";#N/A,#N/A,FALSE,"019-97";#N/A,#N/A,FALSE,"021-97";#N/A,#N/A,FALSE,"022-97";#N/A,#N/A,FALSE,"028-97"}</definedName>
    <definedName name="_____________ago1" localSheetId="6" hidden="1">{"'gráf jan00'!$A$1:$AK$41"}</definedName>
    <definedName name="_____________ago1" localSheetId="7" hidden="1">{"'gráf jan00'!$A$1:$AK$41"}</definedName>
    <definedName name="_____________ago1" hidden="1">{"'gráf jan00'!$A$1:$AK$41"}</definedName>
    <definedName name="_____________ago10" localSheetId="6" hidden="1">{"'gráf jan00'!$A$1:$AK$41"}</definedName>
    <definedName name="_____________ago10" localSheetId="7" hidden="1">{"'gráf jan00'!$A$1:$AK$41"}</definedName>
    <definedName name="_____________ago10" hidden="1">{"'gráf jan00'!$A$1:$AK$41"}</definedName>
    <definedName name="_____________ago2" localSheetId="6" hidden="1">{"'gráf jan00'!$A$1:$AK$41"}</definedName>
    <definedName name="_____________ago2" localSheetId="7" hidden="1">{"'gráf jan00'!$A$1:$AK$41"}</definedName>
    <definedName name="_____________ago2" hidden="1">{"'gráf jan00'!$A$1:$AK$41"}</definedName>
    <definedName name="_____________ago3" localSheetId="6" hidden="1">{"'gráf jan00'!$A$1:$AK$41"}</definedName>
    <definedName name="_____________ago3" localSheetId="7" hidden="1">{"'gráf jan00'!$A$1:$AK$41"}</definedName>
    <definedName name="_____________ago3" hidden="1">{"'gráf jan00'!$A$1:$AK$41"}</definedName>
    <definedName name="_____________ago4" localSheetId="6" hidden="1">{"'gráf jan00'!$A$1:$AK$41"}</definedName>
    <definedName name="_____________ago4" localSheetId="7" hidden="1">{"'gráf jan00'!$A$1:$AK$41"}</definedName>
    <definedName name="_____________ago4" hidden="1">{"'gráf jan00'!$A$1:$AK$41"}</definedName>
    <definedName name="_____________ago5" localSheetId="6" hidden="1">{"'gráf jan00'!$A$1:$AK$41"}</definedName>
    <definedName name="_____________ago5" localSheetId="7" hidden="1">{"'gráf jan00'!$A$1:$AK$41"}</definedName>
    <definedName name="_____________ago5" hidden="1">{"'gráf jan00'!$A$1:$AK$41"}</definedName>
    <definedName name="_____________ago6" localSheetId="6" hidden="1">{"'gráf jan00'!$A$1:$AK$41"}</definedName>
    <definedName name="_____________ago6" localSheetId="7" hidden="1">{"'gráf jan00'!$A$1:$AK$41"}</definedName>
    <definedName name="_____________ago6" hidden="1">{"'gráf jan00'!$A$1:$AK$41"}</definedName>
    <definedName name="_____________ago7" localSheetId="6" hidden="1">{"'gráf jan00'!$A$1:$AK$41"}</definedName>
    <definedName name="_____________ago7" localSheetId="7" hidden="1">{"'gráf jan00'!$A$1:$AK$41"}</definedName>
    <definedName name="_____________ago7" hidden="1">{"'gráf jan00'!$A$1:$AK$41"}</definedName>
    <definedName name="_____________ago8" localSheetId="6" hidden="1">{"'gráf jan00'!$A$1:$AK$41"}</definedName>
    <definedName name="_____________ago8" localSheetId="7" hidden="1">{"'gráf jan00'!$A$1:$AK$41"}</definedName>
    <definedName name="_____________ago8" hidden="1">{"'gráf jan00'!$A$1:$AK$41"}</definedName>
    <definedName name="_____________ago9" localSheetId="6" hidden="1">{"'gráf jan00'!$A$1:$AK$41"}</definedName>
    <definedName name="_____________ago9" localSheetId="7" hidden="1">{"'gráf jan00'!$A$1:$AK$41"}</definedName>
    <definedName name="_____________ago9" hidden="1">{"'gráf jan00'!$A$1:$AK$41"}</definedName>
    <definedName name="_____________ba2" localSheetId="7" hidden="1">{#N/A,#N/A,FALSE,"GERAL";#N/A,#N/A,FALSE,"012-96";#N/A,#N/A,FALSE,"018-96";#N/A,#N/A,FALSE,"027-96";#N/A,#N/A,FALSE,"059-96";#N/A,#N/A,FALSE,"076-96";#N/A,#N/A,FALSE,"019-97";#N/A,#N/A,FALSE,"021-97";#N/A,#N/A,FALSE,"022-97";#N/A,#N/A,FALSE,"028-97"}</definedName>
    <definedName name="_____________ba2" hidden="1">{#N/A,#N/A,FALSE,"GERAL";#N/A,#N/A,FALSE,"012-96";#N/A,#N/A,FALSE,"018-96";#N/A,#N/A,FALSE,"027-96";#N/A,#N/A,FALSE,"059-96";#N/A,#N/A,FALSE,"076-96";#N/A,#N/A,FALSE,"019-97";#N/A,#N/A,FALSE,"021-97";#N/A,#N/A,FALSE,"022-97";#N/A,#N/A,FALSE,"028-97"}</definedName>
    <definedName name="_____________eu2" localSheetId="6" hidden="1">{#N/A,#N/A,FALSE,"MO (2)"}</definedName>
    <definedName name="_____________eu2" localSheetId="7" hidden="1">{#N/A,#N/A,FALSE,"MO (2)"}</definedName>
    <definedName name="_____________eu2" hidden="1">{#N/A,#N/A,FALSE,"MO (2)"}</definedName>
    <definedName name="_____________FR2" localSheetId="7" hidden="1">{#N/A,#N/A,FALSE,"GERAL";#N/A,#N/A,FALSE,"012-96";#N/A,#N/A,FALSE,"018-96";#N/A,#N/A,FALSE,"027-96";#N/A,#N/A,FALSE,"059-96";#N/A,#N/A,FALSE,"076-96";#N/A,#N/A,FALSE,"019-97";#N/A,#N/A,FALSE,"021-97";#N/A,#N/A,FALSE,"022-97";#N/A,#N/A,FALSE,"028-97"}</definedName>
    <definedName name="_____________FR2" hidden="1">{#N/A,#N/A,FALSE,"GERAL";#N/A,#N/A,FALSE,"012-96";#N/A,#N/A,FALSE,"018-96";#N/A,#N/A,FALSE,"027-96";#N/A,#N/A,FALSE,"059-96";#N/A,#N/A,FALSE,"076-96";#N/A,#N/A,FALSE,"019-97";#N/A,#N/A,FALSE,"021-97";#N/A,#N/A,FALSE,"022-97";#N/A,#N/A,FALSE,"028-97"}</definedName>
    <definedName name="_____________IRM1" localSheetId="6" hidden="1">{#N/A,#N/A,FALSE,"MO (2)"}</definedName>
    <definedName name="_____________IRM1" localSheetId="7" hidden="1">{#N/A,#N/A,FALSE,"MO (2)"}</definedName>
    <definedName name="_____________IRM1" hidden="1">{#N/A,#N/A,FALSE,"MO (2)"}</definedName>
    <definedName name="_____________OUT98" localSheetId="6" hidden="1">{#N/A,#N/A,TRUE,"Serviços"}</definedName>
    <definedName name="_____________OUT98" localSheetId="7" hidden="1">{#N/A,#N/A,TRUE,"Serviços"}</definedName>
    <definedName name="_____________OUT98" hidden="1">{#N/A,#N/A,TRUE,"Serviços"}</definedName>
    <definedName name="_____________r1" localSheetId="7" hidden="1">{#N/A,#N/A,FALSE,"GERAL";#N/A,#N/A,FALSE,"012-96";#N/A,#N/A,FALSE,"018-96";#N/A,#N/A,FALSE,"027-96";#N/A,#N/A,FALSE,"059-96";#N/A,#N/A,FALSE,"076-96";#N/A,#N/A,FALSE,"019-97";#N/A,#N/A,FALSE,"021-97";#N/A,#N/A,FALSE,"022-97";#N/A,#N/A,FALSE,"028-97"}</definedName>
    <definedName name="_____________r1" hidden="1">{#N/A,#N/A,FALSE,"GERAL";#N/A,#N/A,FALSE,"012-96";#N/A,#N/A,FALSE,"018-96";#N/A,#N/A,FALSE,"027-96";#N/A,#N/A,FALSE,"059-96";#N/A,#N/A,FALSE,"076-96";#N/A,#N/A,FALSE,"019-97";#N/A,#N/A,FALSE,"021-97";#N/A,#N/A,FALSE,"022-97";#N/A,#N/A,FALSE,"028-97"}</definedName>
    <definedName name="_____________SE2">#REF!</definedName>
    <definedName name="____________a999" localSheetId="6" hidden="1">{#N/A,#N/A,FALSE,"ANEXO3 99 ERA";#N/A,#N/A,FALSE,"ANEXO3 99 UBÁ2";#N/A,#N/A,FALSE,"ANEXO3 99 DTU";#N/A,#N/A,FALSE,"ANEXO3 99 RDR";#N/A,#N/A,FALSE,"ANEXO3 99 UBÁ4";#N/A,#N/A,FALSE,"ANEXO3 99 UBÁ6"}</definedName>
    <definedName name="____________a999" localSheetId="7" hidden="1">{#N/A,#N/A,FALSE,"ANEXO3 99 ERA";#N/A,#N/A,FALSE,"ANEXO3 99 UBÁ2";#N/A,#N/A,FALSE,"ANEXO3 99 DTU";#N/A,#N/A,FALSE,"ANEXO3 99 RDR";#N/A,#N/A,FALSE,"ANEXO3 99 UBÁ4";#N/A,#N/A,FALSE,"ANEXO3 99 UBÁ6"}</definedName>
    <definedName name="____________a999" hidden="1">{#N/A,#N/A,FALSE,"ANEXO3 99 ERA";#N/A,#N/A,FALSE,"ANEXO3 99 UBÁ2";#N/A,#N/A,FALSE,"ANEXO3 99 DTU";#N/A,#N/A,FALSE,"ANEXO3 99 RDR";#N/A,#N/A,FALSE,"ANEXO3 99 UBÁ4";#N/A,#N/A,FALSE,"ANEXO3 99 UBÁ6"}</definedName>
    <definedName name="____________ba2" localSheetId="7" hidden="1">{#N/A,#N/A,FALSE,"GERAL";#N/A,#N/A,FALSE,"012-96";#N/A,#N/A,FALSE,"018-96";#N/A,#N/A,FALSE,"027-96";#N/A,#N/A,FALSE,"059-96";#N/A,#N/A,FALSE,"076-96";#N/A,#N/A,FALSE,"019-97";#N/A,#N/A,FALSE,"021-97";#N/A,#N/A,FALSE,"022-97";#N/A,#N/A,FALSE,"028-97"}</definedName>
    <definedName name="____________ba2" hidden="1">{#N/A,#N/A,FALSE,"GERAL";#N/A,#N/A,FALSE,"012-96";#N/A,#N/A,FALSE,"018-96";#N/A,#N/A,FALSE,"027-96";#N/A,#N/A,FALSE,"059-96";#N/A,#N/A,FALSE,"076-96";#N/A,#N/A,FALSE,"019-97";#N/A,#N/A,FALSE,"021-97";#N/A,#N/A,FALSE,"022-97";#N/A,#N/A,FALSE,"028-97"}</definedName>
    <definedName name="____________EFC2" localSheetId="6" hidden="1">{"'RR'!$A$2:$E$81"}</definedName>
    <definedName name="____________EFC2" localSheetId="7" hidden="1">{"'RR'!$A$2:$E$81"}</definedName>
    <definedName name="____________EFC2" hidden="1">{"'RR'!$A$2:$E$81"}</definedName>
    <definedName name="____________EFC3" localSheetId="6" hidden="1">{"'RR'!$A$2:$E$81"}</definedName>
    <definedName name="____________EFC3" localSheetId="7" hidden="1">{"'RR'!$A$2:$E$81"}</definedName>
    <definedName name="____________EFC3" hidden="1">{"'RR'!$A$2:$E$81"}</definedName>
    <definedName name="____________eu2" localSheetId="6" hidden="1">{#N/A,#N/A,FALSE,"MO (2)"}</definedName>
    <definedName name="____________eu2" localSheetId="7" hidden="1">{#N/A,#N/A,FALSE,"MO (2)"}</definedName>
    <definedName name="____________eu2" hidden="1">{#N/A,#N/A,FALSE,"MO (2)"}</definedName>
    <definedName name="____________FR2" localSheetId="7" hidden="1">{#N/A,#N/A,FALSE,"GERAL";#N/A,#N/A,FALSE,"012-96";#N/A,#N/A,FALSE,"018-96";#N/A,#N/A,FALSE,"027-96";#N/A,#N/A,FALSE,"059-96";#N/A,#N/A,FALSE,"076-96";#N/A,#N/A,FALSE,"019-97";#N/A,#N/A,FALSE,"021-97";#N/A,#N/A,FALSE,"022-97";#N/A,#N/A,FALSE,"028-97"}</definedName>
    <definedName name="____________FR2" hidden="1">{#N/A,#N/A,FALSE,"GERAL";#N/A,#N/A,FALSE,"012-96";#N/A,#N/A,FALSE,"018-96";#N/A,#N/A,FALSE,"027-96";#N/A,#N/A,FALSE,"059-96";#N/A,#N/A,FALSE,"076-96";#N/A,#N/A,FALSE,"019-97";#N/A,#N/A,FALSE,"021-97";#N/A,#N/A,FALSE,"022-97";#N/A,#N/A,FALSE,"028-97"}</definedName>
    <definedName name="____________IRM1" localSheetId="6" hidden="1">{#N/A,#N/A,FALSE,"MO (2)"}</definedName>
    <definedName name="____________IRM1" localSheetId="7" hidden="1">{#N/A,#N/A,FALSE,"MO (2)"}</definedName>
    <definedName name="____________IRM1" hidden="1">{#N/A,#N/A,FALSE,"MO (2)"}</definedName>
    <definedName name="____________n2" localSheetId="6" hidden="1">{#N/A,#N/A,FALSE,"PCOL"}</definedName>
    <definedName name="____________n2" localSheetId="7" hidden="1">{#N/A,#N/A,FALSE,"PCOL"}</definedName>
    <definedName name="____________n2" hidden="1">{#N/A,#N/A,FALSE,"PCOL"}</definedName>
    <definedName name="____________OUT98" localSheetId="6" hidden="1">{#N/A,#N/A,TRUE,"Serviços"}</definedName>
    <definedName name="____________OUT98" localSheetId="7" hidden="1">{#N/A,#N/A,TRUE,"Serviços"}</definedName>
    <definedName name="____________OUT98" hidden="1">{#N/A,#N/A,TRUE,"Serviços"}</definedName>
    <definedName name="____________OUT988" localSheetId="6" hidden="1">{#N/A,#N/A,TRUE,"Serviços"}</definedName>
    <definedName name="____________OUT988" localSheetId="7" hidden="1">{#N/A,#N/A,TRUE,"Serviços"}</definedName>
    <definedName name="____________OUT988" hidden="1">{#N/A,#N/A,TRUE,"Serviços"}</definedName>
    <definedName name="____________QEC2" localSheetId="6" hidden="1">{#N/A,#N/A,FALSE,"GERAL";#N/A,#N/A,FALSE,"012-96";#N/A,#N/A,FALSE,"018-96";#N/A,#N/A,FALSE,"027-96";#N/A,#N/A,FALSE,"059-96";#N/A,#N/A,FALSE,"076-96";#N/A,#N/A,FALSE,"019-97";#N/A,#N/A,FALSE,"021-97";#N/A,#N/A,FALSE,"022-97";#N/A,#N/A,FALSE,"028-97"}</definedName>
    <definedName name="____________QEC2" localSheetId="7" hidden="1">{#N/A,#N/A,FALSE,"GERAL";#N/A,#N/A,FALSE,"012-96";#N/A,#N/A,FALSE,"018-96";#N/A,#N/A,FALSE,"027-96";#N/A,#N/A,FALSE,"059-96";#N/A,#N/A,FALSE,"076-96";#N/A,#N/A,FALSE,"019-97";#N/A,#N/A,FALSE,"021-97";#N/A,#N/A,FALSE,"022-97";#N/A,#N/A,FALSE,"028-97"}</definedName>
    <definedName name="____________QEC2" hidden="1">{#N/A,#N/A,FALSE,"GERAL";#N/A,#N/A,FALSE,"012-96";#N/A,#N/A,FALSE,"018-96";#N/A,#N/A,FALSE,"027-96";#N/A,#N/A,FALSE,"059-96";#N/A,#N/A,FALSE,"076-96";#N/A,#N/A,FALSE,"019-97";#N/A,#N/A,FALSE,"021-97";#N/A,#N/A,FALSE,"022-97";#N/A,#N/A,FALSE,"028-97"}</definedName>
    <definedName name="____________r" localSheetId="6" hidden="1">{#N/A,#N/A,FALSE,"PCOL"}</definedName>
    <definedName name="____________r" localSheetId="7" hidden="1">{#N/A,#N/A,FALSE,"PCOL"}</definedName>
    <definedName name="____________r" hidden="1">{#N/A,#N/A,FALSE,"PCOL"}</definedName>
    <definedName name="____________r1" localSheetId="7" hidden="1">{#N/A,#N/A,FALSE,"GERAL";#N/A,#N/A,FALSE,"012-96";#N/A,#N/A,FALSE,"018-96";#N/A,#N/A,FALSE,"027-96";#N/A,#N/A,FALSE,"059-96";#N/A,#N/A,FALSE,"076-96";#N/A,#N/A,FALSE,"019-97";#N/A,#N/A,FALSE,"021-97";#N/A,#N/A,FALSE,"022-97";#N/A,#N/A,FALSE,"028-97"}</definedName>
    <definedName name="____________r1" hidden="1">{#N/A,#N/A,FALSE,"GERAL";#N/A,#N/A,FALSE,"012-96";#N/A,#N/A,FALSE,"018-96";#N/A,#N/A,FALSE,"027-96";#N/A,#N/A,FALSE,"059-96";#N/A,#N/A,FALSE,"076-96";#N/A,#N/A,FALSE,"019-97";#N/A,#N/A,FALSE,"021-97";#N/A,#N/A,FALSE,"022-97";#N/A,#N/A,FALSE,"028-97"}</definedName>
    <definedName name="____________SE2">#REF!</definedName>
    <definedName name="___________a999" localSheetId="6" hidden="1">{#N/A,#N/A,FALSE,"ANEXO3 99 ERA";#N/A,#N/A,FALSE,"ANEXO3 99 UBÁ2";#N/A,#N/A,FALSE,"ANEXO3 99 DTU";#N/A,#N/A,FALSE,"ANEXO3 99 RDR";#N/A,#N/A,FALSE,"ANEXO3 99 UBÁ4";#N/A,#N/A,FALSE,"ANEXO3 99 UBÁ6"}</definedName>
    <definedName name="___________a999" localSheetId="7" hidden="1">{#N/A,#N/A,FALSE,"ANEXO3 99 ERA";#N/A,#N/A,FALSE,"ANEXO3 99 UBÁ2";#N/A,#N/A,FALSE,"ANEXO3 99 DTU";#N/A,#N/A,FALSE,"ANEXO3 99 RDR";#N/A,#N/A,FALSE,"ANEXO3 99 UBÁ4";#N/A,#N/A,FALSE,"ANEXO3 99 UBÁ6"}</definedName>
    <definedName name="___________a999" hidden="1">{#N/A,#N/A,FALSE,"ANEXO3 99 ERA";#N/A,#N/A,FALSE,"ANEXO3 99 UBÁ2";#N/A,#N/A,FALSE,"ANEXO3 99 DTU";#N/A,#N/A,FALSE,"ANEXO3 99 RDR";#N/A,#N/A,FALSE,"ANEXO3 99 UBÁ4";#N/A,#N/A,FALSE,"ANEXO3 99 UBÁ6"}</definedName>
    <definedName name="___________ba2" localSheetId="7" hidden="1">{#N/A,#N/A,FALSE,"GERAL";#N/A,#N/A,FALSE,"012-96";#N/A,#N/A,FALSE,"018-96";#N/A,#N/A,FALSE,"027-96";#N/A,#N/A,FALSE,"059-96";#N/A,#N/A,FALSE,"076-96";#N/A,#N/A,FALSE,"019-97";#N/A,#N/A,FALSE,"021-97";#N/A,#N/A,FALSE,"022-97";#N/A,#N/A,FALSE,"028-97"}</definedName>
    <definedName name="___________ba2" hidden="1">{#N/A,#N/A,FALSE,"GERAL";#N/A,#N/A,FALSE,"012-96";#N/A,#N/A,FALSE,"018-96";#N/A,#N/A,FALSE,"027-96";#N/A,#N/A,FALSE,"059-96";#N/A,#N/A,FALSE,"076-96";#N/A,#N/A,FALSE,"019-97";#N/A,#N/A,FALSE,"021-97";#N/A,#N/A,FALSE,"022-97";#N/A,#N/A,FALSE,"028-97"}</definedName>
    <definedName name="___________eu2" localSheetId="6" hidden="1">{#N/A,#N/A,FALSE,"MO (2)"}</definedName>
    <definedName name="___________eu2" localSheetId="7" hidden="1">{#N/A,#N/A,FALSE,"MO (2)"}</definedName>
    <definedName name="___________eu2" hidden="1">{#N/A,#N/A,FALSE,"MO (2)"}</definedName>
    <definedName name="___________FR2" localSheetId="7" hidden="1">{#N/A,#N/A,FALSE,"GERAL";#N/A,#N/A,FALSE,"012-96";#N/A,#N/A,FALSE,"018-96";#N/A,#N/A,FALSE,"027-96";#N/A,#N/A,FALSE,"059-96";#N/A,#N/A,FALSE,"076-96";#N/A,#N/A,FALSE,"019-97";#N/A,#N/A,FALSE,"021-97";#N/A,#N/A,FALSE,"022-97";#N/A,#N/A,FALSE,"028-97"}</definedName>
    <definedName name="___________FR2" hidden="1">{#N/A,#N/A,FALSE,"GERAL";#N/A,#N/A,FALSE,"012-96";#N/A,#N/A,FALSE,"018-96";#N/A,#N/A,FALSE,"027-96";#N/A,#N/A,FALSE,"059-96";#N/A,#N/A,FALSE,"076-96";#N/A,#N/A,FALSE,"019-97";#N/A,#N/A,FALSE,"021-97";#N/A,#N/A,FALSE,"022-97";#N/A,#N/A,FALSE,"028-97"}</definedName>
    <definedName name="___________IRM1" localSheetId="6" hidden="1">{#N/A,#N/A,FALSE,"MO (2)"}</definedName>
    <definedName name="___________IRM1" localSheetId="7" hidden="1">{#N/A,#N/A,FALSE,"MO (2)"}</definedName>
    <definedName name="___________IRM1" hidden="1">{#N/A,#N/A,FALSE,"MO (2)"}</definedName>
    <definedName name="___________OUT98" localSheetId="6" hidden="1">{#N/A,#N/A,TRUE,"Serviços"}</definedName>
    <definedName name="___________OUT98" localSheetId="7" hidden="1">{#N/A,#N/A,TRUE,"Serviços"}</definedName>
    <definedName name="___________OUT98" hidden="1">{#N/A,#N/A,TRUE,"Serviços"}</definedName>
    <definedName name="___________OUT988" localSheetId="6" hidden="1">{#N/A,#N/A,TRUE,"Serviços"}</definedName>
    <definedName name="___________OUT988" localSheetId="7" hidden="1">{#N/A,#N/A,TRUE,"Serviços"}</definedName>
    <definedName name="___________OUT988" hidden="1">{#N/A,#N/A,TRUE,"Serviços"}</definedName>
    <definedName name="___________OUT9888" localSheetId="6" hidden="1">{#N/A,#N/A,TRUE,"Serviços"}</definedName>
    <definedName name="___________OUT9888" localSheetId="7" hidden="1">{#N/A,#N/A,TRUE,"Serviços"}</definedName>
    <definedName name="___________OUT9888" hidden="1">{#N/A,#N/A,TRUE,"Serviços"}</definedName>
    <definedName name="___________r1" localSheetId="7" hidden="1">{#N/A,#N/A,FALSE,"GERAL";#N/A,#N/A,FALSE,"012-96";#N/A,#N/A,FALSE,"018-96";#N/A,#N/A,FALSE,"027-96";#N/A,#N/A,FALSE,"059-96";#N/A,#N/A,FALSE,"076-96";#N/A,#N/A,FALSE,"019-97";#N/A,#N/A,FALSE,"021-97";#N/A,#N/A,FALSE,"022-97";#N/A,#N/A,FALSE,"028-97"}</definedName>
    <definedName name="___________r1" hidden="1">{#N/A,#N/A,FALSE,"GERAL";#N/A,#N/A,FALSE,"012-96";#N/A,#N/A,FALSE,"018-96";#N/A,#N/A,FALSE,"027-96";#N/A,#N/A,FALSE,"059-96";#N/A,#N/A,FALSE,"076-96";#N/A,#N/A,FALSE,"019-97";#N/A,#N/A,FALSE,"021-97";#N/A,#N/A,FALSE,"022-97";#N/A,#N/A,FALSE,"028-97"}</definedName>
    <definedName name="___________SE2">#REF!</definedName>
    <definedName name="___________STC04">#REF!</definedName>
    <definedName name="__________a999" localSheetId="6" hidden="1">{#N/A,#N/A,FALSE,"ANEXO3 99 ERA";#N/A,#N/A,FALSE,"ANEXO3 99 UBÁ2";#N/A,#N/A,FALSE,"ANEXO3 99 DTU";#N/A,#N/A,FALSE,"ANEXO3 99 RDR";#N/A,#N/A,FALSE,"ANEXO3 99 UBÁ4";#N/A,#N/A,FALSE,"ANEXO3 99 UBÁ6"}</definedName>
    <definedName name="__________a999" localSheetId="7" hidden="1">{#N/A,#N/A,FALSE,"ANEXO3 99 ERA";#N/A,#N/A,FALSE,"ANEXO3 99 UBÁ2";#N/A,#N/A,FALSE,"ANEXO3 99 DTU";#N/A,#N/A,FALSE,"ANEXO3 99 RDR";#N/A,#N/A,FALSE,"ANEXO3 99 UBÁ4";#N/A,#N/A,FALSE,"ANEXO3 99 UBÁ6"}</definedName>
    <definedName name="__________a999" hidden="1">{#N/A,#N/A,FALSE,"ANEXO3 99 ERA";#N/A,#N/A,FALSE,"ANEXO3 99 UBÁ2";#N/A,#N/A,FALSE,"ANEXO3 99 DTU";#N/A,#N/A,FALSE,"ANEXO3 99 RDR";#N/A,#N/A,FALSE,"ANEXO3 99 UBÁ4";#N/A,#N/A,FALSE,"ANEXO3 99 UBÁ6"}</definedName>
    <definedName name="__________ago1" localSheetId="6" hidden="1">{"'gráf jan00'!$A$1:$AK$41"}</definedName>
    <definedName name="__________ago1" localSheetId="7" hidden="1">{"'gráf jan00'!$A$1:$AK$41"}</definedName>
    <definedName name="__________ago1" hidden="1">{"'gráf jan00'!$A$1:$AK$41"}</definedName>
    <definedName name="__________ago10" localSheetId="6" hidden="1">{"'gráf jan00'!$A$1:$AK$41"}</definedName>
    <definedName name="__________ago10" localSheetId="7" hidden="1">{"'gráf jan00'!$A$1:$AK$41"}</definedName>
    <definedName name="__________ago10" hidden="1">{"'gráf jan00'!$A$1:$AK$41"}</definedName>
    <definedName name="__________ago2" localSheetId="6" hidden="1">{"'gráf jan00'!$A$1:$AK$41"}</definedName>
    <definedName name="__________ago2" localSheetId="7" hidden="1">{"'gráf jan00'!$A$1:$AK$41"}</definedName>
    <definedName name="__________ago2" hidden="1">{"'gráf jan00'!$A$1:$AK$41"}</definedName>
    <definedName name="__________ago3" localSheetId="6" hidden="1">{"'gráf jan00'!$A$1:$AK$41"}</definedName>
    <definedName name="__________ago3" localSheetId="7" hidden="1">{"'gráf jan00'!$A$1:$AK$41"}</definedName>
    <definedName name="__________ago3" hidden="1">{"'gráf jan00'!$A$1:$AK$41"}</definedName>
    <definedName name="__________ago4" localSheetId="6" hidden="1">{"'gráf jan00'!$A$1:$AK$41"}</definedName>
    <definedName name="__________ago4" localSheetId="7" hidden="1">{"'gráf jan00'!$A$1:$AK$41"}</definedName>
    <definedName name="__________ago4" hidden="1">{"'gráf jan00'!$A$1:$AK$41"}</definedName>
    <definedName name="__________ago5" localSheetId="6" hidden="1">{"'gráf jan00'!$A$1:$AK$41"}</definedName>
    <definedName name="__________ago5" localSheetId="7" hidden="1">{"'gráf jan00'!$A$1:$AK$41"}</definedName>
    <definedName name="__________ago5" hidden="1">{"'gráf jan00'!$A$1:$AK$41"}</definedName>
    <definedName name="__________ago6" localSheetId="6" hidden="1">{"'gráf jan00'!$A$1:$AK$41"}</definedName>
    <definedName name="__________ago6" localSheetId="7" hidden="1">{"'gráf jan00'!$A$1:$AK$41"}</definedName>
    <definedName name="__________ago6" hidden="1">{"'gráf jan00'!$A$1:$AK$41"}</definedName>
    <definedName name="__________ago7" localSheetId="6" hidden="1">{"'gráf jan00'!$A$1:$AK$41"}</definedName>
    <definedName name="__________ago7" localSheetId="7" hidden="1">{"'gráf jan00'!$A$1:$AK$41"}</definedName>
    <definedName name="__________ago7" hidden="1">{"'gráf jan00'!$A$1:$AK$41"}</definedName>
    <definedName name="__________ago8" localSheetId="6" hidden="1">{"'gráf jan00'!$A$1:$AK$41"}</definedName>
    <definedName name="__________ago8" localSheetId="7" hidden="1">{"'gráf jan00'!$A$1:$AK$41"}</definedName>
    <definedName name="__________ago8" hidden="1">{"'gráf jan00'!$A$1:$AK$41"}</definedName>
    <definedName name="__________ago9" localSheetId="6" hidden="1">{"'gráf jan00'!$A$1:$AK$41"}</definedName>
    <definedName name="__________ago9" localSheetId="7" hidden="1">{"'gráf jan00'!$A$1:$AK$41"}</definedName>
    <definedName name="__________ago9" hidden="1">{"'gráf jan00'!$A$1:$AK$41"}</definedName>
    <definedName name="__________ba2" localSheetId="7" hidden="1">{#N/A,#N/A,FALSE,"GERAL";#N/A,#N/A,FALSE,"012-96";#N/A,#N/A,FALSE,"018-96";#N/A,#N/A,FALSE,"027-96";#N/A,#N/A,FALSE,"059-96";#N/A,#N/A,FALSE,"076-96";#N/A,#N/A,FALSE,"019-97";#N/A,#N/A,FALSE,"021-97";#N/A,#N/A,FALSE,"022-97";#N/A,#N/A,FALSE,"028-97"}</definedName>
    <definedName name="__________ba2" hidden="1">{#N/A,#N/A,FALSE,"GERAL";#N/A,#N/A,FALSE,"012-96";#N/A,#N/A,FALSE,"018-96";#N/A,#N/A,FALSE,"027-96";#N/A,#N/A,FALSE,"059-96";#N/A,#N/A,FALSE,"076-96";#N/A,#N/A,FALSE,"019-97";#N/A,#N/A,FALSE,"021-97";#N/A,#N/A,FALSE,"022-97";#N/A,#N/A,FALSE,"028-97"}</definedName>
    <definedName name="__________efc10" localSheetId="6" hidden="1">{"'RR'!$A$2:$E$81"}</definedName>
    <definedName name="__________efc10" localSheetId="7" hidden="1">{"'RR'!$A$2:$E$81"}</definedName>
    <definedName name="__________efc10" hidden="1">{"'RR'!$A$2:$E$81"}</definedName>
    <definedName name="__________EFC2" localSheetId="6" hidden="1">{"'RR'!$A$2:$E$81"}</definedName>
    <definedName name="__________EFC2" localSheetId="7" hidden="1">{"'RR'!$A$2:$E$81"}</definedName>
    <definedName name="__________EFC2" hidden="1">{"'RR'!$A$2:$E$81"}</definedName>
    <definedName name="__________EFC3" localSheetId="6" hidden="1">{"'RR'!$A$2:$E$81"}</definedName>
    <definedName name="__________EFC3" localSheetId="7" hidden="1">{"'RR'!$A$2:$E$81"}</definedName>
    <definedName name="__________EFC3" hidden="1">{"'RR'!$A$2:$E$81"}</definedName>
    <definedName name="__________EFC4" localSheetId="6" hidden="1">{"'RR'!$A$2:$E$81"}</definedName>
    <definedName name="__________EFC4" localSheetId="7" hidden="1">{"'RR'!$A$2:$E$81"}</definedName>
    <definedName name="__________EFC4" hidden="1">{"'RR'!$A$2:$E$81"}</definedName>
    <definedName name="__________eu2" localSheetId="6" hidden="1">{#N/A,#N/A,FALSE,"MO (2)"}</definedName>
    <definedName name="__________eu2" localSheetId="7" hidden="1">{#N/A,#N/A,FALSE,"MO (2)"}</definedName>
    <definedName name="__________eu2" hidden="1">{#N/A,#N/A,FALSE,"MO (2)"}</definedName>
    <definedName name="__________FR2" localSheetId="7" hidden="1">{#N/A,#N/A,FALSE,"GERAL";#N/A,#N/A,FALSE,"012-96";#N/A,#N/A,FALSE,"018-96";#N/A,#N/A,FALSE,"027-96";#N/A,#N/A,FALSE,"059-96";#N/A,#N/A,FALSE,"076-96";#N/A,#N/A,FALSE,"019-97";#N/A,#N/A,FALSE,"021-97";#N/A,#N/A,FALSE,"022-97";#N/A,#N/A,FALSE,"028-97"}</definedName>
    <definedName name="__________FR2" hidden="1">{#N/A,#N/A,FALSE,"GERAL";#N/A,#N/A,FALSE,"012-96";#N/A,#N/A,FALSE,"018-96";#N/A,#N/A,FALSE,"027-96";#N/A,#N/A,FALSE,"059-96";#N/A,#N/A,FALSE,"076-96";#N/A,#N/A,FALSE,"019-97";#N/A,#N/A,FALSE,"021-97";#N/A,#N/A,FALSE,"022-97";#N/A,#N/A,FALSE,"028-97"}</definedName>
    <definedName name="__________IRM1" localSheetId="6" hidden="1">{#N/A,#N/A,FALSE,"MO (2)"}</definedName>
    <definedName name="__________IRM1" localSheetId="7" hidden="1">{#N/A,#N/A,FALSE,"MO (2)"}</definedName>
    <definedName name="__________IRM1" hidden="1">{#N/A,#N/A,FALSE,"MO (2)"}</definedName>
    <definedName name="__________OUT98" localSheetId="6" hidden="1">{#N/A,#N/A,TRUE,"Serviços"}</definedName>
    <definedName name="__________OUT98" localSheetId="7" hidden="1">{#N/A,#N/A,TRUE,"Serviços"}</definedName>
    <definedName name="__________OUT98" hidden="1">{#N/A,#N/A,TRUE,"Serviços"}</definedName>
    <definedName name="__________OW18" localSheetId="6" hidden="1">{#N/A,#N/A,FALSE,"CAPA (2)";#N/A,#N/A,FALSE,"PORTAS";#N/A,#N/A,FALSE,"DIMENSION.";#N/A,#N/A,FALSE,"CUSTOPP";#N/A,#N/A,FALSE,"ENLACES";#N/A,#N/A,FALSE,"TOPTELPE";#N/A,#N/A,FALSE,"CSG";#N/A,#N/A,FALSE,"TREIN-DOC";#N/A,#N/A,FALSE,"RESUMO"}</definedName>
    <definedName name="__________OW18" localSheetId="7" hidden="1">{#N/A,#N/A,FALSE,"CAPA (2)";#N/A,#N/A,FALSE,"PORTAS";#N/A,#N/A,FALSE,"DIMENSION.";#N/A,#N/A,FALSE,"CUSTOPP";#N/A,#N/A,FALSE,"ENLACES";#N/A,#N/A,FALSE,"TOPTELPE";#N/A,#N/A,FALSE,"CSG";#N/A,#N/A,FALSE,"TREIN-DOC";#N/A,#N/A,FALSE,"RESUMO"}</definedName>
    <definedName name="__________OW18" hidden="1">{#N/A,#N/A,FALSE,"CAPA (2)";#N/A,#N/A,FALSE,"PORTAS";#N/A,#N/A,FALSE,"DIMENSION.";#N/A,#N/A,FALSE,"CUSTOPP";#N/A,#N/A,FALSE,"ENLACES";#N/A,#N/A,FALSE,"TOPTELPE";#N/A,#N/A,FALSE,"CSG";#N/A,#N/A,FALSE,"TREIN-DOC";#N/A,#N/A,FALSE,"RESUMO"}</definedName>
    <definedName name="__________SE2">#REF!</definedName>
    <definedName name="__________STC04">#REF!</definedName>
    <definedName name="_________ago1" localSheetId="6" hidden="1">{"'gráf jan00'!$A$1:$AK$41"}</definedName>
    <definedName name="_________ago1" localSheetId="7" hidden="1">{"'gráf jan00'!$A$1:$AK$41"}</definedName>
    <definedName name="_________ago1" hidden="1">{"'gráf jan00'!$A$1:$AK$41"}</definedName>
    <definedName name="_________ago10" localSheetId="6" hidden="1">{"'gráf jan00'!$A$1:$AK$41"}</definedName>
    <definedName name="_________ago10" localSheetId="7" hidden="1">{"'gráf jan00'!$A$1:$AK$41"}</definedName>
    <definedName name="_________ago10" hidden="1">{"'gráf jan00'!$A$1:$AK$41"}</definedName>
    <definedName name="_________ago2" localSheetId="6" hidden="1">{"'gráf jan00'!$A$1:$AK$41"}</definedName>
    <definedName name="_________ago2" localSheetId="7" hidden="1">{"'gráf jan00'!$A$1:$AK$41"}</definedName>
    <definedName name="_________ago2" hidden="1">{"'gráf jan00'!$A$1:$AK$41"}</definedName>
    <definedName name="_________AGO21" localSheetId="6" hidden="1">{"'gráf jan00'!$A$1:$AK$41"}</definedName>
    <definedName name="_________AGO21" localSheetId="7" hidden="1">{"'gráf jan00'!$A$1:$AK$41"}</definedName>
    <definedName name="_________AGO21" hidden="1">{"'gráf jan00'!$A$1:$AK$41"}</definedName>
    <definedName name="_________ago3" localSheetId="6" hidden="1">{"'gráf jan00'!$A$1:$AK$41"}</definedName>
    <definedName name="_________ago3" localSheetId="7" hidden="1">{"'gráf jan00'!$A$1:$AK$41"}</definedName>
    <definedName name="_________ago3" hidden="1">{"'gráf jan00'!$A$1:$AK$41"}</definedName>
    <definedName name="_________AGO30" localSheetId="6" hidden="1">{"'gráf jan00'!$A$1:$AK$41"}</definedName>
    <definedName name="_________AGO30" localSheetId="7" hidden="1">{"'gráf jan00'!$A$1:$AK$41"}</definedName>
    <definedName name="_________AGO30" hidden="1">{"'gráf jan00'!$A$1:$AK$41"}</definedName>
    <definedName name="_________ago4" localSheetId="6" hidden="1">{"'gráf jan00'!$A$1:$AK$41"}</definedName>
    <definedName name="_________ago4" localSheetId="7" hidden="1">{"'gráf jan00'!$A$1:$AK$41"}</definedName>
    <definedName name="_________ago4" hidden="1">{"'gráf jan00'!$A$1:$AK$41"}</definedName>
    <definedName name="_________ago5" localSheetId="6" hidden="1">{"'gráf jan00'!$A$1:$AK$41"}</definedName>
    <definedName name="_________ago5" localSheetId="7" hidden="1">{"'gráf jan00'!$A$1:$AK$41"}</definedName>
    <definedName name="_________ago5" hidden="1">{"'gráf jan00'!$A$1:$AK$41"}</definedName>
    <definedName name="_________ago6" localSheetId="6" hidden="1">{"'gráf jan00'!$A$1:$AK$41"}</definedName>
    <definedName name="_________ago6" localSheetId="7" hidden="1">{"'gráf jan00'!$A$1:$AK$41"}</definedName>
    <definedName name="_________ago6" hidden="1">{"'gráf jan00'!$A$1:$AK$41"}</definedName>
    <definedName name="_________ago7" localSheetId="6" hidden="1">{"'gráf jan00'!$A$1:$AK$41"}</definedName>
    <definedName name="_________ago7" localSheetId="7" hidden="1">{"'gráf jan00'!$A$1:$AK$41"}</definedName>
    <definedName name="_________ago7" hidden="1">{"'gráf jan00'!$A$1:$AK$41"}</definedName>
    <definedName name="_________ago8" localSheetId="6" hidden="1">{"'gráf jan00'!$A$1:$AK$41"}</definedName>
    <definedName name="_________ago8" localSheetId="7" hidden="1">{"'gráf jan00'!$A$1:$AK$41"}</definedName>
    <definedName name="_________ago8" hidden="1">{"'gráf jan00'!$A$1:$AK$41"}</definedName>
    <definedName name="_________ago9" localSheetId="6" hidden="1">{"'gráf jan00'!$A$1:$AK$41"}</definedName>
    <definedName name="_________ago9" localSheetId="7" hidden="1">{"'gráf jan00'!$A$1:$AK$41"}</definedName>
    <definedName name="_________ago9" hidden="1">{"'gráf jan00'!$A$1:$AK$41"}</definedName>
    <definedName name="_________ago99999" localSheetId="6" hidden="1">{"'gráf jan00'!$A$1:$AK$41"}</definedName>
    <definedName name="_________ago99999" localSheetId="7" hidden="1">{"'gráf jan00'!$A$1:$AK$41"}</definedName>
    <definedName name="_________ago99999" hidden="1">{"'gráf jan00'!$A$1:$AK$41"}</definedName>
    <definedName name="_________ba2" localSheetId="7" hidden="1">{#N/A,#N/A,FALSE,"GERAL";#N/A,#N/A,FALSE,"012-96";#N/A,#N/A,FALSE,"018-96";#N/A,#N/A,FALSE,"027-96";#N/A,#N/A,FALSE,"059-96";#N/A,#N/A,FALSE,"076-96";#N/A,#N/A,FALSE,"019-97";#N/A,#N/A,FALSE,"021-97";#N/A,#N/A,FALSE,"022-97";#N/A,#N/A,FALSE,"028-97"}</definedName>
    <definedName name="_________ba2" hidden="1">{#N/A,#N/A,FALSE,"GERAL";#N/A,#N/A,FALSE,"012-96";#N/A,#N/A,FALSE,"018-96";#N/A,#N/A,FALSE,"027-96";#N/A,#N/A,FALSE,"059-96";#N/A,#N/A,FALSE,"076-96";#N/A,#N/A,FALSE,"019-97";#N/A,#N/A,FALSE,"021-97";#N/A,#N/A,FALSE,"022-97";#N/A,#N/A,FALSE,"028-97"}</definedName>
    <definedName name="_________efc10" localSheetId="6" hidden="1">{"'RR'!$A$2:$E$81"}</definedName>
    <definedName name="_________efc10" localSheetId="7" hidden="1">{"'RR'!$A$2:$E$81"}</definedName>
    <definedName name="_________efc10" hidden="1">{"'RR'!$A$2:$E$81"}</definedName>
    <definedName name="_________EFC2" localSheetId="6" hidden="1">{"'RR'!$A$2:$E$81"}</definedName>
    <definedName name="_________EFC2" localSheetId="7" hidden="1">{"'RR'!$A$2:$E$81"}</definedName>
    <definedName name="_________EFC2" hidden="1">{"'RR'!$A$2:$E$81"}</definedName>
    <definedName name="_________efc23" localSheetId="6" hidden="1">{"'RR'!$A$2:$E$81"}</definedName>
    <definedName name="_________efc23" localSheetId="7" hidden="1">{"'RR'!$A$2:$E$81"}</definedName>
    <definedName name="_________efc23" hidden="1">{"'RR'!$A$2:$E$81"}</definedName>
    <definedName name="_________EFC3" localSheetId="6" hidden="1">{"'RR'!$A$2:$E$81"}</definedName>
    <definedName name="_________EFC3" localSheetId="7" hidden="1">{"'RR'!$A$2:$E$81"}</definedName>
    <definedName name="_________EFC3" hidden="1">{"'RR'!$A$2:$E$81"}</definedName>
    <definedName name="_________EFC4" localSheetId="6" hidden="1">{"'RR'!$A$2:$E$81"}</definedName>
    <definedName name="_________EFC4" localSheetId="7" hidden="1">{"'RR'!$A$2:$E$81"}</definedName>
    <definedName name="_________EFC4" hidden="1">{"'RR'!$A$2:$E$81"}</definedName>
    <definedName name="_________eu2" localSheetId="6" hidden="1">{#N/A,#N/A,FALSE,"MO (2)"}</definedName>
    <definedName name="_________eu2" localSheetId="7" hidden="1">{#N/A,#N/A,FALSE,"MO (2)"}</definedName>
    <definedName name="_________eu2" hidden="1">{#N/A,#N/A,FALSE,"MO (2)"}</definedName>
    <definedName name="_________ffp16" localSheetId="6" hidden="1">{"'gráf jan00'!$A$1:$AK$41"}</definedName>
    <definedName name="_________ffp16" localSheetId="7" hidden="1">{"'gráf jan00'!$A$1:$AK$41"}</definedName>
    <definedName name="_________ffp16" hidden="1">{"'gráf jan00'!$A$1:$AK$41"}</definedName>
    <definedName name="_________ffp4589" localSheetId="6" hidden="1">{"'gráf jan00'!$A$1:$AK$41"}</definedName>
    <definedName name="_________ffp4589" localSheetId="7" hidden="1">{"'gráf jan00'!$A$1:$AK$41"}</definedName>
    <definedName name="_________ffp4589" hidden="1">{"'gráf jan00'!$A$1:$AK$41"}</definedName>
    <definedName name="_________FR2" localSheetId="7" hidden="1">{#N/A,#N/A,FALSE,"GERAL";#N/A,#N/A,FALSE,"012-96";#N/A,#N/A,FALSE,"018-96";#N/A,#N/A,FALSE,"027-96";#N/A,#N/A,FALSE,"059-96";#N/A,#N/A,FALSE,"076-96";#N/A,#N/A,FALSE,"019-97";#N/A,#N/A,FALSE,"021-97";#N/A,#N/A,FALSE,"022-97";#N/A,#N/A,FALSE,"028-97"}</definedName>
    <definedName name="_________FR2" hidden="1">{#N/A,#N/A,FALSE,"GERAL";#N/A,#N/A,FALSE,"012-96";#N/A,#N/A,FALSE,"018-96";#N/A,#N/A,FALSE,"027-96";#N/A,#N/A,FALSE,"059-96";#N/A,#N/A,FALSE,"076-96";#N/A,#N/A,FALSE,"019-97";#N/A,#N/A,FALSE,"021-97";#N/A,#N/A,FALSE,"022-97";#N/A,#N/A,FALSE,"028-97"}</definedName>
    <definedName name="_________IRM1" localSheetId="6" hidden="1">{#N/A,#N/A,FALSE,"MO (2)"}</definedName>
    <definedName name="_________IRM1" localSheetId="7" hidden="1">{#N/A,#N/A,FALSE,"MO (2)"}</definedName>
    <definedName name="_________IRM1" hidden="1">{#N/A,#N/A,FALSE,"MO (2)"}</definedName>
    <definedName name="_________jun04" localSheetId="6" hidden="1">{"'gráf jan00'!$A$1:$AK$41"}</definedName>
    <definedName name="_________jun04" localSheetId="7" hidden="1">{"'gráf jan00'!$A$1:$AK$41"}</definedName>
    <definedName name="_________jun04" hidden="1">{"'gráf jan00'!$A$1:$AK$41"}</definedName>
    <definedName name="_________LOT1">"$#REF!.$#REF!$#REF!"</definedName>
    <definedName name="_________LOT10">"$#REF!.$#REF!$#REF!"</definedName>
    <definedName name="_________LOT2">"$#REF!.$#REF!$#REF!"</definedName>
    <definedName name="_________LOT3">"$#REF!.$#REF!$#REF!"</definedName>
    <definedName name="_________LOT4">"$#REF!.$#REF!$#REF!"</definedName>
    <definedName name="_________LOT5">"$#REF!.$#REF!$#REF!"</definedName>
    <definedName name="_________LOT6">"$#REF!.$#REF!$#REF!"</definedName>
    <definedName name="_________LOT7">"$#REF!.$#REF!$#REF!"</definedName>
    <definedName name="_________LOT8">"$#REF!.$#REF!$#REF!"</definedName>
    <definedName name="_________LOT9">"$#REF!.$#REF!$#REF!"</definedName>
    <definedName name="_________n2" localSheetId="6" hidden="1">{#N/A,#N/A,FALSE,"PCOL"}</definedName>
    <definedName name="_________n2" localSheetId="7" hidden="1">{#N/A,#N/A,FALSE,"PCOL"}</definedName>
    <definedName name="_________n2" hidden="1">{#N/A,#N/A,FALSE,"PCOL"}</definedName>
    <definedName name="_________OUT98" localSheetId="6" hidden="1">{#N/A,#N/A,TRUE,"Serviços"}</definedName>
    <definedName name="_________OUT98" localSheetId="7" hidden="1">{#N/A,#N/A,TRUE,"Serviços"}</definedName>
    <definedName name="_________OUT98" hidden="1">{#N/A,#N/A,TRUE,"Serviços"}</definedName>
    <definedName name="_________OUTT98" localSheetId="6" hidden="1">{#N/A,#N/A,TRUE,"Serviços"}</definedName>
    <definedName name="_________OUTT98" localSheetId="7" hidden="1">{#N/A,#N/A,TRUE,"Serviços"}</definedName>
    <definedName name="_________OUTT98" hidden="1">{#N/A,#N/A,TRUE,"Serviços"}</definedName>
    <definedName name="_________OUTT988" localSheetId="6" hidden="1">{#N/A,#N/A,TRUE,"Serviços"}</definedName>
    <definedName name="_________OUTT988" localSheetId="7" hidden="1">{#N/A,#N/A,TRUE,"Serviços"}</definedName>
    <definedName name="_________OUTT988" hidden="1">{#N/A,#N/A,TRUE,"Serviços"}</definedName>
    <definedName name="_________OW18" localSheetId="6" hidden="1">{#N/A,#N/A,FALSE,"CAPA (2)";#N/A,#N/A,FALSE,"PORTAS";#N/A,#N/A,FALSE,"DIMENSION.";#N/A,#N/A,FALSE,"CUSTOPP";#N/A,#N/A,FALSE,"ENLACES";#N/A,#N/A,FALSE,"TOPTELPE";#N/A,#N/A,FALSE,"CSG";#N/A,#N/A,FALSE,"TREIN-DOC";#N/A,#N/A,FALSE,"RESUMO"}</definedName>
    <definedName name="_________OW18" localSheetId="7" hidden="1">{#N/A,#N/A,FALSE,"CAPA (2)";#N/A,#N/A,FALSE,"PORTAS";#N/A,#N/A,FALSE,"DIMENSION.";#N/A,#N/A,FALSE,"CUSTOPP";#N/A,#N/A,FALSE,"ENLACES";#N/A,#N/A,FALSE,"TOPTELPE";#N/A,#N/A,FALSE,"CSG";#N/A,#N/A,FALSE,"TREIN-DOC";#N/A,#N/A,FALSE,"RESUMO"}</definedName>
    <definedName name="_________OW18" hidden="1">{#N/A,#N/A,FALSE,"CAPA (2)";#N/A,#N/A,FALSE,"PORTAS";#N/A,#N/A,FALSE,"DIMENSION.";#N/A,#N/A,FALSE,"CUSTOPP";#N/A,#N/A,FALSE,"ENLACES";#N/A,#N/A,FALSE,"TOPTELPE";#N/A,#N/A,FALSE,"CSG";#N/A,#N/A,FALSE,"TREIN-DOC";#N/A,#N/A,FALSE,"RESUMO"}</definedName>
    <definedName name="_________PA01" localSheetId="6" hidden="1">{"'teste'!$B$2:$R$49"}</definedName>
    <definedName name="_________PA01" localSheetId="7" hidden="1">{"'teste'!$B$2:$R$49"}</definedName>
    <definedName name="_________PA01" hidden="1">{"'teste'!$B$2:$R$49"}</definedName>
    <definedName name="_________planilha" localSheetId="6" hidden="1">{#N/A,#N/A,TRUE,"Serviços"}</definedName>
    <definedName name="_________planilha" localSheetId="7" hidden="1">{#N/A,#N/A,TRUE,"Serviços"}</definedName>
    <definedName name="_________planilha" hidden="1">{#N/A,#N/A,TRUE,"Serviços"}</definedName>
    <definedName name="_________PN10" localSheetId="6" hidden="1">{"'gráf jan00'!$A$1:$AK$41"}</definedName>
    <definedName name="_________PN10" localSheetId="7" hidden="1">{"'gráf jan00'!$A$1:$AK$41"}</definedName>
    <definedName name="_________PN10" hidden="1">{"'gráf jan00'!$A$1:$AK$41"}</definedName>
    <definedName name="_________QEC2" localSheetId="6" hidden="1">{#N/A,#N/A,FALSE,"GERAL";#N/A,#N/A,FALSE,"012-96";#N/A,#N/A,FALSE,"018-96";#N/A,#N/A,FALSE,"027-96";#N/A,#N/A,FALSE,"059-96";#N/A,#N/A,FALSE,"076-96";#N/A,#N/A,FALSE,"019-97";#N/A,#N/A,FALSE,"021-97";#N/A,#N/A,FALSE,"022-97";#N/A,#N/A,FALSE,"028-97"}</definedName>
    <definedName name="_________QEC2" localSheetId="7" hidden="1">{#N/A,#N/A,FALSE,"GERAL";#N/A,#N/A,FALSE,"012-96";#N/A,#N/A,FALSE,"018-96";#N/A,#N/A,FALSE,"027-96";#N/A,#N/A,FALSE,"059-96";#N/A,#N/A,FALSE,"076-96";#N/A,#N/A,FALSE,"019-97";#N/A,#N/A,FALSE,"021-97";#N/A,#N/A,FALSE,"022-97";#N/A,#N/A,FALSE,"028-97"}</definedName>
    <definedName name="_________QEC2" hidden="1">{#N/A,#N/A,FALSE,"GERAL";#N/A,#N/A,FALSE,"012-96";#N/A,#N/A,FALSE,"018-96";#N/A,#N/A,FALSE,"027-96";#N/A,#N/A,FALSE,"059-96";#N/A,#N/A,FALSE,"076-96";#N/A,#N/A,FALSE,"019-97";#N/A,#N/A,FALSE,"021-97";#N/A,#N/A,FALSE,"022-97";#N/A,#N/A,FALSE,"028-97"}</definedName>
    <definedName name="_________r" localSheetId="6" hidden="1">{#N/A,#N/A,FALSE,"PCOL"}</definedName>
    <definedName name="_________r" localSheetId="7" hidden="1">{#N/A,#N/A,FALSE,"PCOL"}</definedName>
    <definedName name="_________r" hidden="1">{#N/A,#N/A,FALSE,"PCOL"}</definedName>
    <definedName name="_________r1" localSheetId="7" hidden="1">{#N/A,#N/A,FALSE,"GERAL";#N/A,#N/A,FALSE,"012-96";#N/A,#N/A,FALSE,"018-96";#N/A,#N/A,FALSE,"027-96";#N/A,#N/A,FALSE,"059-96";#N/A,#N/A,FALSE,"076-96";#N/A,#N/A,FALSE,"019-97";#N/A,#N/A,FALSE,"021-97";#N/A,#N/A,FALSE,"022-97";#N/A,#N/A,FALSE,"028-97"}</definedName>
    <definedName name="_________r1" hidden="1">{#N/A,#N/A,FALSE,"GERAL";#N/A,#N/A,FALSE,"012-96";#N/A,#N/A,FALSE,"018-96";#N/A,#N/A,FALSE,"027-96";#N/A,#N/A,FALSE,"059-96";#N/A,#N/A,FALSE,"076-96";#N/A,#N/A,FALSE,"019-97";#N/A,#N/A,FALSE,"021-97";#N/A,#N/A,FALSE,"022-97";#N/A,#N/A,FALSE,"028-97"}</definedName>
    <definedName name="_________SE2">#REF!</definedName>
    <definedName name="_________SET01" localSheetId="6" hidden="1">{"'gráf jan00'!$A$1:$AK$41"}</definedName>
    <definedName name="_________SET01" localSheetId="7" hidden="1">{"'gráf jan00'!$A$1:$AK$41"}</definedName>
    <definedName name="_________SET01" hidden="1">{"'gráf jan00'!$A$1:$AK$41"}</definedName>
    <definedName name="_________set1" localSheetId="6" hidden="1">{"'gráf jan00'!$A$1:$AK$41"}</definedName>
    <definedName name="_________set1" localSheetId="7" hidden="1">{"'gráf jan00'!$A$1:$AK$41"}</definedName>
    <definedName name="_________set1" hidden="1">{"'gráf jan00'!$A$1:$AK$41"}</definedName>
    <definedName name="_________SET2008" localSheetId="6" hidden="1">{"'gráf jan00'!$A$1:$AK$41"}</definedName>
    <definedName name="_________SET2008" localSheetId="7" hidden="1">{"'gráf jan00'!$A$1:$AK$41"}</definedName>
    <definedName name="_________SET2008" hidden="1">{"'gráf jan00'!$A$1:$AK$41"}</definedName>
    <definedName name="_________STC04">#REF!</definedName>
    <definedName name="________a999" localSheetId="6" hidden="1">{#N/A,#N/A,FALSE,"ANEXO3 99 ERA";#N/A,#N/A,FALSE,"ANEXO3 99 UBÁ2";#N/A,#N/A,FALSE,"ANEXO3 99 DTU";#N/A,#N/A,FALSE,"ANEXO3 99 RDR";#N/A,#N/A,FALSE,"ANEXO3 99 UBÁ4";#N/A,#N/A,FALSE,"ANEXO3 99 UBÁ6"}</definedName>
    <definedName name="________a999" localSheetId="7" hidden="1">{#N/A,#N/A,FALSE,"ANEXO3 99 ERA";#N/A,#N/A,FALSE,"ANEXO3 99 UBÁ2";#N/A,#N/A,FALSE,"ANEXO3 99 DTU";#N/A,#N/A,FALSE,"ANEXO3 99 RDR";#N/A,#N/A,FALSE,"ANEXO3 99 UBÁ4";#N/A,#N/A,FALSE,"ANEXO3 99 UBÁ6"}</definedName>
    <definedName name="________a999" hidden="1">{#N/A,#N/A,FALSE,"ANEXO3 99 ERA";#N/A,#N/A,FALSE,"ANEXO3 99 UBÁ2";#N/A,#N/A,FALSE,"ANEXO3 99 DTU";#N/A,#N/A,FALSE,"ANEXO3 99 RDR";#N/A,#N/A,FALSE,"ANEXO3 99 UBÁ4";#N/A,#N/A,FALSE,"ANEXO3 99 UBÁ6"}</definedName>
    <definedName name="________ago1" localSheetId="6" hidden="1">{"'gráf jan00'!$A$1:$AK$41"}</definedName>
    <definedName name="________ago1" localSheetId="7" hidden="1">{"'gráf jan00'!$A$1:$AK$41"}</definedName>
    <definedName name="________ago1" hidden="1">{"'gráf jan00'!$A$1:$AK$41"}</definedName>
    <definedName name="________ago10" localSheetId="6" hidden="1">{"'gráf jan00'!$A$1:$AK$41"}</definedName>
    <definedName name="________ago10" localSheetId="7" hidden="1">{"'gráf jan00'!$A$1:$AK$41"}</definedName>
    <definedName name="________ago10" hidden="1">{"'gráf jan00'!$A$1:$AK$41"}</definedName>
    <definedName name="________ago2" localSheetId="6" hidden="1">{"'gráf jan00'!$A$1:$AK$41"}</definedName>
    <definedName name="________ago2" localSheetId="7" hidden="1">{"'gráf jan00'!$A$1:$AK$41"}</definedName>
    <definedName name="________ago2" hidden="1">{"'gráf jan00'!$A$1:$AK$41"}</definedName>
    <definedName name="________ago3" localSheetId="6" hidden="1">{"'gráf jan00'!$A$1:$AK$41"}</definedName>
    <definedName name="________ago3" localSheetId="7" hidden="1">{"'gráf jan00'!$A$1:$AK$41"}</definedName>
    <definedName name="________ago3" hidden="1">{"'gráf jan00'!$A$1:$AK$41"}</definedName>
    <definedName name="________ago4" localSheetId="6" hidden="1">{"'gráf jan00'!$A$1:$AK$41"}</definedName>
    <definedName name="________ago4" localSheetId="7" hidden="1">{"'gráf jan00'!$A$1:$AK$41"}</definedName>
    <definedName name="________ago4" hidden="1">{"'gráf jan00'!$A$1:$AK$41"}</definedName>
    <definedName name="________ago5" localSheetId="6" hidden="1">{"'gráf jan00'!$A$1:$AK$41"}</definedName>
    <definedName name="________ago5" localSheetId="7" hidden="1">{"'gráf jan00'!$A$1:$AK$41"}</definedName>
    <definedName name="________ago5" hidden="1">{"'gráf jan00'!$A$1:$AK$41"}</definedName>
    <definedName name="________ago6" localSheetId="6" hidden="1">{"'gráf jan00'!$A$1:$AK$41"}</definedName>
    <definedName name="________ago6" localSheetId="7" hidden="1">{"'gráf jan00'!$A$1:$AK$41"}</definedName>
    <definedName name="________ago6" hidden="1">{"'gráf jan00'!$A$1:$AK$41"}</definedName>
    <definedName name="________ago7" localSheetId="6" hidden="1">{"'gráf jan00'!$A$1:$AK$41"}</definedName>
    <definedName name="________ago7" localSheetId="7" hidden="1">{"'gráf jan00'!$A$1:$AK$41"}</definedName>
    <definedName name="________ago7" hidden="1">{"'gráf jan00'!$A$1:$AK$41"}</definedName>
    <definedName name="________ago8" localSheetId="6" hidden="1">{"'gráf jan00'!$A$1:$AK$41"}</definedName>
    <definedName name="________ago8" localSheetId="7" hidden="1">{"'gráf jan00'!$A$1:$AK$41"}</definedName>
    <definedName name="________ago8" hidden="1">{"'gráf jan00'!$A$1:$AK$41"}</definedName>
    <definedName name="________ago9" localSheetId="6" hidden="1">{"'gráf jan00'!$A$1:$AK$41"}</definedName>
    <definedName name="________ago9" localSheetId="7" hidden="1">{"'gráf jan00'!$A$1:$AK$41"}</definedName>
    <definedName name="________ago9" hidden="1">{"'gráf jan00'!$A$1:$AK$41"}</definedName>
    <definedName name="________ago99999" localSheetId="6" hidden="1">{"'gráf jan00'!$A$1:$AK$41"}</definedName>
    <definedName name="________ago99999" localSheetId="7" hidden="1">{"'gráf jan00'!$A$1:$AK$41"}</definedName>
    <definedName name="________ago99999" hidden="1">{"'gráf jan00'!$A$1:$AK$41"}</definedName>
    <definedName name="________DEF2" localSheetId="6" hidden="1">{#N/A,#N/A,FALSE,"DEF1";#N/A,#N/A,FALSE,"DEF2";#N/A,#N/A,FALSE,"DEF3"}</definedName>
    <definedName name="________DEF2" localSheetId="7" hidden="1">{#N/A,#N/A,FALSE,"DEF1";#N/A,#N/A,FALSE,"DEF2";#N/A,#N/A,FALSE,"DEF3"}</definedName>
    <definedName name="________DEF2" hidden="1">{#N/A,#N/A,FALSE,"DEF1";#N/A,#N/A,FALSE,"DEF2";#N/A,#N/A,FALSE,"DEF3"}</definedName>
    <definedName name="________DEF3" localSheetId="6" hidden="1">{#N/A,#N/A,FALSE,"DEF1";#N/A,#N/A,FALSE,"DEF2";#N/A,#N/A,FALSE,"DEF3"}</definedName>
    <definedName name="________DEF3" localSheetId="7" hidden="1">{#N/A,#N/A,FALSE,"DEF1";#N/A,#N/A,FALSE,"DEF2";#N/A,#N/A,FALSE,"DEF3"}</definedName>
    <definedName name="________DEF3" hidden="1">{#N/A,#N/A,FALSE,"DEF1";#N/A,#N/A,FALSE,"DEF2";#N/A,#N/A,FALSE,"DEF3"}</definedName>
    <definedName name="________efc10" localSheetId="6" hidden="1">{"'RR'!$A$2:$E$81"}</definedName>
    <definedName name="________efc10" localSheetId="7" hidden="1">{"'RR'!$A$2:$E$81"}</definedName>
    <definedName name="________efc10" hidden="1">{"'RR'!$A$2:$E$81"}</definedName>
    <definedName name="________EFC2" localSheetId="6" hidden="1">{"'RR'!$A$2:$E$81"}</definedName>
    <definedName name="________EFC2" localSheetId="7" hidden="1">{"'RR'!$A$2:$E$81"}</definedName>
    <definedName name="________EFC2" hidden="1">{"'RR'!$A$2:$E$81"}</definedName>
    <definedName name="________EFC3" localSheetId="6" hidden="1">{"'RR'!$A$2:$E$81"}</definedName>
    <definedName name="________EFC3" localSheetId="7" hidden="1">{"'RR'!$A$2:$E$81"}</definedName>
    <definedName name="________EFC3" hidden="1">{"'RR'!$A$2:$E$81"}</definedName>
    <definedName name="________EFC4" localSheetId="6" hidden="1">{"'RR'!$A$2:$E$81"}</definedName>
    <definedName name="________EFC4" localSheetId="7" hidden="1">{"'RR'!$A$2:$E$81"}</definedName>
    <definedName name="________EFC4" hidden="1">{"'RR'!$A$2:$E$81"}</definedName>
    <definedName name="________eu2" localSheetId="6" hidden="1">{#N/A,#N/A,FALSE,"MO (2)"}</definedName>
    <definedName name="________eu2" localSheetId="7" hidden="1">{#N/A,#N/A,FALSE,"MO (2)"}</definedName>
    <definedName name="________eu2" hidden="1">{#N/A,#N/A,FALSE,"MO (2)"}</definedName>
    <definedName name="________ffp16" localSheetId="6" hidden="1">{"'gráf jan00'!$A$1:$AK$41"}</definedName>
    <definedName name="________ffp16" localSheetId="7" hidden="1">{"'gráf jan00'!$A$1:$AK$41"}</definedName>
    <definedName name="________ffp16" hidden="1">{"'gráf jan00'!$A$1:$AK$41"}</definedName>
    <definedName name="________ffp4589" localSheetId="6" hidden="1">{"'gráf jan00'!$A$1:$AK$41"}</definedName>
    <definedName name="________ffp4589" localSheetId="7" hidden="1">{"'gráf jan00'!$A$1:$AK$41"}</definedName>
    <definedName name="________ffp4589" hidden="1">{"'gráf jan00'!$A$1:$AK$41"}</definedName>
    <definedName name="________IRM1" localSheetId="6" hidden="1">{#N/A,#N/A,FALSE,"MO (2)"}</definedName>
    <definedName name="________IRM1" localSheetId="7" hidden="1">{#N/A,#N/A,FALSE,"MO (2)"}</definedName>
    <definedName name="________IRM1" hidden="1">{#N/A,#N/A,FALSE,"MO (2)"}</definedName>
    <definedName name="________jun04" localSheetId="6" hidden="1">{"'gráf jan00'!$A$1:$AK$41"}</definedName>
    <definedName name="________jun04" localSheetId="7" hidden="1">{"'gráf jan00'!$A$1:$AK$41"}</definedName>
    <definedName name="________jun04" hidden="1">{"'gráf jan00'!$A$1:$AK$41"}</definedName>
    <definedName name="________LOT1">"$#REF!.$#REF!$#REF!"</definedName>
    <definedName name="________LOT10">"$#REF!.$#REF!$#REF!"</definedName>
    <definedName name="________LOT2">"$#REF!.$#REF!$#REF!"</definedName>
    <definedName name="________LOT3">"$#REF!.$#REF!$#REF!"</definedName>
    <definedName name="________LOT4">"$#REF!.$#REF!$#REF!"</definedName>
    <definedName name="________LOT5">"$#REF!.$#REF!$#REF!"</definedName>
    <definedName name="________LOT6">"$#REF!.$#REF!$#REF!"</definedName>
    <definedName name="________LOT7">"$#REF!.$#REF!$#REF!"</definedName>
    <definedName name="________LOT8">"$#REF!.$#REF!$#REF!"</definedName>
    <definedName name="________LOT9">"$#REF!.$#REF!$#REF!"</definedName>
    <definedName name="________MOA1" localSheetId="6" hidden="1">{#N/A,#N/A,FALSE,"DEF1";#N/A,#N/A,FALSE,"DEF2";#N/A,#N/A,FALSE,"DEF3"}</definedName>
    <definedName name="________MOA1" localSheetId="7" hidden="1">{#N/A,#N/A,FALSE,"DEF1";#N/A,#N/A,FALSE,"DEF2";#N/A,#N/A,FALSE,"DEF3"}</definedName>
    <definedName name="________MOA1" hidden="1">{#N/A,#N/A,FALSE,"DEF1";#N/A,#N/A,FALSE,"DEF2";#N/A,#N/A,FALSE,"DEF3"}</definedName>
    <definedName name="________MOA2" localSheetId="6" hidden="1">{#N/A,#N/A,FALSE,"DEF1";#N/A,#N/A,FALSE,"DEF2";#N/A,#N/A,FALSE,"DEF3"}</definedName>
    <definedName name="________MOA2" localSheetId="7" hidden="1">{#N/A,#N/A,FALSE,"DEF1";#N/A,#N/A,FALSE,"DEF2";#N/A,#N/A,FALSE,"DEF3"}</definedName>
    <definedName name="________MOA2" hidden="1">{#N/A,#N/A,FALSE,"DEF1";#N/A,#N/A,FALSE,"DEF2";#N/A,#N/A,FALSE,"DEF3"}</definedName>
    <definedName name="________OUT98" localSheetId="6" hidden="1">{#N/A,#N/A,TRUE,"Serviços"}</definedName>
    <definedName name="________OUT98" localSheetId="7" hidden="1">{#N/A,#N/A,TRUE,"Serviços"}</definedName>
    <definedName name="________OUT98" hidden="1">{#N/A,#N/A,TRUE,"Serviços"}</definedName>
    <definedName name="________OUTTT98" localSheetId="6" hidden="1">{#N/A,#N/A,TRUE,"Serviços"}</definedName>
    <definedName name="________OUTTT98" localSheetId="7" hidden="1">{#N/A,#N/A,TRUE,"Serviços"}</definedName>
    <definedName name="________OUTTT98" hidden="1">{#N/A,#N/A,TRUE,"Serviços"}</definedName>
    <definedName name="________OW18" localSheetId="6" hidden="1">{#N/A,#N/A,FALSE,"CAPA (2)";#N/A,#N/A,FALSE,"PORTAS";#N/A,#N/A,FALSE,"DIMENSION.";#N/A,#N/A,FALSE,"CUSTOPP";#N/A,#N/A,FALSE,"ENLACES";#N/A,#N/A,FALSE,"TOPTELPE";#N/A,#N/A,FALSE,"CSG";#N/A,#N/A,FALSE,"TREIN-DOC";#N/A,#N/A,FALSE,"RESUMO"}</definedName>
    <definedName name="________OW18" localSheetId="7" hidden="1">{#N/A,#N/A,FALSE,"CAPA (2)";#N/A,#N/A,FALSE,"PORTAS";#N/A,#N/A,FALSE,"DIMENSION.";#N/A,#N/A,FALSE,"CUSTOPP";#N/A,#N/A,FALSE,"ENLACES";#N/A,#N/A,FALSE,"TOPTELPE";#N/A,#N/A,FALSE,"CSG";#N/A,#N/A,FALSE,"TREIN-DOC";#N/A,#N/A,FALSE,"RESUMO"}</definedName>
    <definedName name="________OW18" hidden="1">{#N/A,#N/A,FALSE,"CAPA (2)";#N/A,#N/A,FALSE,"PORTAS";#N/A,#N/A,FALSE,"DIMENSION.";#N/A,#N/A,FALSE,"CUSTOPP";#N/A,#N/A,FALSE,"ENLACES";#N/A,#N/A,FALSE,"TOPTELPE";#N/A,#N/A,FALSE,"CSG";#N/A,#N/A,FALSE,"TREIN-DOC";#N/A,#N/A,FALSE,"RESUMO"}</definedName>
    <definedName name="________PA01" localSheetId="6" hidden="1">{"'teste'!$B$2:$R$49"}</definedName>
    <definedName name="________PA01" localSheetId="7" hidden="1">{"'teste'!$B$2:$R$49"}</definedName>
    <definedName name="________PA01" hidden="1">{"'teste'!$B$2:$R$49"}</definedName>
    <definedName name="________PN10" localSheetId="6" hidden="1">{"'gráf jan00'!$A$1:$AK$41"}</definedName>
    <definedName name="________PN10" localSheetId="7" hidden="1">{"'gráf jan00'!$A$1:$AK$41"}</definedName>
    <definedName name="________PN10" hidden="1">{"'gráf jan00'!$A$1:$AK$41"}</definedName>
    <definedName name="________r1" localSheetId="7" hidden="1">{#N/A,#N/A,FALSE,"GERAL";#N/A,#N/A,FALSE,"012-96";#N/A,#N/A,FALSE,"018-96";#N/A,#N/A,FALSE,"027-96";#N/A,#N/A,FALSE,"059-96";#N/A,#N/A,FALSE,"076-96";#N/A,#N/A,FALSE,"019-97";#N/A,#N/A,FALSE,"021-97";#N/A,#N/A,FALSE,"022-97";#N/A,#N/A,FALSE,"028-97"}</definedName>
    <definedName name="________r1" hidden="1">{#N/A,#N/A,FALSE,"GERAL";#N/A,#N/A,FALSE,"012-96";#N/A,#N/A,FALSE,"018-96";#N/A,#N/A,FALSE,"027-96";#N/A,#N/A,FALSE,"059-96";#N/A,#N/A,FALSE,"076-96";#N/A,#N/A,FALSE,"019-97";#N/A,#N/A,FALSE,"021-97";#N/A,#N/A,FALSE,"022-97";#N/A,#N/A,FALSE,"028-97"}</definedName>
    <definedName name="________SE2">#REF!</definedName>
    <definedName name="_______a999" localSheetId="6" hidden="1">{#N/A,#N/A,FALSE,"ANEXO3 99 ERA";#N/A,#N/A,FALSE,"ANEXO3 99 UBÁ2";#N/A,#N/A,FALSE,"ANEXO3 99 DTU";#N/A,#N/A,FALSE,"ANEXO3 99 RDR";#N/A,#N/A,FALSE,"ANEXO3 99 UBÁ4";#N/A,#N/A,FALSE,"ANEXO3 99 UBÁ6"}</definedName>
    <definedName name="_______a999" localSheetId="7" hidden="1">{#N/A,#N/A,FALSE,"ANEXO3 99 ERA";#N/A,#N/A,FALSE,"ANEXO3 99 UBÁ2";#N/A,#N/A,FALSE,"ANEXO3 99 DTU";#N/A,#N/A,FALSE,"ANEXO3 99 RDR";#N/A,#N/A,FALSE,"ANEXO3 99 UBÁ4";#N/A,#N/A,FALSE,"ANEXO3 99 UBÁ6"}</definedName>
    <definedName name="_______a999" hidden="1">{#N/A,#N/A,FALSE,"ANEXO3 99 ERA";#N/A,#N/A,FALSE,"ANEXO3 99 UBÁ2";#N/A,#N/A,FALSE,"ANEXO3 99 DTU";#N/A,#N/A,FALSE,"ANEXO3 99 RDR";#N/A,#N/A,FALSE,"ANEXO3 99 UBÁ4";#N/A,#N/A,FALSE,"ANEXO3 99 UBÁ6"}</definedName>
    <definedName name="_______ago1" localSheetId="6" hidden="1">{"'gráf jan00'!$A$1:$AK$41"}</definedName>
    <definedName name="_______ago1" localSheetId="7" hidden="1">{"'gráf jan00'!$A$1:$AK$41"}</definedName>
    <definedName name="_______ago1" hidden="1">{"'gráf jan00'!$A$1:$AK$41"}</definedName>
    <definedName name="_______ago10" localSheetId="6" hidden="1">{"'gráf jan00'!$A$1:$AK$41"}</definedName>
    <definedName name="_______ago10" localSheetId="7" hidden="1">{"'gráf jan00'!$A$1:$AK$41"}</definedName>
    <definedName name="_______ago10" hidden="1">{"'gráf jan00'!$A$1:$AK$41"}</definedName>
    <definedName name="_______ago2" localSheetId="6" hidden="1">{"'gráf jan00'!$A$1:$AK$41"}</definedName>
    <definedName name="_______ago2" localSheetId="7" hidden="1">{"'gráf jan00'!$A$1:$AK$41"}</definedName>
    <definedName name="_______ago2" hidden="1">{"'gráf jan00'!$A$1:$AK$41"}</definedName>
    <definedName name="_______ago3" localSheetId="6" hidden="1">{"'gráf jan00'!$A$1:$AK$41"}</definedName>
    <definedName name="_______ago3" localSheetId="7" hidden="1">{"'gráf jan00'!$A$1:$AK$41"}</definedName>
    <definedName name="_______ago3" hidden="1">{"'gráf jan00'!$A$1:$AK$41"}</definedName>
    <definedName name="_______ago4" localSheetId="6" hidden="1">{"'gráf jan00'!$A$1:$AK$41"}</definedName>
    <definedName name="_______ago4" localSheetId="7" hidden="1">{"'gráf jan00'!$A$1:$AK$41"}</definedName>
    <definedName name="_______ago4" hidden="1">{"'gráf jan00'!$A$1:$AK$41"}</definedName>
    <definedName name="_______ago5" localSheetId="6" hidden="1">{"'gráf jan00'!$A$1:$AK$41"}</definedName>
    <definedName name="_______ago5" localSheetId="7" hidden="1">{"'gráf jan00'!$A$1:$AK$41"}</definedName>
    <definedName name="_______ago5" hidden="1">{"'gráf jan00'!$A$1:$AK$41"}</definedName>
    <definedName name="_______ago6" localSheetId="6" hidden="1">{"'gráf jan00'!$A$1:$AK$41"}</definedName>
    <definedName name="_______ago6" localSheetId="7" hidden="1">{"'gráf jan00'!$A$1:$AK$41"}</definedName>
    <definedName name="_______ago6" hidden="1">{"'gráf jan00'!$A$1:$AK$41"}</definedName>
    <definedName name="_______ago7" localSheetId="6" hidden="1">{"'gráf jan00'!$A$1:$AK$41"}</definedName>
    <definedName name="_______ago7" localSheetId="7" hidden="1">{"'gráf jan00'!$A$1:$AK$41"}</definedName>
    <definedName name="_______ago7" hidden="1">{"'gráf jan00'!$A$1:$AK$41"}</definedName>
    <definedName name="_______ago8" localSheetId="6" hidden="1">{"'gráf jan00'!$A$1:$AK$41"}</definedName>
    <definedName name="_______ago8" localSheetId="7" hidden="1">{"'gráf jan00'!$A$1:$AK$41"}</definedName>
    <definedName name="_______ago8" hidden="1">{"'gráf jan00'!$A$1:$AK$41"}</definedName>
    <definedName name="_______ago9" localSheetId="6" hidden="1">{"'gráf jan00'!$A$1:$AK$41"}</definedName>
    <definedName name="_______ago9" localSheetId="7" hidden="1">{"'gráf jan00'!$A$1:$AK$41"}</definedName>
    <definedName name="_______ago9" hidden="1">{"'gráf jan00'!$A$1:$AK$41"}</definedName>
    <definedName name="_______ago99999" localSheetId="6" hidden="1">{"'gráf jan00'!$A$1:$AK$41"}</definedName>
    <definedName name="_______ago99999" localSheetId="7" hidden="1">{"'gráf jan00'!$A$1:$AK$41"}</definedName>
    <definedName name="_______ago99999" hidden="1">{"'gráf jan00'!$A$1:$AK$41"}</definedName>
    <definedName name="_______ba2" localSheetId="7" hidden="1">{#N/A,#N/A,FALSE,"GERAL";#N/A,#N/A,FALSE,"012-96";#N/A,#N/A,FALSE,"018-96";#N/A,#N/A,FALSE,"027-96";#N/A,#N/A,FALSE,"059-96";#N/A,#N/A,FALSE,"076-96";#N/A,#N/A,FALSE,"019-97";#N/A,#N/A,FALSE,"021-97";#N/A,#N/A,FALSE,"022-97";#N/A,#N/A,FALSE,"028-97"}</definedName>
    <definedName name="_______ba2" hidden="1">{#N/A,#N/A,FALSE,"GERAL";#N/A,#N/A,FALSE,"012-96";#N/A,#N/A,FALSE,"018-96";#N/A,#N/A,FALSE,"027-96";#N/A,#N/A,FALSE,"059-96";#N/A,#N/A,FALSE,"076-96";#N/A,#N/A,FALSE,"019-97";#N/A,#N/A,FALSE,"021-97";#N/A,#N/A,FALSE,"022-97";#N/A,#N/A,FALSE,"028-97"}</definedName>
    <definedName name="_______db2" localSheetId="6" hidden="1">{"'Quadro'!$A$4:$BG$78"}</definedName>
    <definedName name="_______db2" localSheetId="7" hidden="1">{"'Quadro'!$A$4:$BG$78"}</definedName>
    <definedName name="_______db2" hidden="1">{"'Quadro'!$A$4:$BG$78"}</definedName>
    <definedName name="_______efc10" localSheetId="6" hidden="1">{"'RR'!$A$2:$E$81"}</definedName>
    <definedName name="_______efc10" localSheetId="7" hidden="1">{"'RR'!$A$2:$E$81"}</definedName>
    <definedName name="_______efc10" hidden="1">{"'RR'!$A$2:$E$81"}</definedName>
    <definedName name="_______EFC2" localSheetId="6" hidden="1">{"'RR'!$A$2:$E$81"}</definedName>
    <definedName name="_______EFC2" localSheetId="7" hidden="1">{"'RR'!$A$2:$E$81"}</definedName>
    <definedName name="_______EFC2" hidden="1">{"'RR'!$A$2:$E$81"}</definedName>
    <definedName name="_______EFC3" localSheetId="6" hidden="1">{"'RR'!$A$2:$E$81"}</definedName>
    <definedName name="_______EFC3" localSheetId="7" hidden="1">{"'RR'!$A$2:$E$81"}</definedName>
    <definedName name="_______EFC3" hidden="1">{"'RR'!$A$2:$E$81"}</definedName>
    <definedName name="_______EFC4" localSheetId="6" hidden="1">{"'RR'!$A$2:$E$81"}</definedName>
    <definedName name="_______EFC4" localSheetId="7" hidden="1">{"'RR'!$A$2:$E$81"}</definedName>
    <definedName name="_______EFC4" hidden="1">{"'RR'!$A$2:$E$81"}</definedName>
    <definedName name="_______eu2" localSheetId="6" hidden="1">{#N/A,#N/A,FALSE,"MO (2)"}</definedName>
    <definedName name="_______eu2" localSheetId="7" hidden="1">{#N/A,#N/A,FALSE,"MO (2)"}</definedName>
    <definedName name="_______eu2" hidden="1">{#N/A,#N/A,FALSE,"MO (2)"}</definedName>
    <definedName name="_______ffp16" localSheetId="6" hidden="1">{"'gráf jan00'!$A$1:$AK$41"}</definedName>
    <definedName name="_______ffp16" localSheetId="7" hidden="1">{"'gráf jan00'!$A$1:$AK$41"}</definedName>
    <definedName name="_______ffp16" hidden="1">{"'gráf jan00'!$A$1:$AK$41"}</definedName>
    <definedName name="_______ffp4589" localSheetId="6" hidden="1">{"'gráf jan00'!$A$1:$AK$41"}</definedName>
    <definedName name="_______ffp4589" localSheetId="7" hidden="1">{"'gráf jan00'!$A$1:$AK$41"}</definedName>
    <definedName name="_______ffp4589" hidden="1">{"'gráf jan00'!$A$1:$AK$41"}</definedName>
    <definedName name="_______FR2" localSheetId="7" hidden="1">{#N/A,#N/A,FALSE,"GERAL";#N/A,#N/A,FALSE,"012-96";#N/A,#N/A,FALSE,"018-96";#N/A,#N/A,FALSE,"027-96";#N/A,#N/A,FALSE,"059-96";#N/A,#N/A,FALSE,"076-96";#N/A,#N/A,FALSE,"019-97";#N/A,#N/A,FALSE,"021-97";#N/A,#N/A,FALSE,"022-97";#N/A,#N/A,FALSE,"028-97"}</definedName>
    <definedName name="_______FR2" hidden="1">{#N/A,#N/A,FALSE,"GERAL";#N/A,#N/A,FALSE,"012-96";#N/A,#N/A,FALSE,"018-96";#N/A,#N/A,FALSE,"027-96";#N/A,#N/A,FALSE,"059-96";#N/A,#N/A,FALSE,"076-96";#N/A,#N/A,FALSE,"019-97";#N/A,#N/A,FALSE,"021-97";#N/A,#N/A,FALSE,"022-97";#N/A,#N/A,FALSE,"028-97"}</definedName>
    <definedName name="_______IRM1" localSheetId="6" hidden="1">{#N/A,#N/A,FALSE,"MO (2)"}</definedName>
    <definedName name="_______IRM1" localSheetId="7" hidden="1">{#N/A,#N/A,FALSE,"MO (2)"}</definedName>
    <definedName name="_______IRM1" hidden="1">{#N/A,#N/A,FALSE,"MO (2)"}</definedName>
    <definedName name="_______jun04" localSheetId="6" hidden="1">{"'gráf jan00'!$A$1:$AK$41"}</definedName>
    <definedName name="_______jun04" localSheetId="7" hidden="1">{"'gráf jan00'!$A$1:$AK$41"}</definedName>
    <definedName name="_______jun04" hidden="1">{"'gráf jan00'!$A$1:$AK$41"}</definedName>
    <definedName name="_______LOT1">"$#REF!.$#REF!$#REF!"</definedName>
    <definedName name="_______LOT10">"$#REF!.$#REF!$#REF!"</definedName>
    <definedName name="_______LOT2">"$#REF!.$#REF!$#REF!"</definedName>
    <definedName name="_______LOT3">"$#REF!.$#REF!$#REF!"</definedName>
    <definedName name="_______LOT4">"$#REF!.$#REF!$#REF!"</definedName>
    <definedName name="_______LOT5">"$#REF!.$#REF!$#REF!"</definedName>
    <definedName name="_______LOT6">"$#REF!.$#REF!$#REF!"</definedName>
    <definedName name="_______LOT7">"$#REF!.$#REF!$#REF!"</definedName>
    <definedName name="_______LOT8">"$#REF!.$#REF!$#REF!"</definedName>
    <definedName name="_______LOT9">"$#REF!.$#REF!$#REF!"</definedName>
    <definedName name="_______n2" localSheetId="6" hidden="1">{#N/A,#N/A,FALSE,"PCOL"}</definedName>
    <definedName name="_______n2" localSheetId="7" hidden="1">{#N/A,#N/A,FALSE,"PCOL"}</definedName>
    <definedName name="_______n2" hidden="1">{#N/A,#N/A,FALSE,"PCOL"}</definedName>
    <definedName name="_______OUT98" localSheetId="6" hidden="1">{#N/A,#N/A,TRUE,"Serviços"}</definedName>
    <definedName name="_______OUT98" localSheetId="7" hidden="1">{#N/A,#N/A,TRUE,"Serviços"}</definedName>
    <definedName name="_______OUT98" hidden="1">{#N/A,#N/A,TRUE,"Serviços"}</definedName>
    <definedName name="_______OUT9888" localSheetId="6" hidden="1">{#N/A,#N/A,TRUE,"Serviços"}</definedName>
    <definedName name="_______OUT9888" localSheetId="7" hidden="1">{#N/A,#N/A,TRUE,"Serviços"}</definedName>
    <definedName name="_______OUT9888" hidden="1">{#N/A,#N/A,TRUE,"Serviços"}</definedName>
    <definedName name="_______OW18" localSheetId="6" hidden="1">{#N/A,#N/A,FALSE,"CAPA (2)";#N/A,#N/A,FALSE,"PORTAS";#N/A,#N/A,FALSE,"DIMENSION.";#N/A,#N/A,FALSE,"CUSTOPP";#N/A,#N/A,FALSE,"ENLACES";#N/A,#N/A,FALSE,"TOPTELPE";#N/A,#N/A,FALSE,"CSG";#N/A,#N/A,FALSE,"TREIN-DOC";#N/A,#N/A,FALSE,"RESUMO"}</definedName>
    <definedName name="_______OW18" localSheetId="7" hidden="1">{#N/A,#N/A,FALSE,"CAPA (2)";#N/A,#N/A,FALSE,"PORTAS";#N/A,#N/A,FALSE,"DIMENSION.";#N/A,#N/A,FALSE,"CUSTOPP";#N/A,#N/A,FALSE,"ENLACES";#N/A,#N/A,FALSE,"TOPTELPE";#N/A,#N/A,FALSE,"CSG";#N/A,#N/A,FALSE,"TREIN-DOC";#N/A,#N/A,FALSE,"RESUMO"}</definedName>
    <definedName name="_______OW18" hidden="1">{#N/A,#N/A,FALSE,"CAPA (2)";#N/A,#N/A,FALSE,"PORTAS";#N/A,#N/A,FALSE,"DIMENSION.";#N/A,#N/A,FALSE,"CUSTOPP";#N/A,#N/A,FALSE,"ENLACES";#N/A,#N/A,FALSE,"TOPTELPE";#N/A,#N/A,FALSE,"CSG";#N/A,#N/A,FALSE,"TREIN-DOC";#N/A,#N/A,FALSE,"RESUMO"}</definedName>
    <definedName name="_______PA01" localSheetId="6" hidden="1">{"'teste'!$B$2:$R$49"}</definedName>
    <definedName name="_______PA01" localSheetId="7" hidden="1">{"'teste'!$B$2:$R$49"}</definedName>
    <definedName name="_______PA01" hidden="1">{"'teste'!$B$2:$R$49"}</definedName>
    <definedName name="_______PN10" localSheetId="6" hidden="1">{"'gráf jan00'!$A$1:$AK$41"}</definedName>
    <definedName name="_______PN10" localSheetId="7" hidden="1">{"'gráf jan00'!$A$1:$AK$41"}</definedName>
    <definedName name="_______PN10" hidden="1">{"'gráf jan00'!$A$1:$AK$41"}</definedName>
    <definedName name="_______QEC2" localSheetId="6" hidden="1">{#N/A,#N/A,FALSE,"GERAL";#N/A,#N/A,FALSE,"012-96";#N/A,#N/A,FALSE,"018-96";#N/A,#N/A,FALSE,"027-96";#N/A,#N/A,FALSE,"059-96";#N/A,#N/A,FALSE,"076-96";#N/A,#N/A,FALSE,"019-97";#N/A,#N/A,FALSE,"021-97";#N/A,#N/A,FALSE,"022-97";#N/A,#N/A,FALSE,"028-97"}</definedName>
    <definedName name="_______QEC2" localSheetId="7" hidden="1">{#N/A,#N/A,FALSE,"GERAL";#N/A,#N/A,FALSE,"012-96";#N/A,#N/A,FALSE,"018-96";#N/A,#N/A,FALSE,"027-96";#N/A,#N/A,FALSE,"059-96";#N/A,#N/A,FALSE,"076-96";#N/A,#N/A,FALSE,"019-97";#N/A,#N/A,FALSE,"021-97";#N/A,#N/A,FALSE,"022-97";#N/A,#N/A,FALSE,"028-97"}</definedName>
    <definedName name="_______QEC2" hidden="1">{#N/A,#N/A,FALSE,"GERAL";#N/A,#N/A,FALSE,"012-96";#N/A,#N/A,FALSE,"018-96";#N/A,#N/A,FALSE,"027-96";#N/A,#N/A,FALSE,"059-96";#N/A,#N/A,FALSE,"076-96";#N/A,#N/A,FALSE,"019-97";#N/A,#N/A,FALSE,"021-97";#N/A,#N/A,FALSE,"022-97";#N/A,#N/A,FALSE,"028-97"}</definedName>
    <definedName name="_______R" localSheetId="7" hidden="1">{#N/A,#N/A,FALSE,"GERAL";#N/A,#N/A,FALSE,"012-96";#N/A,#N/A,FALSE,"018-96";#N/A,#N/A,FALSE,"027-96";#N/A,#N/A,FALSE,"059-96";#N/A,#N/A,FALSE,"076-96";#N/A,#N/A,FALSE,"019-97";#N/A,#N/A,FALSE,"021-97";#N/A,#N/A,FALSE,"022-97";#N/A,#N/A,FALSE,"028-97"}</definedName>
    <definedName name="_______R" hidden="1">{#N/A,#N/A,FALSE,"GERAL";#N/A,#N/A,FALSE,"012-96";#N/A,#N/A,FALSE,"018-96";#N/A,#N/A,FALSE,"027-96";#N/A,#N/A,FALSE,"059-96";#N/A,#N/A,FALSE,"076-96";#N/A,#N/A,FALSE,"019-97";#N/A,#N/A,FALSE,"021-97";#N/A,#N/A,FALSE,"022-97";#N/A,#N/A,FALSE,"028-97"}</definedName>
    <definedName name="_______SE2">#REF!</definedName>
    <definedName name="_______STC04">#REF!</definedName>
    <definedName name="_______WWW1" localSheetId="6" hidden="1">{#N/A,#N/A,FALSE,"QD_F1 Invest Detalhado";#N/A,#N/A,FALSE,"QD_F3 Invest_Comparado";#N/A,#N/A,FALSE,"QD_B Trafego";#N/A,#N/A,FALSE,"QD_D0 Custos Operacionais";#N/A,#N/A,FALSE,"QD_C Receita";#N/A,#N/A,FALSE,"QD_D Custos";#N/A,#N/A,FALSE,"QD_E Resultado";#N/A,#N/A,FALSE,"QD_G Fluxo Caixa"}</definedName>
    <definedName name="_______WWW1" localSheetId="7" hidden="1">{#N/A,#N/A,FALSE,"QD_F1 Invest Detalhado";#N/A,#N/A,FALSE,"QD_F3 Invest_Comparado";#N/A,#N/A,FALSE,"QD_B Trafego";#N/A,#N/A,FALSE,"QD_D0 Custos Operacionais";#N/A,#N/A,FALSE,"QD_C Receita";#N/A,#N/A,FALSE,"QD_D Custos";#N/A,#N/A,FALSE,"QD_E Resultado";#N/A,#N/A,FALSE,"QD_G Fluxo Caixa"}</definedName>
    <definedName name="_______WWW1" hidden="1">{#N/A,#N/A,FALSE,"QD_F1 Invest Detalhado";#N/A,#N/A,FALSE,"QD_F3 Invest_Comparado";#N/A,#N/A,FALSE,"QD_B Trafego";#N/A,#N/A,FALSE,"QD_D0 Custos Operacionais";#N/A,#N/A,FALSE,"QD_C Receita";#N/A,#N/A,FALSE,"QD_D Custos";#N/A,#N/A,FALSE,"QD_E Resultado";#N/A,#N/A,FALSE,"QD_G Fluxo Caixa"}</definedName>
    <definedName name="______a999" localSheetId="6" hidden="1">{#N/A,#N/A,FALSE,"ANEXO3 99 ERA";#N/A,#N/A,FALSE,"ANEXO3 99 UBÁ2";#N/A,#N/A,FALSE,"ANEXO3 99 DTU";#N/A,#N/A,FALSE,"ANEXO3 99 RDR";#N/A,#N/A,FALSE,"ANEXO3 99 UBÁ4";#N/A,#N/A,FALSE,"ANEXO3 99 UBÁ6"}</definedName>
    <definedName name="______a999" localSheetId="7" hidden="1">{#N/A,#N/A,FALSE,"ANEXO3 99 ERA";#N/A,#N/A,FALSE,"ANEXO3 99 UBÁ2";#N/A,#N/A,FALSE,"ANEXO3 99 DTU";#N/A,#N/A,FALSE,"ANEXO3 99 RDR";#N/A,#N/A,FALSE,"ANEXO3 99 UBÁ4";#N/A,#N/A,FALSE,"ANEXO3 99 UBÁ6"}</definedName>
    <definedName name="______a999" hidden="1">{#N/A,#N/A,FALSE,"ANEXO3 99 ERA";#N/A,#N/A,FALSE,"ANEXO3 99 UBÁ2";#N/A,#N/A,FALSE,"ANEXO3 99 DTU";#N/A,#N/A,FALSE,"ANEXO3 99 RDR";#N/A,#N/A,FALSE,"ANEXO3 99 UBÁ4";#N/A,#N/A,FALSE,"ANEXO3 99 UBÁ6"}</definedName>
    <definedName name="______ago1" localSheetId="6" hidden="1">{"'gráf jan00'!$A$1:$AK$41"}</definedName>
    <definedName name="______ago1" localSheetId="7" hidden="1">{"'gráf jan00'!$A$1:$AK$41"}</definedName>
    <definedName name="______ago1" hidden="1">{"'gráf jan00'!$A$1:$AK$41"}</definedName>
    <definedName name="______ago10" localSheetId="6" hidden="1">{"'gráf jan00'!$A$1:$AK$41"}</definedName>
    <definedName name="______ago10" localSheetId="7" hidden="1">{"'gráf jan00'!$A$1:$AK$41"}</definedName>
    <definedName name="______ago10" hidden="1">{"'gráf jan00'!$A$1:$AK$41"}</definedName>
    <definedName name="______ago2" localSheetId="6" hidden="1">{"'gráf jan00'!$A$1:$AK$41"}</definedName>
    <definedName name="______ago2" localSheetId="7" hidden="1">{"'gráf jan00'!$A$1:$AK$41"}</definedName>
    <definedName name="______ago2" hidden="1">{"'gráf jan00'!$A$1:$AK$41"}</definedName>
    <definedName name="______ago3" localSheetId="6" hidden="1">{"'gráf jan00'!$A$1:$AK$41"}</definedName>
    <definedName name="______ago3" localSheetId="7" hidden="1">{"'gráf jan00'!$A$1:$AK$41"}</definedName>
    <definedName name="______ago3" hidden="1">{"'gráf jan00'!$A$1:$AK$41"}</definedName>
    <definedName name="______ago4" localSheetId="6" hidden="1">{"'gráf jan00'!$A$1:$AK$41"}</definedName>
    <definedName name="______ago4" localSheetId="7" hidden="1">{"'gráf jan00'!$A$1:$AK$41"}</definedName>
    <definedName name="______ago4" hidden="1">{"'gráf jan00'!$A$1:$AK$41"}</definedName>
    <definedName name="______ago5" localSheetId="6" hidden="1">{"'gráf jan00'!$A$1:$AK$41"}</definedName>
    <definedName name="______ago5" localSheetId="7" hidden="1">{"'gráf jan00'!$A$1:$AK$41"}</definedName>
    <definedName name="______ago5" hidden="1">{"'gráf jan00'!$A$1:$AK$41"}</definedName>
    <definedName name="______ago6" localSheetId="6" hidden="1">{"'gráf jan00'!$A$1:$AK$41"}</definedName>
    <definedName name="______ago6" localSheetId="7" hidden="1">{"'gráf jan00'!$A$1:$AK$41"}</definedName>
    <definedName name="______ago6" hidden="1">{"'gráf jan00'!$A$1:$AK$41"}</definedName>
    <definedName name="______ago7" localSheetId="6" hidden="1">{"'gráf jan00'!$A$1:$AK$41"}</definedName>
    <definedName name="______ago7" localSheetId="7" hidden="1">{"'gráf jan00'!$A$1:$AK$41"}</definedName>
    <definedName name="______ago7" hidden="1">{"'gráf jan00'!$A$1:$AK$41"}</definedName>
    <definedName name="______ago8" localSheetId="6" hidden="1">{"'gráf jan00'!$A$1:$AK$41"}</definedName>
    <definedName name="______ago8" localSheetId="7" hidden="1">{"'gráf jan00'!$A$1:$AK$41"}</definedName>
    <definedName name="______ago8" hidden="1">{"'gráf jan00'!$A$1:$AK$41"}</definedName>
    <definedName name="______ago9" localSheetId="6" hidden="1">{"'gráf jan00'!$A$1:$AK$41"}</definedName>
    <definedName name="______ago9" localSheetId="7" hidden="1">{"'gráf jan00'!$A$1:$AK$41"}</definedName>
    <definedName name="______ago9" hidden="1">{"'gráf jan00'!$A$1:$AK$41"}</definedName>
    <definedName name="______ago99999" localSheetId="6" hidden="1">{"'gráf jan00'!$A$1:$AK$41"}</definedName>
    <definedName name="______ago99999" localSheetId="7" hidden="1">{"'gráf jan00'!$A$1:$AK$41"}</definedName>
    <definedName name="______ago99999" hidden="1">{"'gráf jan00'!$A$1:$AK$41"}</definedName>
    <definedName name="______AUX1">#REF!</definedName>
    <definedName name="______aux2">#REF!</definedName>
    <definedName name="______ba2" localSheetId="7" hidden="1">{#N/A,#N/A,FALSE,"GERAL";#N/A,#N/A,FALSE,"012-96";#N/A,#N/A,FALSE,"018-96";#N/A,#N/A,FALSE,"027-96";#N/A,#N/A,FALSE,"059-96";#N/A,#N/A,FALSE,"076-96";#N/A,#N/A,FALSE,"019-97";#N/A,#N/A,FALSE,"021-97";#N/A,#N/A,FALSE,"022-97";#N/A,#N/A,FALSE,"028-97"}</definedName>
    <definedName name="______ba2" hidden="1">{#N/A,#N/A,FALSE,"GERAL";#N/A,#N/A,FALSE,"012-96";#N/A,#N/A,FALSE,"018-96";#N/A,#N/A,FALSE,"027-96";#N/A,#N/A,FALSE,"059-96";#N/A,#N/A,FALSE,"076-96";#N/A,#N/A,FALSE,"019-97";#N/A,#N/A,FALSE,"021-97";#N/A,#N/A,FALSE,"022-97";#N/A,#N/A,FALSE,"028-97"}</definedName>
    <definedName name="______db2" localSheetId="6" hidden="1">{"'Quadro'!$A$4:$BG$78"}</definedName>
    <definedName name="______db2" localSheetId="7" hidden="1">{"'Quadro'!$A$4:$BG$78"}</definedName>
    <definedName name="______db2" hidden="1">{"'Quadro'!$A$4:$BG$78"}</definedName>
    <definedName name="______DEF2" localSheetId="6" hidden="1">{#N/A,#N/A,FALSE,"DEF1";#N/A,#N/A,FALSE,"DEF2";#N/A,#N/A,FALSE,"DEF3"}</definedName>
    <definedName name="______DEF2" localSheetId="7" hidden="1">{#N/A,#N/A,FALSE,"DEF1";#N/A,#N/A,FALSE,"DEF2";#N/A,#N/A,FALSE,"DEF3"}</definedName>
    <definedName name="______DEF2" hidden="1">{#N/A,#N/A,FALSE,"DEF1";#N/A,#N/A,FALSE,"DEF2";#N/A,#N/A,FALSE,"DEF3"}</definedName>
    <definedName name="______DEF3" localSheetId="6" hidden="1">{#N/A,#N/A,FALSE,"DEF1";#N/A,#N/A,FALSE,"DEF2";#N/A,#N/A,FALSE,"DEF3"}</definedName>
    <definedName name="______DEF3" localSheetId="7" hidden="1">{#N/A,#N/A,FALSE,"DEF1";#N/A,#N/A,FALSE,"DEF2";#N/A,#N/A,FALSE,"DEF3"}</definedName>
    <definedName name="______DEF3" hidden="1">{#N/A,#N/A,FALSE,"DEF1";#N/A,#N/A,FALSE,"DEF2";#N/A,#N/A,FALSE,"DEF3"}</definedName>
    <definedName name="______dre1">#REF!</definedName>
    <definedName name="______efc10" localSheetId="6" hidden="1">{"'RR'!$A$2:$E$81"}</definedName>
    <definedName name="______efc10" localSheetId="7" hidden="1">{"'RR'!$A$2:$E$81"}</definedName>
    <definedName name="______efc10" hidden="1">{"'RR'!$A$2:$E$81"}</definedName>
    <definedName name="______EFC2" localSheetId="6" hidden="1">{"'RR'!$A$2:$E$81"}</definedName>
    <definedName name="______EFC2" localSheetId="7" hidden="1">{"'RR'!$A$2:$E$81"}</definedName>
    <definedName name="______EFC2" hidden="1">{"'RR'!$A$2:$E$81"}</definedName>
    <definedName name="______EFC3" localSheetId="6" hidden="1">{"'RR'!$A$2:$E$81"}</definedName>
    <definedName name="______EFC3" localSheetId="7" hidden="1">{"'RR'!$A$2:$E$81"}</definedName>
    <definedName name="______EFC3" hidden="1">{"'RR'!$A$2:$E$81"}</definedName>
    <definedName name="______EFC4" localSheetId="6" hidden="1">{"'RR'!$A$2:$E$81"}</definedName>
    <definedName name="______EFC4" localSheetId="7" hidden="1">{"'RR'!$A$2:$E$81"}</definedName>
    <definedName name="______EFC4" hidden="1">{"'RR'!$A$2:$E$81"}</definedName>
    <definedName name="______eu2" localSheetId="6" hidden="1">{#N/A,#N/A,FALSE,"MO (2)"}</definedName>
    <definedName name="______eu2" localSheetId="7" hidden="1">{#N/A,#N/A,FALSE,"MO (2)"}</definedName>
    <definedName name="______eu2" hidden="1">{#N/A,#N/A,FALSE,"MO (2)"}</definedName>
    <definedName name="______ffp16" localSheetId="6" hidden="1">{"'gráf jan00'!$A$1:$AK$41"}</definedName>
    <definedName name="______ffp16" localSheetId="7" hidden="1">{"'gráf jan00'!$A$1:$AK$41"}</definedName>
    <definedName name="______ffp16" hidden="1">{"'gráf jan00'!$A$1:$AK$41"}</definedName>
    <definedName name="______ffp4589" localSheetId="6" hidden="1">{"'gráf jan00'!$A$1:$AK$41"}</definedName>
    <definedName name="______ffp4589" localSheetId="7" hidden="1">{"'gráf jan00'!$A$1:$AK$41"}</definedName>
    <definedName name="______ffp4589" hidden="1">{"'gráf jan00'!$A$1:$AK$41"}</definedName>
    <definedName name="______FR2" localSheetId="7" hidden="1">{#N/A,#N/A,FALSE,"GERAL";#N/A,#N/A,FALSE,"012-96";#N/A,#N/A,FALSE,"018-96";#N/A,#N/A,FALSE,"027-96";#N/A,#N/A,FALSE,"059-96";#N/A,#N/A,FALSE,"076-96";#N/A,#N/A,FALSE,"019-97";#N/A,#N/A,FALSE,"021-97";#N/A,#N/A,FALSE,"022-97";#N/A,#N/A,FALSE,"028-97"}</definedName>
    <definedName name="______FR2" hidden="1">{#N/A,#N/A,FALSE,"GERAL";#N/A,#N/A,FALSE,"012-96";#N/A,#N/A,FALSE,"018-96";#N/A,#N/A,FALSE,"027-96";#N/A,#N/A,FALSE,"059-96";#N/A,#N/A,FALSE,"076-96";#N/A,#N/A,FALSE,"019-97";#N/A,#N/A,FALSE,"021-97";#N/A,#N/A,FALSE,"022-97";#N/A,#N/A,FALSE,"028-97"}</definedName>
    <definedName name="______GLB2">#REF!</definedName>
    <definedName name="______IRM1" localSheetId="6" hidden="1">{#N/A,#N/A,FALSE,"MO (2)"}</definedName>
    <definedName name="______IRM1" localSheetId="7" hidden="1">{#N/A,#N/A,FALSE,"MO (2)"}</definedName>
    <definedName name="______IRM1" hidden="1">{#N/A,#N/A,FALSE,"MO (2)"}</definedName>
    <definedName name="______jun04" localSheetId="6" hidden="1">{"'gráf jan00'!$A$1:$AK$41"}</definedName>
    <definedName name="______jun04" localSheetId="7" hidden="1">{"'gráf jan00'!$A$1:$AK$41"}</definedName>
    <definedName name="______jun04" hidden="1">{"'gráf jan00'!$A$1:$AK$41"}</definedName>
    <definedName name="______LOT1">"$#REF!.$#REF!$#REF!"</definedName>
    <definedName name="______LOT10">"$#REF!.$#REF!$#REF!"</definedName>
    <definedName name="______LOT2">"$#REF!.$#REF!$#REF!"</definedName>
    <definedName name="______LOT3">"$#REF!.$#REF!$#REF!"</definedName>
    <definedName name="______LOT4">"$#REF!.$#REF!$#REF!"</definedName>
    <definedName name="______LOT5">"$#REF!.$#REF!$#REF!"</definedName>
    <definedName name="______LOT6">"$#REF!.$#REF!$#REF!"</definedName>
    <definedName name="______LOT7">"$#REF!.$#REF!$#REF!"</definedName>
    <definedName name="______LOT8">"$#REF!.$#REF!$#REF!"</definedName>
    <definedName name="______LOT9">"$#REF!.$#REF!$#REF!"</definedName>
    <definedName name="______MOA1" localSheetId="6" hidden="1">{#N/A,#N/A,FALSE,"DEF1";#N/A,#N/A,FALSE,"DEF2";#N/A,#N/A,FALSE,"DEF3"}</definedName>
    <definedName name="______MOA1" localSheetId="7" hidden="1">{#N/A,#N/A,FALSE,"DEF1";#N/A,#N/A,FALSE,"DEF2";#N/A,#N/A,FALSE,"DEF3"}</definedName>
    <definedName name="______MOA1" hidden="1">{#N/A,#N/A,FALSE,"DEF1";#N/A,#N/A,FALSE,"DEF2";#N/A,#N/A,FALSE,"DEF3"}</definedName>
    <definedName name="______MOA2" localSheetId="6" hidden="1">{#N/A,#N/A,FALSE,"DEF1";#N/A,#N/A,FALSE,"DEF2";#N/A,#N/A,FALSE,"DEF3"}</definedName>
    <definedName name="______MOA2" localSheetId="7" hidden="1">{#N/A,#N/A,FALSE,"DEF1";#N/A,#N/A,FALSE,"DEF2";#N/A,#N/A,FALSE,"DEF3"}</definedName>
    <definedName name="______MOA2" hidden="1">{#N/A,#N/A,FALSE,"DEF1";#N/A,#N/A,FALSE,"DEF2";#N/A,#N/A,FALSE,"DEF3"}</definedName>
    <definedName name="______n2" localSheetId="6" hidden="1">{#N/A,#N/A,FALSE,"PCOL"}</definedName>
    <definedName name="______n2" localSheetId="7" hidden="1">{#N/A,#N/A,FALSE,"PCOL"}</definedName>
    <definedName name="______n2" hidden="1">{#N/A,#N/A,FALSE,"PCOL"}</definedName>
    <definedName name="______oae1">#REF!</definedName>
    <definedName name="______OUT98" localSheetId="6" hidden="1">{#N/A,#N/A,TRUE,"Serviços"}</definedName>
    <definedName name="______OUT98" localSheetId="7" hidden="1">{#N/A,#N/A,TRUE,"Serviços"}</definedName>
    <definedName name="______OUT98" hidden="1">{#N/A,#N/A,TRUE,"Serviços"}</definedName>
    <definedName name="______OUTT98888" localSheetId="6" hidden="1">{#N/A,#N/A,TRUE,"Serviços"}</definedName>
    <definedName name="______OUTT98888" localSheetId="7" hidden="1">{#N/A,#N/A,TRUE,"Serviços"}</definedName>
    <definedName name="______OUTT98888" hidden="1">{#N/A,#N/A,TRUE,"Serviços"}</definedName>
    <definedName name="______OW18" localSheetId="6" hidden="1">{#N/A,#N/A,FALSE,"CAPA (2)";#N/A,#N/A,FALSE,"PORTAS";#N/A,#N/A,FALSE,"DIMENSION.";#N/A,#N/A,FALSE,"CUSTOPP";#N/A,#N/A,FALSE,"ENLACES";#N/A,#N/A,FALSE,"TOPTELPE";#N/A,#N/A,FALSE,"CSG";#N/A,#N/A,FALSE,"TREIN-DOC";#N/A,#N/A,FALSE,"RESUMO"}</definedName>
    <definedName name="______OW18" localSheetId="7" hidden="1">{#N/A,#N/A,FALSE,"CAPA (2)";#N/A,#N/A,FALSE,"PORTAS";#N/A,#N/A,FALSE,"DIMENSION.";#N/A,#N/A,FALSE,"CUSTOPP";#N/A,#N/A,FALSE,"ENLACES";#N/A,#N/A,FALSE,"TOPTELPE";#N/A,#N/A,FALSE,"CSG";#N/A,#N/A,FALSE,"TREIN-DOC";#N/A,#N/A,FALSE,"RESUMO"}</definedName>
    <definedName name="______OW18" hidden="1">{#N/A,#N/A,FALSE,"CAPA (2)";#N/A,#N/A,FALSE,"PORTAS";#N/A,#N/A,FALSE,"DIMENSION.";#N/A,#N/A,FALSE,"CUSTOPP";#N/A,#N/A,FALSE,"ENLACES";#N/A,#N/A,FALSE,"TOPTELPE";#N/A,#N/A,FALSE,"CSG";#N/A,#N/A,FALSE,"TREIN-DOC";#N/A,#N/A,FALSE,"RESUMO"}</definedName>
    <definedName name="______PA01" localSheetId="6" hidden="1">{"'teste'!$B$2:$R$49"}</definedName>
    <definedName name="______PA01" localSheetId="7" hidden="1">{"'teste'!$B$2:$R$49"}</definedName>
    <definedName name="______PA01" hidden="1">{"'teste'!$B$2:$R$49"}</definedName>
    <definedName name="______pav1">#REF!</definedName>
    <definedName name="______PN10" localSheetId="6" hidden="1">{"'gráf jan00'!$A$1:$AK$41"}</definedName>
    <definedName name="______PN10" localSheetId="7" hidden="1">{"'gráf jan00'!$A$1:$AK$41"}</definedName>
    <definedName name="______PN10" hidden="1">{"'gráf jan00'!$A$1:$AK$41"}</definedName>
    <definedName name="______pre1">#REF!</definedName>
    <definedName name="______r" localSheetId="6" hidden="1">{"'CptDifn'!$AA$32:$AG$32"}</definedName>
    <definedName name="______r" localSheetId="7" hidden="1">{"'CptDifn'!$AA$32:$AG$32"}</definedName>
    <definedName name="______r" hidden="1">{"'CptDifn'!$AA$32:$AG$32"}</definedName>
    <definedName name="______r1" localSheetId="7" hidden="1">{#N/A,#N/A,FALSE,"GERAL";#N/A,#N/A,FALSE,"012-96";#N/A,#N/A,FALSE,"018-96";#N/A,#N/A,FALSE,"027-96";#N/A,#N/A,FALSE,"059-96";#N/A,#N/A,FALSE,"076-96";#N/A,#N/A,FALSE,"019-97";#N/A,#N/A,FALSE,"021-97";#N/A,#N/A,FALSE,"022-97";#N/A,#N/A,FALSE,"028-97"}</definedName>
    <definedName name="______r1" hidden="1">{#N/A,#N/A,FALSE,"GERAL";#N/A,#N/A,FALSE,"012-96";#N/A,#N/A,FALSE,"018-96";#N/A,#N/A,FALSE,"027-96";#N/A,#N/A,FALSE,"059-96";#N/A,#N/A,FALSE,"076-96";#N/A,#N/A,FALSE,"019-97";#N/A,#N/A,FALSE,"021-97";#N/A,#N/A,FALSE,"022-97";#N/A,#N/A,FALSE,"028-97"}</definedName>
    <definedName name="______REC3">#REF!</definedName>
    <definedName name="______REC35">#REF!</definedName>
    <definedName name="______REC4">#REF!</definedName>
    <definedName name="______REP1">#REF!</definedName>
    <definedName name="______REP15">#REF!</definedName>
    <definedName name="______REP2">#REF!</definedName>
    <definedName name="______rev1">#REF!</definedName>
    <definedName name="______SE2">#REF!</definedName>
    <definedName name="______seg1">#REF!</definedName>
    <definedName name="______sih1">#REF!</definedName>
    <definedName name="______STC04">#REF!</definedName>
    <definedName name="______svi2">#REF!</definedName>
    <definedName name="______tab1">#REF!</definedName>
    <definedName name="______WWW1" localSheetId="6" hidden="1">{#N/A,#N/A,FALSE,"QD_F1 Invest Detalhado";#N/A,#N/A,FALSE,"QD_F3 Invest_Comparado";#N/A,#N/A,FALSE,"QD_B Trafego";#N/A,#N/A,FALSE,"QD_D0 Custos Operacionais";#N/A,#N/A,FALSE,"QD_C Receita";#N/A,#N/A,FALSE,"QD_D Custos";#N/A,#N/A,FALSE,"QD_E Resultado";#N/A,#N/A,FALSE,"QD_G Fluxo Caixa"}</definedName>
    <definedName name="______WWW1" localSheetId="7" hidden="1">{#N/A,#N/A,FALSE,"QD_F1 Invest Detalhado";#N/A,#N/A,FALSE,"QD_F3 Invest_Comparado";#N/A,#N/A,FALSE,"QD_B Trafego";#N/A,#N/A,FALSE,"QD_D0 Custos Operacionais";#N/A,#N/A,FALSE,"QD_C Receita";#N/A,#N/A,FALSE,"QD_D Custos";#N/A,#N/A,FALSE,"QD_E Resultado";#N/A,#N/A,FALSE,"QD_G Fluxo Caixa"}</definedName>
    <definedName name="______WWW1" hidden="1">{#N/A,#N/A,FALSE,"QD_F1 Invest Detalhado";#N/A,#N/A,FALSE,"QD_F3 Invest_Comparado";#N/A,#N/A,FALSE,"QD_B Trafego";#N/A,#N/A,FALSE,"QD_D0 Custos Operacionais";#N/A,#N/A,FALSE,"QD_C Receita";#N/A,#N/A,FALSE,"QD_D Custos";#N/A,#N/A,FALSE,"QD_E Resultado";#N/A,#N/A,FALSE,"QD_G Fluxo Caixa"}</definedName>
    <definedName name="_____a999" localSheetId="6" hidden="1">{#N/A,#N/A,FALSE,"ANEXO3 99 ERA";#N/A,#N/A,FALSE,"ANEXO3 99 UBÁ2";#N/A,#N/A,FALSE,"ANEXO3 99 DTU";#N/A,#N/A,FALSE,"ANEXO3 99 RDR";#N/A,#N/A,FALSE,"ANEXO3 99 UBÁ4";#N/A,#N/A,FALSE,"ANEXO3 99 UBÁ6"}</definedName>
    <definedName name="_____a999" localSheetId="7" hidden="1">{#N/A,#N/A,FALSE,"ANEXO3 99 ERA";#N/A,#N/A,FALSE,"ANEXO3 99 UBÁ2";#N/A,#N/A,FALSE,"ANEXO3 99 DTU";#N/A,#N/A,FALSE,"ANEXO3 99 RDR";#N/A,#N/A,FALSE,"ANEXO3 99 UBÁ4";#N/A,#N/A,FALSE,"ANEXO3 99 UBÁ6"}</definedName>
    <definedName name="_____a999" hidden="1">{#N/A,#N/A,FALSE,"ANEXO3 99 ERA";#N/A,#N/A,FALSE,"ANEXO3 99 UBÁ2";#N/A,#N/A,FALSE,"ANEXO3 99 DTU";#N/A,#N/A,FALSE,"ANEXO3 99 RDR";#N/A,#N/A,FALSE,"ANEXO3 99 UBÁ4";#N/A,#N/A,FALSE,"ANEXO3 99 UBÁ6"}</definedName>
    <definedName name="_____ago1" localSheetId="6" hidden="1">{"'gráf jan00'!$A$1:$AK$41"}</definedName>
    <definedName name="_____ago1" localSheetId="7" hidden="1">{"'gráf jan00'!$A$1:$AK$41"}</definedName>
    <definedName name="_____ago1" hidden="1">{"'gráf jan00'!$A$1:$AK$41"}</definedName>
    <definedName name="_____ago10" localSheetId="6" hidden="1">{"'gráf jan00'!$A$1:$AK$41"}</definedName>
    <definedName name="_____ago10" localSheetId="7" hidden="1">{"'gráf jan00'!$A$1:$AK$41"}</definedName>
    <definedName name="_____ago10" hidden="1">{"'gráf jan00'!$A$1:$AK$41"}</definedName>
    <definedName name="_____ago2" localSheetId="6" hidden="1">{"'gráf jan00'!$A$1:$AK$41"}</definedName>
    <definedName name="_____ago2" localSheetId="7" hidden="1">{"'gráf jan00'!$A$1:$AK$41"}</definedName>
    <definedName name="_____ago2" hidden="1">{"'gráf jan00'!$A$1:$AK$41"}</definedName>
    <definedName name="_____ago3" localSheetId="6" hidden="1">{"'gráf jan00'!$A$1:$AK$41"}</definedName>
    <definedName name="_____ago3" localSheetId="7" hidden="1">{"'gráf jan00'!$A$1:$AK$41"}</definedName>
    <definedName name="_____ago3" hidden="1">{"'gráf jan00'!$A$1:$AK$41"}</definedName>
    <definedName name="_____ago4" localSheetId="6" hidden="1">{"'gráf jan00'!$A$1:$AK$41"}</definedName>
    <definedName name="_____ago4" localSheetId="7" hidden="1">{"'gráf jan00'!$A$1:$AK$41"}</definedName>
    <definedName name="_____ago4" hidden="1">{"'gráf jan00'!$A$1:$AK$41"}</definedName>
    <definedName name="_____ago5" localSheetId="6" hidden="1">{"'gráf jan00'!$A$1:$AK$41"}</definedName>
    <definedName name="_____ago5" localSheetId="7" hidden="1">{"'gráf jan00'!$A$1:$AK$41"}</definedName>
    <definedName name="_____ago5" hidden="1">{"'gráf jan00'!$A$1:$AK$41"}</definedName>
    <definedName name="_____ago6" localSheetId="6" hidden="1">{"'gráf jan00'!$A$1:$AK$41"}</definedName>
    <definedName name="_____ago6" localSheetId="7" hidden="1">{"'gráf jan00'!$A$1:$AK$41"}</definedName>
    <definedName name="_____ago6" hidden="1">{"'gráf jan00'!$A$1:$AK$41"}</definedName>
    <definedName name="_____ago7" localSheetId="6" hidden="1">{"'gráf jan00'!$A$1:$AK$41"}</definedName>
    <definedName name="_____ago7" localSheetId="7" hidden="1">{"'gráf jan00'!$A$1:$AK$41"}</definedName>
    <definedName name="_____ago7" hidden="1">{"'gráf jan00'!$A$1:$AK$41"}</definedName>
    <definedName name="_____ago8" localSheetId="6" hidden="1">{"'gráf jan00'!$A$1:$AK$41"}</definedName>
    <definedName name="_____ago8" localSheetId="7" hidden="1">{"'gráf jan00'!$A$1:$AK$41"}</definedName>
    <definedName name="_____ago8" hidden="1">{"'gráf jan00'!$A$1:$AK$41"}</definedName>
    <definedName name="_____ago9" localSheetId="6" hidden="1">{"'gráf jan00'!$A$1:$AK$41"}</definedName>
    <definedName name="_____ago9" localSheetId="7" hidden="1">{"'gráf jan00'!$A$1:$AK$41"}</definedName>
    <definedName name="_____ago9" hidden="1">{"'gráf jan00'!$A$1:$AK$41"}</definedName>
    <definedName name="_____ago99999" localSheetId="6" hidden="1">{"'gráf jan00'!$A$1:$AK$41"}</definedName>
    <definedName name="_____ago99999" localSheetId="7" hidden="1">{"'gráf jan00'!$A$1:$AK$41"}</definedName>
    <definedName name="_____ago99999" hidden="1">{"'gráf jan00'!$A$1:$AK$41"}</definedName>
    <definedName name="_____arq1" localSheetId="6" hidden="1">{"'REL CUSTODIF'!$B$1:$H$72"}</definedName>
    <definedName name="_____arq1" localSheetId="7" hidden="1">{"'REL CUSTODIF'!$B$1:$H$72"}</definedName>
    <definedName name="_____arq1" hidden="1">{"'REL CUSTODIF'!$B$1:$H$72"}</definedName>
    <definedName name="_____AUX1">#REF!</definedName>
    <definedName name="_____aux2">#REF!</definedName>
    <definedName name="_____ba2" localSheetId="7" hidden="1">{#N/A,#N/A,FALSE,"GERAL";#N/A,#N/A,FALSE,"012-96";#N/A,#N/A,FALSE,"018-96";#N/A,#N/A,FALSE,"027-96";#N/A,#N/A,FALSE,"059-96";#N/A,#N/A,FALSE,"076-96";#N/A,#N/A,FALSE,"019-97";#N/A,#N/A,FALSE,"021-97";#N/A,#N/A,FALSE,"022-97";#N/A,#N/A,FALSE,"028-97"}</definedName>
    <definedName name="_____ba2" hidden="1">{#N/A,#N/A,FALSE,"GERAL";#N/A,#N/A,FALSE,"012-96";#N/A,#N/A,FALSE,"018-96";#N/A,#N/A,FALSE,"027-96";#N/A,#N/A,FALSE,"059-96";#N/A,#N/A,FALSE,"076-96";#N/A,#N/A,FALSE,"019-97";#N/A,#N/A,FALSE,"021-97";#N/A,#N/A,FALSE,"022-97";#N/A,#N/A,FALSE,"028-97"}</definedName>
    <definedName name="_____CTD1">#REF!</definedName>
    <definedName name="_____db2" localSheetId="6" hidden="1">{"'Quadro'!$A$4:$BG$78"}</definedName>
    <definedName name="_____db2" localSheetId="7" hidden="1">{"'Quadro'!$A$4:$BG$78"}</definedName>
    <definedName name="_____db2" hidden="1">{"'Quadro'!$A$4:$BG$78"}</definedName>
    <definedName name="_____DEF2" localSheetId="6" hidden="1">{#N/A,#N/A,FALSE,"DEF1";#N/A,#N/A,FALSE,"DEF2";#N/A,#N/A,FALSE,"DEF3"}</definedName>
    <definedName name="_____DEF2" localSheetId="7" hidden="1">{#N/A,#N/A,FALSE,"DEF1";#N/A,#N/A,FALSE,"DEF2";#N/A,#N/A,FALSE,"DEF3"}</definedName>
    <definedName name="_____DEF2" hidden="1">{#N/A,#N/A,FALSE,"DEF1";#N/A,#N/A,FALSE,"DEF2";#N/A,#N/A,FALSE,"DEF3"}</definedName>
    <definedName name="_____DEF3" localSheetId="6" hidden="1">{#N/A,#N/A,FALSE,"DEF1";#N/A,#N/A,FALSE,"DEF2";#N/A,#N/A,FALSE,"DEF3"}</definedName>
    <definedName name="_____DEF3" localSheetId="7" hidden="1">{#N/A,#N/A,FALSE,"DEF1";#N/A,#N/A,FALSE,"DEF2";#N/A,#N/A,FALSE,"DEF3"}</definedName>
    <definedName name="_____DEF3" hidden="1">{#N/A,#N/A,FALSE,"DEF1";#N/A,#N/A,FALSE,"DEF2";#N/A,#N/A,FALSE,"DEF3"}</definedName>
    <definedName name="_____dre1">#REF!</definedName>
    <definedName name="_____efc10" localSheetId="6" hidden="1">{"'RR'!$A$2:$E$81"}</definedName>
    <definedName name="_____efc10" localSheetId="7" hidden="1">{"'RR'!$A$2:$E$81"}</definedName>
    <definedName name="_____efc10" hidden="1">{"'RR'!$A$2:$E$81"}</definedName>
    <definedName name="_____EFC2" localSheetId="6" hidden="1">{"'RR'!$A$2:$E$81"}</definedName>
    <definedName name="_____EFC2" localSheetId="7" hidden="1">{"'RR'!$A$2:$E$81"}</definedName>
    <definedName name="_____EFC2" hidden="1">{"'RR'!$A$2:$E$81"}</definedName>
    <definedName name="_____EFC3" localSheetId="6" hidden="1">{"'RR'!$A$2:$E$81"}</definedName>
    <definedName name="_____EFC3" localSheetId="7" hidden="1">{"'RR'!$A$2:$E$81"}</definedName>
    <definedName name="_____EFC3" hidden="1">{"'RR'!$A$2:$E$81"}</definedName>
    <definedName name="_____EFC4" localSheetId="6" hidden="1">{"'RR'!$A$2:$E$81"}</definedName>
    <definedName name="_____EFC4" localSheetId="7" hidden="1">{"'RR'!$A$2:$E$81"}</definedName>
    <definedName name="_____EFC4" hidden="1">{"'RR'!$A$2:$E$81"}</definedName>
    <definedName name="_____eu2" localSheetId="6" hidden="1">{#N/A,#N/A,FALSE,"MO (2)"}</definedName>
    <definedName name="_____eu2" localSheetId="7" hidden="1">{#N/A,#N/A,FALSE,"MO (2)"}</definedName>
    <definedName name="_____eu2" hidden="1">{#N/A,#N/A,FALSE,"MO (2)"}</definedName>
    <definedName name="_____ffp16" localSheetId="6" hidden="1">{"'gráf jan00'!$A$1:$AK$41"}</definedName>
    <definedName name="_____ffp16" localSheetId="7" hidden="1">{"'gráf jan00'!$A$1:$AK$41"}</definedName>
    <definedName name="_____ffp16" hidden="1">{"'gráf jan00'!$A$1:$AK$41"}</definedName>
    <definedName name="_____ffp4589" localSheetId="6" hidden="1">{"'gráf jan00'!$A$1:$AK$41"}</definedName>
    <definedName name="_____ffp4589" localSheetId="7" hidden="1">{"'gráf jan00'!$A$1:$AK$41"}</definedName>
    <definedName name="_____ffp4589" hidden="1">{"'gráf jan00'!$A$1:$AK$41"}</definedName>
    <definedName name="_____FR2" localSheetId="7" hidden="1">{#N/A,#N/A,FALSE,"GERAL";#N/A,#N/A,FALSE,"012-96";#N/A,#N/A,FALSE,"018-96";#N/A,#N/A,FALSE,"027-96";#N/A,#N/A,FALSE,"059-96";#N/A,#N/A,FALSE,"076-96";#N/A,#N/A,FALSE,"019-97";#N/A,#N/A,FALSE,"021-97";#N/A,#N/A,FALSE,"022-97";#N/A,#N/A,FALSE,"028-97"}</definedName>
    <definedName name="_____FR2" hidden="1">{#N/A,#N/A,FALSE,"GERAL";#N/A,#N/A,FALSE,"012-96";#N/A,#N/A,FALSE,"018-96";#N/A,#N/A,FALSE,"027-96";#N/A,#N/A,FALSE,"059-96";#N/A,#N/A,FALSE,"076-96";#N/A,#N/A,FALSE,"019-97";#N/A,#N/A,FALSE,"021-97";#N/A,#N/A,FALSE,"022-97";#N/A,#N/A,FALSE,"028-97"}</definedName>
    <definedName name="_____IRM1" localSheetId="6" hidden="1">{#N/A,#N/A,FALSE,"MO (2)"}</definedName>
    <definedName name="_____IRM1" localSheetId="7" hidden="1">{#N/A,#N/A,FALSE,"MO (2)"}</definedName>
    <definedName name="_____IRM1" hidden="1">{#N/A,#N/A,FALSE,"MO (2)"}</definedName>
    <definedName name="_____jun04" localSheetId="6" hidden="1">{"'gráf jan00'!$A$1:$AK$41"}</definedName>
    <definedName name="_____jun04" localSheetId="7" hidden="1">{"'gráf jan00'!$A$1:$AK$41"}</definedName>
    <definedName name="_____jun04" hidden="1">{"'gráf jan00'!$A$1:$AK$41"}</definedName>
    <definedName name="_____LOT1">"$#REF!.$#REF!$#REF!"</definedName>
    <definedName name="_____LOT10">"$#REF!.$#REF!$#REF!"</definedName>
    <definedName name="_____LOT2">"$#REF!.$#REF!$#REF!"</definedName>
    <definedName name="_____LOT3">"$#REF!.$#REF!$#REF!"</definedName>
    <definedName name="_____LOT4">"$#REF!.$#REF!$#REF!"</definedName>
    <definedName name="_____LOT5">"$#REF!.$#REF!$#REF!"</definedName>
    <definedName name="_____LOT6">"$#REF!.$#REF!$#REF!"</definedName>
    <definedName name="_____LOT7">"$#REF!.$#REF!$#REF!"</definedName>
    <definedName name="_____LOT8">"$#REF!.$#REF!$#REF!"</definedName>
    <definedName name="_____LOT9">"$#REF!.$#REF!$#REF!"</definedName>
    <definedName name="_____MLH1">#REF!</definedName>
    <definedName name="_____MLH2">#REF!</definedName>
    <definedName name="_____MLH3">#REF!</definedName>
    <definedName name="_____MOA1" localSheetId="6" hidden="1">{#N/A,#N/A,FALSE,"DEF1";#N/A,#N/A,FALSE,"DEF2";#N/A,#N/A,FALSE,"DEF3"}</definedName>
    <definedName name="_____MOA1" localSheetId="7" hidden="1">{#N/A,#N/A,FALSE,"DEF1";#N/A,#N/A,FALSE,"DEF2";#N/A,#N/A,FALSE,"DEF3"}</definedName>
    <definedName name="_____MOA1" hidden="1">{#N/A,#N/A,FALSE,"DEF1";#N/A,#N/A,FALSE,"DEF2";#N/A,#N/A,FALSE,"DEF3"}</definedName>
    <definedName name="_____MOA2" localSheetId="6" hidden="1">{#N/A,#N/A,FALSE,"DEF1";#N/A,#N/A,FALSE,"DEF2";#N/A,#N/A,FALSE,"DEF3"}</definedName>
    <definedName name="_____MOA2" localSheetId="7" hidden="1">{#N/A,#N/A,FALSE,"DEF1";#N/A,#N/A,FALSE,"DEF2";#N/A,#N/A,FALSE,"DEF3"}</definedName>
    <definedName name="_____MOA2" hidden="1">{#N/A,#N/A,FALSE,"DEF1";#N/A,#N/A,FALSE,"DEF2";#N/A,#N/A,FALSE,"DEF3"}</definedName>
    <definedName name="_____n2" localSheetId="6" hidden="1">{#N/A,#N/A,FALSE,"PCOL"}</definedName>
    <definedName name="_____n2" localSheetId="7" hidden="1">{#N/A,#N/A,FALSE,"PCOL"}</definedName>
    <definedName name="_____n2" hidden="1">{#N/A,#N/A,FALSE,"PCOL"}</definedName>
    <definedName name="_____oae1">#REF!</definedName>
    <definedName name="_____OUT98" localSheetId="6" hidden="1">{#N/A,#N/A,TRUE,"Serviços"}</definedName>
    <definedName name="_____OUT98" localSheetId="7" hidden="1">{#N/A,#N/A,TRUE,"Serviços"}</definedName>
    <definedName name="_____OUT98" hidden="1">{#N/A,#N/A,TRUE,"Serviços"}</definedName>
    <definedName name="_____OUTTT988" localSheetId="6" hidden="1">{#N/A,#N/A,TRUE,"Serviços"}</definedName>
    <definedName name="_____OUTTT988" localSheetId="7" hidden="1">{#N/A,#N/A,TRUE,"Serviços"}</definedName>
    <definedName name="_____OUTTT988" hidden="1">{#N/A,#N/A,TRUE,"Serviços"}</definedName>
    <definedName name="_____OW18" localSheetId="6" hidden="1">{#N/A,#N/A,FALSE,"CAPA (2)";#N/A,#N/A,FALSE,"PORTAS";#N/A,#N/A,FALSE,"DIMENSION.";#N/A,#N/A,FALSE,"CUSTOPP";#N/A,#N/A,FALSE,"ENLACES";#N/A,#N/A,FALSE,"TOPTELPE";#N/A,#N/A,FALSE,"CSG";#N/A,#N/A,FALSE,"TREIN-DOC";#N/A,#N/A,FALSE,"RESUMO"}</definedName>
    <definedName name="_____OW18" localSheetId="7" hidden="1">{#N/A,#N/A,FALSE,"CAPA (2)";#N/A,#N/A,FALSE,"PORTAS";#N/A,#N/A,FALSE,"DIMENSION.";#N/A,#N/A,FALSE,"CUSTOPP";#N/A,#N/A,FALSE,"ENLACES";#N/A,#N/A,FALSE,"TOPTELPE";#N/A,#N/A,FALSE,"CSG";#N/A,#N/A,FALSE,"TREIN-DOC";#N/A,#N/A,FALSE,"RESUMO"}</definedName>
    <definedName name="_____OW18" hidden="1">{#N/A,#N/A,FALSE,"CAPA (2)";#N/A,#N/A,FALSE,"PORTAS";#N/A,#N/A,FALSE,"DIMENSION.";#N/A,#N/A,FALSE,"CUSTOPP";#N/A,#N/A,FALSE,"ENLACES";#N/A,#N/A,FALSE,"TOPTELPE";#N/A,#N/A,FALSE,"CSG";#N/A,#N/A,FALSE,"TREIN-DOC";#N/A,#N/A,FALSE,"RESUMO"}</definedName>
    <definedName name="_____PA01" localSheetId="6" hidden="1">{"'teste'!$B$2:$R$49"}</definedName>
    <definedName name="_____PA01" localSheetId="7" hidden="1">{"'teste'!$B$2:$R$49"}</definedName>
    <definedName name="_____PA01" hidden="1">{"'teste'!$B$2:$R$49"}</definedName>
    <definedName name="_____pav1" localSheetId="6">#REF!</definedName>
    <definedName name="_____pav1">#REF!</definedName>
    <definedName name="_____PN10" localSheetId="6" hidden="1">{"'gráf jan00'!$A$1:$AK$41"}</definedName>
    <definedName name="_____PN10" localSheetId="7" hidden="1">{"'gráf jan00'!$A$1:$AK$41"}</definedName>
    <definedName name="_____PN10" hidden="1">{"'gráf jan00'!$A$1:$AK$41"}</definedName>
    <definedName name="_____pre1" localSheetId="6">#REF!</definedName>
    <definedName name="_____pre1">#REF!</definedName>
    <definedName name="_____QEC2" localSheetId="6" hidden="1">{#N/A,#N/A,FALSE,"GERAL";#N/A,#N/A,FALSE,"012-96";#N/A,#N/A,FALSE,"018-96";#N/A,#N/A,FALSE,"027-96";#N/A,#N/A,FALSE,"059-96";#N/A,#N/A,FALSE,"076-96";#N/A,#N/A,FALSE,"019-97";#N/A,#N/A,FALSE,"021-97";#N/A,#N/A,FALSE,"022-97";#N/A,#N/A,FALSE,"028-97"}</definedName>
    <definedName name="_____QEC2" localSheetId="7" hidden="1">{#N/A,#N/A,FALSE,"GERAL";#N/A,#N/A,FALSE,"012-96";#N/A,#N/A,FALSE,"018-96";#N/A,#N/A,FALSE,"027-96";#N/A,#N/A,FALSE,"059-96";#N/A,#N/A,FALSE,"076-96";#N/A,#N/A,FALSE,"019-97";#N/A,#N/A,FALSE,"021-97";#N/A,#N/A,FALSE,"022-97";#N/A,#N/A,FALSE,"028-97"}</definedName>
    <definedName name="_____QEC2" hidden="1">{#N/A,#N/A,FALSE,"GERAL";#N/A,#N/A,FALSE,"012-96";#N/A,#N/A,FALSE,"018-96";#N/A,#N/A,FALSE,"027-96";#N/A,#N/A,FALSE,"059-96";#N/A,#N/A,FALSE,"076-96";#N/A,#N/A,FALSE,"019-97";#N/A,#N/A,FALSE,"021-97";#N/A,#N/A,FALSE,"022-97";#N/A,#N/A,FALSE,"028-97"}</definedName>
    <definedName name="_____r" localSheetId="6" hidden="1">{#N/A,#N/A,FALSE,"PCOL"}</definedName>
    <definedName name="_____R" localSheetId="7" hidden="1">{#N/A,#N/A,FALSE,"GERAL";#N/A,#N/A,FALSE,"012-96";#N/A,#N/A,FALSE,"018-96";#N/A,#N/A,FALSE,"027-96";#N/A,#N/A,FALSE,"059-96";#N/A,#N/A,FALSE,"076-96";#N/A,#N/A,FALSE,"019-97";#N/A,#N/A,FALSE,"021-97";#N/A,#N/A,FALSE,"022-97";#N/A,#N/A,FALSE,"028-97"}</definedName>
    <definedName name="_____R" hidden="1">{#N/A,#N/A,FALSE,"GERAL";#N/A,#N/A,FALSE,"012-96";#N/A,#N/A,FALSE,"018-96";#N/A,#N/A,FALSE,"027-96";#N/A,#N/A,FALSE,"059-96";#N/A,#N/A,FALSE,"076-96";#N/A,#N/A,FALSE,"019-97";#N/A,#N/A,FALSE,"021-97";#N/A,#N/A,FALSE,"022-97";#N/A,#N/A,FALSE,"028-97"}</definedName>
    <definedName name="_____r1" localSheetId="7" hidden="1">{#N/A,#N/A,FALSE,"GERAL";#N/A,#N/A,FALSE,"012-96";#N/A,#N/A,FALSE,"018-96";#N/A,#N/A,FALSE,"027-96";#N/A,#N/A,FALSE,"059-96";#N/A,#N/A,FALSE,"076-96";#N/A,#N/A,FALSE,"019-97";#N/A,#N/A,FALSE,"021-97";#N/A,#N/A,FALSE,"022-97";#N/A,#N/A,FALSE,"028-97"}</definedName>
    <definedName name="_____r1" hidden="1">{#N/A,#N/A,FALSE,"GERAL";#N/A,#N/A,FALSE,"012-96";#N/A,#N/A,FALSE,"018-96";#N/A,#N/A,FALSE,"027-96";#N/A,#N/A,FALSE,"059-96";#N/A,#N/A,FALSE,"076-96";#N/A,#N/A,FALSE,"019-97";#N/A,#N/A,FALSE,"021-97";#N/A,#N/A,FALSE,"022-97";#N/A,#N/A,FALSE,"028-97"}</definedName>
    <definedName name="_____REC3">#REF!</definedName>
    <definedName name="_____REC35">#REF!</definedName>
    <definedName name="_____REC4">#REF!</definedName>
    <definedName name="_____REP1">#REF!</definedName>
    <definedName name="_____REP15">#REF!</definedName>
    <definedName name="_____REP2">#REF!</definedName>
    <definedName name="_____rev1">#REF!</definedName>
    <definedName name="_____SE2">#REF!</definedName>
    <definedName name="_____seg1">#REF!</definedName>
    <definedName name="_____sih1">#REF!</definedName>
    <definedName name="_____STC04" localSheetId="6">#REF!</definedName>
    <definedName name="_____STC04" localSheetId="7">#REF!</definedName>
    <definedName name="_____STC04">#REF!</definedName>
    <definedName name="_____tab1" localSheetId="6">#REF!</definedName>
    <definedName name="_____tab1" localSheetId="7">[1]Preços_BSTC!$B$4:$R$77</definedName>
    <definedName name="_____tab1">#REF!</definedName>
    <definedName name="_____v1" localSheetId="6" hidden="1">{"'REL CUSTODIF'!$B$1:$H$72"}</definedName>
    <definedName name="_____v1" localSheetId="7" hidden="1">{"'REL CUSTODIF'!$B$1:$H$72"}</definedName>
    <definedName name="_____v1" hidden="1">{"'REL CUSTODIF'!$B$1:$H$72"}</definedName>
    <definedName name="_____VAX1">#REF!</definedName>
    <definedName name="_____VAX2">#REF!</definedName>
    <definedName name="_____VRL1">#REF!</definedName>
    <definedName name="_____VRL2">#REF!</definedName>
    <definedName name="_____VRL3">#REF!</definedName>
    <definedName name="_____WWW1" localSheetId="6" hidden="1">{#N/A,#N/A,FALSE,"QD_F1 Invest Detalhado";#N/A,#N/A,FALSE,"QD_F3 Invest_Comparado";#N/A,#N/A,FALSE,"QD_B Trafego";#N/A,#N/A,FALSE,"QD_D0 Custos Operacionais";#N/A,#N/A,FALSE,"QD_C Receita";#N/A,#N/A,FALSE,"QD_D Custos";#N/A,#N/A,FALSE,"QD_E Resultado";#N/A,#N/A,FALSE,"QD_G Fluxo Caixa"}</definedName>
    <definedName name="_____WWW1" localSheetId="7" hidden="1">{#N/A,#N/A,FALSE,"QD_F1 Invest Detalhado";#N/A,#N/A,FALSE,"QD_F3 Invest_Comparado";#N/A,#N/A,FALSE,"QD_B Trafego";#N/A,#N/A,FALSE,"QD_D0 Custos Operacionais";#N/A,#N/A,FALSE,"QD_C Receita";#N/A,#N/A,FALSE,"QD_D Custos";#N/A,#N/A,FALSE,"QD_E Resultado";#N/A,#N/A,FALSE,"QD_G Fluxo Caixa"}</definedName>
    <definedName name="_____WWW1" hidden="1">{#N/A,#N/A,FALSE,"QD_F1 Invest Detalhado";#N/A,#N/A,FALSE,"QD_F3 Invest_Comparado";#N/A,#N/A,FALSE,"QD_B Trafego";#N/A,#N/A,FALSE,"QD_D0 Custos Operacionais";#N/A,#N/A,FALSE,"QD_C Receita";#N/A,#N/A,FALSE,"QD_D Custos";#N/A,#N/A,FALSE,"QD_E Resultado";#N/A,#N/A,FALSE,"QD_G Fluxo Caixa"}</definedName>
    <definedName name="_____x1" localSheetId="6" hidden="1">{"'REL CUSTODIF'!$B$1:$H$72"}</definedName>
    <definedName name="_____x1" localSheetId="7" hidden="1">{"'REL CUSTODIF'!$B$1:$H$72"}</definedName>
    <definedName name="_____x1" hidden="1">{"'REL CUSTODIF'!$B$1:$H$72"}</definedName>
    <definedName name="_____x10" localSheetId="6" hidden="1">{"'REL CUSTODIF'!$B$1:$H$72"}</definedName>
    <definedName name="_____x10" localSheetId="7" hidden="1">{"'REL CUSTODIF'!$B$1:$H$72"}</definedName>
    <definedName name="_____x10" hidden="1">{"'REL CUSTODIF'!$B$1:$H$72"}</definedName>
    <definedName name="_____x11" localSheetId="6" hidden="1">{"'REL CUSTODIF'!$B$1:$H$72"}</definedName>
    <definedName name="_____x11" localSheetId="7" hidden="1">{"'REL CUSTODIF'!$B$1:$H$72"}</definedName>
    <definedName name="_____x11" hidden="1">{"'REL CUSTODIF'!$B$1:$H$72"}</definedName>
    <definedName name="_____x12" localSheetId="6" hidden="1">{#N/A,#N/A,FALSE,"Suprimentos";#N/A,#N/A,FALSE,"Medicina e Segurança";#N/A,#N/A,FALSE,"Administração";#N/A,#N/A,FALSE,"Meio Ambiente";#N/A,#N/A,FALSE,"Operação (Mina)";#N/A,#N/A,FALSE,"Operação (Porto)"}</definedName>
    <definedName name="_____x12" localSheetId="7" hidden="1">{#N/A,#N/A,FALSE,"Suprimentos";#N/A,#N/A,FALSE,"Medicina e Segurança";#N/A,#N/A,FALSE,"Administração";#N/A,#N/A,FALSE,"Meio Ambiente";#N/A,#N/A,FALSE,"Operação (Mina)";#N/A,#N/A,FALSE,"Operação (Porto)"}</definedName>
    <definedName name="_____x12" hidden="1">{#N/A,#N/A,FALSE,"Suprimentos";#N/A,#N/A,FALSE,"Medicina e Segurança";#N/A,#N/A,FALSE,"Administração";#N/A,#N/A,FALSE,"Meio Ambiente";#N/A,#N/A,FALSE,"Operação (Mina)";#N/A,#N/A,FALSE,"Operação (Porto)"}</definedName>
    <definedName name="_____x13" localSheetId="6" hidden="1">{"'REL CUSTODIF'!$B$1:$H$72"}</definedName>
    <definedName name="_____x13" localSheetId="7" hidden="1">{"'REL CUSTODIF'!$B$1:$H$72"}</definedName>
    <definedName name="_____x13" hidden="1">{"'REL CUSTODIF'!$B$1:$H$72"}</definedName>
    <definedName name="_____x2" localSheetId="6" hidden="1">{"'REL CUSTODIF'!$B$1:$H$72"}</definedName>
    <definedName name="_____x2" localSheetId="7" hidden="1">{"'REL CUSTODIF'!$B$1:$H$72"}</definedName>
    <definedName name="_____x2" hidden="1">{"'REL CUSTODIF'!$B$1:$H$72"}</definedName>
    <definedName name="_____x20" localSheetId="6" hidden="1">{#N/A,#N/A,FALSE,"Suprimentos";#N/A,#N/A,FALSE,"Medicina e Segurança";#N/A,#N/A,FALSE,"Administração";#N/A,#N/A,FALSE,"Meio Ambiente";#N/A,#N/A,FALSE,"Operação (Mina)";#N/A,#N/A,FALSE,"Operação (Porto)"}</definedName>
    <definedName name="_____x20" localSheetId="7" hidden="1">{#N/A,#N/A,FALSE,"Suprimentos";#N/A,#N/A,FALSE,"Medicina e Segurança";#N/A,#N/A,FALSE,"Administração";#N/A,#N/A,FALSE,"Meio Ambiente";#N/A,#N/A,FALSE,"Operação (Mina)";#N/A,#N/A,FALSE,"Operação (Porto)"}</definedName>
    <definedName name="_____x20" hidden="1">{#N/A,#N/A,FALSE,"Suprimentos";#N/A,#N/A,FALSE,"Medicina e Segurança";#N/A,#N/A,FALSE,"Administração";#N/A,#N/A,FALSE,"Meio Ambiente";#N/A,#N/A,FALSE,"Operação (Mina)";#N/A,#N/A,FALSE,"Operação (Porto)"}</definedName>
    <definedName name="_____x3" localSheetId="6" hidden="1">{"'REL CUSTODIF'!$B$1:$H$72"}</definedName>
    <definedName name="_____x3" localSheetId="7" hidden="1">{"'REL CUSTODIF'!$B$1:$H$72"}</definedName>
    <definedName name="_____x3" hidden="1">{"'REL CUSTODIF'!$B$1:$H$72"}</definedName>
    <definedName name="_____x4" localSheetId="6" hidden="1">{"'REL CUSTODIF'!$B$1:$H$72"}</definedName>
    <definedName name="_____x4" localSheetId="7" hidden="1">{"'REL CUSTODIF'!$B$1:$H$72"}</definedName>
    <definedName name="_____x4" hidden="1">{"'REL CUSTODIF'!$B$1:$H$72"}</definedName>
    <definedName name="_____x5" localSheetId="6" hidden="1">{"'REL CUSTODIF'!$B$1:$H$72"}</definedName>
    <definedName name="_____x5" localSheetId="7" hidden="1">{"'REL CUSTODIF'!$B$1:$H$72"}</definedName>
    <definedName name="_____x5" hidden="1">{"'REL CUSTODIF'!$B$1:$H$72"}</definedName>
    <definedName name="_____x6" localSheetId="6" hidden="1">{#N/A,#N/A,FALSE,"Suprimentos";#N/A,#N/A,FALSE,"Medicina e Segurança";#N/A,#N/A,FALSE,"Administração";#N/A,#N/A,FALSE,"Meio Ambiente";#N/A,#N/A,FALSE,"Operação (Mina)";#N/A,#N/A,FALSE,"Operação (Porto)"}</definedName>
    <definedName name="_____x6" localSheetId="7" hidden="1">{#N/A,#N/A,FALSE,"Suprimentos";#N/A,#N/A,FALSE,"Medicina e Segurança";#N/A,#N/A,FALSE,"Administração";#N/A,#N/A,FALSE,"Meio Ambiente";#N/A,#N/A,FALSE,"Operação (Mina)";#N/A,#N/A,FALSE,"Operação (Porto)"}</definedName>
    <definedName name="_____x6" hidden="1">{#N/A,#N/A,FALSE,"Suprimentos";#N/A,#N/A,FALSE,"Medicina e Segurança";#N/A,#N/A,FALSE,"Administração";#N/A,#N/A,FALSE,"Meio Ambiente";#N/A,#N/A,FALSE,"Operação (Mina)";#N/A,#N/A,FALSE,"Operação (Porto)"}</definedName>
    <definedName name="_____x7" localSheetId="6" hidden="1">{"'REL CUSTODIF'!$B$1:$H$72"}</definedName>
    <definedName name="_____x7" localSheetId="7" hidden="1">{"'REL CUSTODIF'!$B$1:$H$72"}</definedName>
    <definedName name="_____x7" hidden="1">{"'REL CUSTODIF'!$B$1:$H$72"}</definedName>
    <definedName name="_____x8" localSheetId="6" hidden="1">{"'REL CUSTODIF'!$B$1:$H$72"}</definedName>
    <definedName name="_____x8" localSheetId="7" hidden="1">{"'REL CUSTODIF'!$B$1:$H$72"}</definedName>
    <definedName name="_____x8" hidden="1">{"'REL CUSTODIF'!$B$1:$H$72"}</definedName>
    <definedName name="____a999" localSheetId="6" hidden="1">{#N/A,#N/A,FALSE,"ANEXO3 99 ERA";#N/A,#N/A,FALSE,"ANEXO3 99 UBÁ2";#N/A,#N/A,FALSE,"ANEXO3 99 DTU";#N/A,#N/A,FALSE,"ANEXO3 99 RDR";#N/A,#N/A,FALSE,"ANEXO3 99 UBÁ4";#N/A,#N/A,FALSE,"ANEXO3 99 UBÁ6"}</definedName>
    <definedName name="____a999" localSheetId="7" hidden="1">{#N/A,#N/A,FALSE,"ANEXO3 99 ERA";#N/A,#N/A,FALSE,"ANEXO3 99 UBÁ2";#N/A,#N/A,FALSE,"ANEXO3 99 DTU";#N/A,#N/A,FALSE,"ANEXO3 99 RDR";#N/A,#N/A,FALSE,"ANEXO3 99 UBÁ4";#N/A,#N/A,FALSE,"ANEXO3 99 UBÁ6"}</definedName>
    <definedName name="____a999" hidden="1">{#N/A,#N/A,FALSE,"ANEXO3 99 ERA";#N/A,#N/A,FALSE,"ANEXO3 99 UBÁ2";#N/A,#N/A,FALSE,"ANEXO3 99 DTU";#N/A,#N/A,FALSE,"ANEXO3 99 RDR";#N/A,#N/A,FALSE,"ANEXO3 99 UBÁ4";#N/A,#N/A,FALSE,"ANEXO3 99 UBÁ6"}</definedName>
    <definedName name="____adm1" localSheetId="6" hidden="1">{"'Índice'!$A$1:$K$49"}</definedName>
    <definedName name="____adm1" localSheetId="7" hidden="1">{"'Índice'!$A$1:$K$49"}</definedName>
    <definedName name="____adm1" hidden="1">{"'Índice'!$A$1:$K$49"}</definedName>
    <definedName name="____adm2" localSheetId="6" hidden="1">{"VENTAS1",#N/A,FALSE,"VENTAS";"VENTAS2",#N/A,FALSE,"VENTAS";"VENTAS3",#N/A,FALSE,"VENTAS";"VENTAS4",#N/A,FALSE,"VENTAS";"VENTAS5",#N/A,FALSE,"VENTAS";"VENTAS6",#N/A,FALSE,"VENTAS";"VENTAS7",#N/A,FALSE,"VENTAS";"VENTAS8",#N/A,FALSE,"VENTAS"}</definedName>
    <definedName name="____adm2" localSheetId="7" hidden="1">{"VENTAS1",#N/A,FALSE,"VENTAS";"VENTAS2",#N/A,FALSE,"VENTAS";"VENTAS3",#N/A,FALSE,"VENTAS";"VENTAS4",#N/A,FALSE,"VENTAS";"VENTAS5",#N/A,FALSE,"VENTAS";"VENTAS6",#N/A,FALSE,"VENTAS";"VENTAS7",#N/A,FALSE,"VENTAS";"VENTAS8",#N/A,FALSE,"VENTAS"}</definedName>
    <definedName name="____adm2" hidden="1">{"VENTAS1",#N/A,FALSE,"VENTAS";"VENTAS2",#N/A,FALSE,"VENTAS";"VENTAS3",#N/A,FALSE,"VENTAS";"VENTAS4",#N/A,FALSE,"VENTAS";"VENTAS5",#N/A,FALSE,"VENTAS";"VENTAS6",#N/A,FALSE,"VENTAS";"VENTAS7",#N/A,FALSE,"VENTAS";"VENTAS8",#N/A,FALSE,"VENTAS"}</definedName>
    <definedName name="____ago1" localSheetId="6" hidden="1">{"'gráf jan00'!$A$1:$AK$41"}</definedName>
    <definedName name="____ago1" localSheetId="7" hidden="1">{"'gráf jan00'!$A$1:$AK$41"}</definedName>
    <definedName name="____ago1" hidden="1">{"'gráf jan00'!$A$1:$AK$41"}</definedName>
    <definedName name="____ago10" localSheetId="6" hidden="1">{"'gráf jan00'!$A$1:$AK$41"}</definedName>
    <definedName name="____ago10" localSheetId="7" hidden="1">{"'gráf jan00'!$A$1:$AK$41"}</definedName>
    <definedName name="____ago10" hidden="1">{"'gráf jan00'!$A$1:$AK$41"}</definedName>
    <definedName name="____ago2" localSheetId="6" hidden="1">{"'gráf jan00'!$A$1:$AK$41"}</definedName>
    <definedName name="____ago2" localSheetId="7" hidden="1">{"'gráf jan00'!$A$1:$AK$41"}</definedName>
    <definedName name="____ago2" hidden="1">{"'gráf jan00'!$A$1:$AK$41"}</definedName>
    <definedName name="____ago3" localSheetId="6" hidden="1">{"'gráf jan00'!$A$1:$AK$41"}</definedName>
    <definedName name="____ago3" localSheetId="7" hidden="1">{"'gráf jan00'!$A$1:$AK$41"}</definedName>
    <definedName name="____ago3" hidden="1">{"'gráf jan00'!$A$1:$AK$41"}</definedName>
    <definedName name="____ago4" localSheetId="6" hidden="1">{"'gráf jan00'!$A$1:$AK$41"}</definedName>
    <definedName name="____ago4" localSheetId="7" hidden="1">{"'gráf jan00'!$A$1:$AK$41"}</definedName>
    <definedName name="____ago4" hidden="1">{"'gráf jan00'!$A$1:$AK$41"}</definedName>
    <definedName name="____ago5" localSheetId="6" hidden="1">{"'gráf jan00'!$A$1:$AK$41"}</definedName>
    <definedName name="____ago5" localSheetId="7" hidden="1">{"'gráf jan00'!$A$1:$AK$41"}</definedName>
    <definedName name="____ago5" hidden="1">{"'gráf jan00'!$A$1:$AK$41"}</definedName>
    <definedName name="____ago6" localSheetId="6" hidden="1">{"'gráf jan00'!$A$1:$AK$41"}</definedName>
    <definedName name="____ago6" localSheetId="7" hidden="1">{"'gráf jan00'!$A$1:$AK$41"}</definedName>
    <definedName name="____ago6" hidden="1">{"'gráf jan00'!$A$1:$AK$41"}</definedName>
    <definedName name="____ago7" localSheetId="6" hidden="1">{"'gráf jan00'!$A$1:$AK$41"}</definedName>
    <definedName name="____ago7" localSheetId="7" hidden="1">{"'gráf jan00'!$A$1:$AK$41"}</definedName>
    <definedName name="____ago7" hidden="1">{"'gráf jan00'!$A$1:$AK$41"}</definedName>
    <definedName name="____ago8" localSheetId="6" hidden="1">{"'gráf jan00'!$A$1:$AK$41"}</definedName>
    <definedName name="____ago8" localSheetId="7" hidden="1">{"'gráf jan00'!$A$1:$AK$41"}</definedName>
    <definedName name="____ago8" hidden="1">{"'gráf jan00'!$A$1:$AK$41"}</definedName>
    <definedName name="____ago9" localSheetId="6" hidden="1">{"'gráf jan00'!$A$1:$AK$41"}</definedName>
    <definedName name="____ago9" localSheetId="7" hidden="1">{"'gráf jan00'!$A$1:$AK$41"}</definedName>
    <definedName name="____ago9" hidden="1">{"'gráf jan00'!$A$1:$AK$41"}</definedName>
    <definedName name="____ago99999" localSheetId="6" hidden="1">{"'gráf jan00'!$A$1:$AK$41"}</definedName>
    <definedName name="____ago99999" localSheetId="7" hidden="1">{"'gráf jan00'!$A$1:$AK$41"}</definedName>
    <definedName name="____ago99999" hidden="1">{"'gráf jan00'!$A$1:$AK$41"}</definedName>
    <definedName name="____AUX1" localSheetId="6">#REF!</definedName>
    <definedName name="____AUX1">#REF!</definedName>
    <definedName name="____aux2" localSheetId="6">#REF!</definedName>
    <definedName name="____aux2">#REF!</definedName>
    <definedName name="____aux9000" localSheetId="6">#REF!</definedName>
    <definedName name="____aux9000">#REF!</definedName>
    <definedName name="____CPU04" localSheetId="6">#REF!</definedName>
    <definedName name="____CPU04">#REF!</definedName>
    <definedName name="____CTD1" localSheetId="6">#REF!</definedName>
    <definedName name="____CTD1">#REF!</definedName>
    <definedName name="____d2" localSheetId="6" hidden="1">{#N/A,#N/A,FALSE,"Aging Summary";#N/A,#N/A,FALSE,"Ratio Analysis";#N/A,#N/A,FALSE,"Test 120 Day Accts";#N/A,#N/A,FALSE,"Tickmarks"}</definedName>
    <definedName name="____d2" localSheetId="7" hidden="1">{#N/A,#N/A,FALSE,"Aging Summary";#N/A,#N/A,FALSE,"Ratio Analysis";#N/A,#N/A,FALSE,"Test 120 Day Accts";#N/A,#N/A,FALSE,"Tickmarks"}</definedName>
    <definedName name="____d2" hidden="1">{#N/A,#N/A,FALSE,"Aging Summary";#N/A,#N/A,FALSE,"Ratio Analysis";#N/A,#N/A,FALSE,"Test 120 Day Accts";#N/A,#N/A,FALSE,"Tickmarks"}</definedName>
    <definedName name="____db2" localSheetId="6" hidden="1">{"'Quadro'!$A$4:$BG$78"}</definedName>
    <definedName name="____db2" localSheetId="7" hidden="1">{"'Quadro'!$A$4:$BG$78"}</definedName>
    <definedName name="____db2" hidden="1">{"'Quadro'!$A$4:$BG$78"}</definedName>
    <definedName name="____DEF2" localSheetId="6" hidden="1">{#N/A,#N/A,FALSE,"DEF1";#N/A,#N/A,FALSE,"DEF2";#N/A,#N/A,FALSE,"DEF3"}</definedName>
    <definedName name="____DEF2" localSheetId="7" hidden="1">{#N/A,#N/A,FALSE,"DEF1";#N/A,#N/A,FALSE,"DEF2";#N/A,#N/A,FALSE,"DEF3"}</definedName>
    <definedName name="____DEF2" hidden="1">{#N/A,#N/A,FALSE,"DEF1";#N/A,#N/A,FALSE,"DEF2";#N/A,#N/A,FALSE,"DEF3"}</definedName>
    <definedName name="____DEF3" localSheetId="6" hidden="1">{#N/A,#N/A,FALSE,"DEF1";#N/A,#N/A,FALSE,"DEF2";#N/A,#N/A,FALSE,"DEF3"}</definedName>
    <definedName name="____DEF3" localSheetId="7" hidden="1">{#N/A,#N/A,FALSE,"DEF1";#N/A,#N/A,FALSE,"DEF2";#N/A,#N/A,FALSE,"DEF3"}</definedName>
    <definedName name="____DEF3" hidden="1">{#N/A,#N/A,FALSE,"DEF1";#N/A,#N/A,FALSE,"DEF2";#N/A,#N/A,FALSE,"DEF3"}</definedName>
    <definedName name="____DRE0700" localSheetId="6" hidden="1">{"'PXR_6500'!$A$1:$I$124"}</definedName>
    <definedName name="____DRE0700" localSheetId="7" hidden="1">{"'PXR_6500'!$A$1:$I$124"}</definedName>
    <definedName name="____DRE0700" hidden="1">{"'PXR_6500'!$A$1:$I$124"}</definedName>
    <definedName name="____dre1" localSheetId="6">#REF!</definedName>
    <definedName name="____dre1">#REF!</definedName>
    <definedName name="____efc10" localSheetId="6" hidden="1">{"'RR'!$A$2:$E$81"}</definedName>
    <definedName name="____efc10" localSheetId="7" hidden="1">{"'RR'!$A$2:$E$81"}</definedName>
    <definedName name="____efc10" hidden="1">{"'RR'!$A$2:$E$81"}</definedName>
    <definedName name="____EFC2" localSheetId="6" hidden="1">{"'RR'!$A$2:$E$81"}</definedName>
    <definedName name="____EFC2" localSheetId="7" hidden="1">{"'RR'!$A$2:$E$81"}</definedName>
    <definedName name="____EFC2" hidden="1">{"'RR'!$A$2:$E$81"}</definedName>
    <definedName name="____efc23" localSheetId="6" hidden="1">{"'RR'!$A$2:$E$81"}</definedName>
    <definedName name="____efc23" localSheetId="7" hidden="1">{"'RR'!$A$2:$E$81"}</definedName>
    <definedName name="____efc23" hidden="1">{"'RR'!$A$2:$E$81"}</definedName>
    <definedName name="____EFC3" localSheetId="6" hidden="1">{"'RR'!$A$2:$E$81"}</definedName>
    <definedName name="____EFC3" localSheetId="7" hidden="1">{"'RR'!$A$2:$E$81"}</definedName>
    <definedName name="____EFC3" hidden="1">{"'RR'!$A$2:$E$81"}</definedName>
    <definedName name="____EFC4" localSheetId="6" hidden="1">{"'RR'!$A$2:$E$81"}</definedName>
    <definedName name="____EFC4" localSheetId="7" hidden="1">{"'RR'!$A$2:$E$81"}</definedName>
    <definedName name="____EFC4" hidden="1">{"'RR'!$A$2:$E$81"}</definedName>
    <definedName name="____eu2" localSheetId="6" hidden="1">{#N/A,#N/A,FALSE,"MO (2)"}</definedName>
    <definedName name="____eu2" localSheetId="7" hidden="1">{#N/A,#N/A,FALSE,"MO (2)"}</definedName>
    <definedName name="____eu2" hidden="1">{#N/A,#N/A,FALSE,"MO (2)"}</definedName>
    <definedName name="____ffp16" localSheetId="6" hidden="1">{"'gráf jan00'!$A$1:$AK$41"}</definedName>
    <definedName name="____ffp16" localSheetId="7" hidden="1">{"'gráf jan00'!$A$1:$AK$41"}</definedName>
    <definedName name="____ffp16" hidden="1">{"'gráf jan00'!$A$1:$AK$41"}</definedName>
    <definedName name="____ffp4589" localSheetId="6" hidden="1">{"'gráf jan00'!$A$1:$AK$41"}</definedName>
    <definedName name="____ffp4589" localSheetId="7" hidden="1">{"'gráf jan00'!$A$1:$AK$41"}</definedName>
    <definedName name="____ffp4589" hidden="1">{"'gráf jan00'!$A$1:$AK$41"}</definedName>
    <definedName name="____FR2" localSheetId="7" hidden="1">{#N/A,#N/A,FALSE,"GERAL";#N/A,#N/A,FALSE,"012-96";#N/A,#N/A,FALSE,"018-96";#N/A,#N/A,FALSE,"027-96";#N/A,#N/A,FALSE,"059-96";#N/A,#N/A,FALSE,"076-96";#N/A,#N/A,FALSE,"019-97";#N/A,#N/A,FALSE,"021-97";#N/A,#N/A,FALSE,"022-97";#N/A,#N/A,FALSE,"028-97"}</definedName>
    <definedName name="____FR2" hidden="1">{#N/A,#N/A,FALSE,"GERAL";#N/A,#N/A,FALSE,"012-96";#N/A,#N/A,FALSE,"018-96";#N/A,#N/A,FALSE,"027-96";#N/A,#N/A,FALSE,"059-96";#N/A,#N/A,FALSE,"076-96";#N/A,#N/A,FALSE,"019-97";#N/A,#N/A,FALSE,"021-97";#N/A,#N/A,FALSE,"022-97";#N/A,#N/A,FALSE,"028-97"}</definedName>
    <definedName name="____IRM1" localSheetId="6" hidden="1">{#N/A,#N/A,FALSE,"MO (2)"}</definedName>
    <definedName name="____IRM1" localSheetId="7" hidden="1">{#N/A,#N/A,FALSE,"MO (2)"}</definedName>
    <definedName name="____IRM1" hidden="1">{#N/A,#N/A,FALSE,"MO (2)"}</definedName>
    <definedName name="____JAN02" localSheetId="6" hidden="1">{"VENTAS1",#N/A,FALSE,"VENTAS";"VENTAS2",#N/A,FALSE,"VENTAS";"VENTAS3",#N/A,FALSE,"VENTAS";"VENTAS4",#N/A,FALSE,"VENTAS";"VENTAS5",#N/A,FALSE,"VENTAS";"VENTAS6",#N/A,FALSE,"VENTAS";"VENTAS7",#N/A,FALSE,"VENTAS";"VENTAS8",#N/A,FALSE,"VENTAS"}</definedName>
    <definedName name="____JAN02" localSheetId="7" hidden="1">{"VENTAS1",#N/A,FALSE,"VENTAS";"VENTAS2",#N/A,FALSE,"VENTAS";"VENTAS3",#N/A,FALSE,"VENTAS";"VENTAS4",#N/A,FALSE,"VENTAS";"VENTAS5",#N/A,FALSE,"VENTAS";"VENTAS6",#N/A,FALSE,"VENTAS";"VENTAS7",#N/A,FALSE,"VENTAS";"VENTAS8",#N/A,FALSE,"VENTAS"}</definedName>
    <definedName name="____JAN02" hidden="1">{"VENTAS1",#N/A,FALSE,"VENTAS";"VENTAS2",#N/A,FALSE,"VENTAS";"VENTAS3",#N/A,FALSE,"VENTAS";"VENTAS4",#N/A,FALSE,"VENTAS";"VENTAS5",#N/A,FALSE,"VENTAS";"VENTAS6",#N/A,FALSE,"VENTAS";"VENTAS7",#N/A,FALSE,"VENTAS";"VENTAS8",#N/A,FALSE,"VENTAS"}</definedName>
    <definedName name="____jun04" localSheetId="6" hidden="1">{"'gráf jan00'!$A$1:$AK$41"}</definedName>
    <definedName name="____jun04" localSheetId="7" hidden="1">{"'gráf jan00'!$A$1:$AK$41"}</definedName>
    <definedName name="____jun04" hidden="1">{"'gráf jan00'!$A$1:$AK$41"}</definedName>
    <definedName name="____LOT1">"$#REF!.$#REF!$#REF!"</definedName>
    <definedName name="____LOT10">"$#REF!.$#REF!$#REF!"</definedName>
    <definedName name="____LOT2">"$#REF!.$#REF!$#REF!"</definedName>
    <definedName name="____LOT3">"$#REF!.$#REF!$#REF!"</definedName>
    <definedName name="____LOT4">"$#REF!.$#REF!$#REF!"</definedName>
    <definedName name="____LOT5">"$#REF!.$#REF!$#REF!"</definedName>
    <definedName name="____LOT6">"$#REF!.$#REF!$#REF!"</definedName>
    <definedName name="____LOT7">"$#REF!.$#REF!$#REF!"</definedName>
    <definedName name="____LOT8">"$#REF!.$#REF!$#REF!"</definedName>
    <definedName name="____LOT9">"$#REF!.$#REF!$#REF!"</definedName>
    <definedName name="____MLH1" localSheetId="6">#REF!</definedName>
    <definedName name="____MLH1" localSheetId="7">#REF!</definedName>
    <definedName name="____MLH1">#REF!</definedName>
    <definedName name="____MLH2" localSheetId="6">#REF!</definedName>
    <definedName name="____MLH2">#REF!</definedName>
    <definedName name="____MLH3" localSheetId="6">#REF!</definedName>
    <definedName name="____MLH3">#REF!</definedName>
    <definedName name="____MOA1" localSheetId="6" hidden="1">{#N/A,#N/A,FALSE,"DEF1";#N/A,#N/A,FALSE,"DEF2";#N/A,#N/A,FALSE,"DEF3"}</definedName>
    <definedName name="____MOA1" localSheetId="7" hidden="1">{#N/A,#N/A,FALSE,"DEF1";#N/A,#N/A,FALSE,"DEF2";#N/A,#N/A,FALSE,"DEF3"}</definedName>
    <definedName name="____MOA1" hidden="1">{#N/A,#N/A,FALSE,"DEF1";#N/A,#N/A,FALSE,"DEF2";#N/A,#N/A,FALSE,"DEF3"}</definedName>
    <definedName name="____MOA2" localSheetId="6" hidden="1">{#N/A,#N/A,FALSE,"DEF1";#N/A,#N/A,FALSE,"DEF2";#N/A,#N/A,FALSE,"DEF3"}</definedName>
    <definedName name="____MOA2" localSheetId="7" hidden="1">{#N/A,#N/A,FALSE,"DEF1";#N/A,#N/A,FALSE,"DEF2";#N/A,#N/A,FALSE,"DEF3"}</definedName>
    <definedName name="____MOA2" hidden="1">{#N/A,#N/A,FALSE,"DEF1";#N/A,#N/A,FALSE,"DEF2";#N/A,#N/A,FALSE,"DEF3"}</definedName>
    <definedName name="____MP100">#REF!</definedName>
    <definedName name="____n2" localSheetId="6" hidden="1">{#N/A,#N/A,FALSE,"PCOL"}</definedName>
    <definedName name="____n2" localSheetId="7" hidden="1">{#N/A,#N/A,FALSE,"PCOL"}</definedName>
    <definedName name="____n2" hidden="1">{#N/A,#N/A,FALSE,"PCOL"}</definedName>
    <definedName name="____oae1" localSheetId="6">#REF!</definedName>
    <definedName name="____oae1" localSheetId="7">#REF!</definedName>
    <definedName name="____oae1">#REF!</definedName>
    <definedName name="____OUT98" localSheetId="6" hidden="1">{#N/A,#N/A,TRUE,"Serviços"}</definedName>
    <definedName name="____OUT98" localSheetId="7" hidden="1">{#N/A,#N/A,TRUE,"Serviços"}</definedName>
    <definedName name="____OUT98" hidden="1">{#N/A,#N/A,TRUE,"Serviços"}</definedName>
    <definedName name="____out99" localSheetId="7" hidden="1">{#N/A,#N/A,TRUE,"Serviços"}</definedName>
    <definedName name="____out99" hidden="1">{#N/A,#N/A,TRUE,"Serviços"}</definedName>
    <definedName name="____OUTTT98" localSheetId="6" hidden="1">{#N/A,#N/A,TRUE,"Serviços"}</definedName>
    <definedName name="____OUTTT98" localSheetId="7" hidden="1">{#N/A,#N/A,TRUE,"Serviços"}</definedName>
    <definedName name="____OUTTT98" hidden="1">{#N/A,#N/A,TRUE,"Serviços"}</definedName>
    <definedName name="____OW18" localSheetId="6" hidden="1">{#N/A,#N/A,FALSE,"CAPA (2)";#N/A,#N/A,FALSE,"PORTAS";#N/A,#N/A,FALSE,"DIMENSION.";#N/A,#N/A,FALSE,"CUSTOPP";#N/A,#N/A,FALSE,"ENLACES";#N/A,#N/A,FALSE,"TOPTELPE";#N/A,#N/A,FALSE,"CSG";#N/A,#N/A,FALSE,"TREIN-DOC";#N/A,#N/A,FALSE,"RESUMO"}</definedName>
    <definedName name="____OW18" localSheetId="7" hidden="1">{#N/A,#N/A,FALSE,"CAPA (2)";#N/A,#N/A,FALSE,"PORTAS";#N/A,#N/A,FALSE,"DIMENSION.";#N/A,#N/A,FALSE,"CUSTOPP";#N/A,#N/A,FALSE,"ENLACES";#N/A,#N/A,FALSE,"TOPTELPE";#N/A,#N/A,FALSE,"CSG";#N/A,#N/A,FALSE,"TREIN-DOC";#N/A,#N/A,FALSE,"RESUMO"}</definedName>
    <definedName name="____OW18" hidden="1">{#N/A,#N/A,FALSE,"CAPA (2)";#N/A,#N/A,FALSE,"PORTAS";#N/A,#N/A,FALSE,"DIMENSION.";#N/A,#N/A,FALSE,"CUSTOPP";#N/A,#N/A,FALSE,"ENLACES";#N/A,#N/A,FALSE,"TOPTELPE";#N/A,#N/A,FALSE,"CSG";#N/A,#N/A,FALSE,"TREIN-DOC";#N/A,#N/A,FALSE,"RESUMO"}</definedName>
    <definedName name="____PA01" localSheetId="6" hidden="1">{"'teste'!$B$2:$R$49"}</definedName>
    <definedName name="____PA01" localSheetId="7" hidden="1">{"'teste'!$B$2:$R$49"}</definedName>
    <definedName name="____PA01" hidden="1">{"'teste'!$B$2:$R$49"}</definedName>
    <definedName name="____Pav1" localSheetId="6">#REF!</definedName>
    <definedName name="____Pav1">#REF!</definedName>
    <definedName name="____PL1">#REF!</definedName>
    <definedName name="____PN10" localSheetId="6" hidden="1">{"'gráf jan00'!$A$1:$AK$41"}</definedName>
    <definedName name="____PN10" localSheetId="7" hidden="1">{"'gráf jan00'!$A$1:$AK$41"}</definedName>
    <definedName name="____PN10" hidden="1">{"'gráf jan00'!$A$1:$AK$41"}</definedName>
    <definedName name="____pre1" localSheetId="6">#REF!</definedName>
    <definedName name="____pre1">#REF!</definedName>
    <definedName name="____QEC2" localSheetId="6" hidden="1">{#N/A,#N/A,FALSE,"GERAL";#N/A,#N/A,FALSE,"012-96";#N/A,#N/A,FALSE,"018-96";#N/A,#N/A,FALSE,"027-96";#N/A,#N/A,FALSE,"059-96";#N/A,#N/A,FALSE,"076-96";#N/A,#N/A,FALSE,"019-97";#N/A,#N/A,FALSE,"021-97";#N/A,#N/A,FALSE,"022-97";#N/A,#N/A,FALSE,"028-97"}</definedName>
    <definedName name="____QEC2" localSheetId="7" hidden="1">{#N/A,#N/A,FALSE,"GERAL";#N/A,#N/A,FALSE,"012-96";#N/A,#N/A,FALSE,"018-96";#N/A,#N/A,FALSE,"027-96";#N/A,#N/A,FALSE,"059-96";#N/A,#N/A,FALSE,"076-96";#N/A,#N/A,FALSE,"019-97";#N/A,#N/A,FALSE,"021-97";#N/A,#N/A,FALSE,"022-97";#N/A,#N/A,FALSE,"028-97"}</definedName>
    <definedName name="____QEC2" hidden="1">{#N/A,#N/A,FALSE,"GERAL";#N/A,#N/A,FALSE,"012-96";#N/A,#N/A,FALSE,"018-96";#N/A,#N/A,FALSE,"027-96";#N/A,#N/A,FALSE,"059-96";#N/A,#N/A,FALSE,"076-96";#N/A,#N/A,FALSE,"019-97";#N/A,#N/A,FALSE,"021-97";#N/A,#N/A,FALSE,"022-97";#N/A,#N/A,FALSE,"028-97"}</definedName>
    <definedName name="____r" localSheetId="6" hidden="1">{"'CptDifn'!$AA$32:$AG$32"}</definedName>
    <definedName name="____r" localSheetId="7" hidden="1">{"'CptDifn'!$AA$32:$AG$32"}</definedName>
    <definedName name="____r" hidden="1">{"'CptDifn'!$AA$32:$AG$32"}</definedName>
    <definedName name="____r1" localSheetId="7" hidden="1">{#N/A,#N/A,FALSE,"GERAL";#N/A,#N/A,FALSE,"012-96";#N/A,#N/A,FALSE,"018-96";#N/A,#N/A,FALSE,"027-96";#N/A,#N/A,FALSE,"059-96";#N/A,#N/A,FALSE,"076-96";#N/A,#N/A,FALSE,"019-97";#N/A,#N/A,FALSE,"021-97";#N/A,#N/A,FALSE,"022-97";#N/A,#N/A,FALSE,"028-97"}</definedName>
    <definedName name="____r1" hidden="1">{#N/A,#N/A,FALSE,"GERAL";#N/A,#N/A,FALSE,"012-96";#N/A,#N/A,FALSE,"018-96";#N/A,#N/A,FALSE,"027-96";#N/A,#N/A,FALSE,"059-96";#N/A,#N/A,FALSE,"076-96";#N/A,#N/A,FALSE,"019-97";#N/A,#N/A,FALSE,"021-97";#N/A,#N/A,FALSE,"022-97";#N/A,#N/A,FALSE,"028-97"}</definedName>
    <definedName name="____REC3">#REF!</definedName>
    <definedName name="____REC35">#REF!</definedName>
    <definedName name="____REC4">#REF!</definedName>
    <definedName name="____REP1">#REF!</definedName>
    <definedName name="____REP15">#REF!</definedName>
    <definedName name="____REP2">#REF!</definedName>
    <definedName name="____rev1" localSheetId="6">#REF!</definedName>
    <definedName name="____rev1" localSheetId="7">#REF!</definedName>
    <definedName name="____rev1">#REF!</definedName>
    <definedName name="____SE2">#REF!</definedName>
    <definedName name="____seg1" localSheetId="6">#REF!</definedName>
    <definedName name="____seg1">#REF!</definedName>
    <definedName name="____sih1" localSheetId="6">#REF!</definedName>
    <definedName name="____sih1">#REF!</definedName>
    <definedName name="____siv1" localSheetId="6">#REF!</definedName>
    <definedName name="____siv1">#REF!</definedName>
    <definedName name="____STC04" localSheetId="6">#REF!</definedName>
    <definedName name="____STC04">#REF!</definedName>
    <definedName name="____tab0198">#REF!</definedName>
    <definedName name="____tab1" localSheetId="6">#REF!</definedName>
    <definedName name="____tab1" localSheetId="7">[1]Preços_BSTC!$B$4:$R$77</definedName>
    <definedName name="____tab1">#REF!</definedName>
    <definedName name="____VAX1" localSheetId="6">#REF!</definedName>
    <definedName name="____VAX1">#REF!</definedName>
    <definedName name="____VAX2" localSheetId="6">#REF!</definedName>
    <definedName name="____VAX2">#REF!</definedName>
    <definedName name="____VRL1" localSheetId="6">#REF!</definedName>
    <definedName name="____VRL1">#REF!</definedName>
    <definedName name="____VRL2" localSheetId="6">#REF!</definedName>
    <definedName name="____VRL2">#REF!</definedName>
    <definedName name="____VRL3" localSheetId="6">#REF!</definedName>
    <definedName name="____VRL3">#REF!</definedName>
    <definedName name="____WWW1" localSheetId="6" hidden="1">{#N/A,#N/A,FALSE,"QD_F1 Invest Detalhado";#N/A,#N/A,FALSE,"QD_F3 Invest_Comparado";#N/A,#N/A,FALSE,"QD_B Trafego";#N/A,#N/A,FALSE,"QD_D0 Custos Operacionais";#N/A,#N/A,FALSE,"QD_C Receita";#N/A,#N/A,FALSE,"QD_D Custos";#N/A,#N/A,FALSE,"QD_E Resultado";#N/A,#N/A,FALSE,"QD_G Fluxo Caixa"}</definedName>
    <definedName name="____WWW1" localSheetId="7" hidden="1">{#N/A,#N/A,FALSE,"QD_F1 Invest Detalhado";#N/A,#N/A,FALSE,"QD_F3 Invest_Comparado";#N/A,#N/A,FALSE,"QD_B Trafego";#N/A,#N/A,FALSE,"QD_D0 Custos Operacionais";#N/A,#N/A,FALSE,"QD_C Receita";#N/A,#N/A,FALSE,"QD_D Custos";#N/A,#N/A,FALSE,"QD_E Resultado";#N/A,#N/A,FALSE,"QD_G Fluxo Caixa"}</definedName>
    <definedName name="____WWW1" hidden="1">{#N/A,#N/A,FALSE,"QD_F1 Invest Detalhado";#N/A,#N/A,FALSE,"QD_F3 Invest_Comparado";#N/A,#N/A,FALSE,"QD_B Trafego";#N/A,#N/A,FALSE,"QD_D0 Custos Operacionais";#N/A,#N/A,FALSE,"QD_C Receita";#N/A,#N/A,FALSE,"QD_D Custos";#N/A,#N/A,FALSE,"QD_E Resultado";#N/A,#N/A,FALSE,"QD_G Fluxo Caixa"}</definedName>
    <definedName name="____x1" localSheetId="6"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____x1" localSheetId="7"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____x1"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___1__123Graph_ACHART_1" localSheetId="6" hidden="1">#REF!</definedName>
    <definedName name="___1__123Graph_ACHART_1" localSheetId="7" hidden="1">[2]A!$F$59:$AG$59</definedName>
    <definedName name="___1__123Graph_ACHART_1" hidden="1">#REF!</definedName>
    <definedName name="___123" localSheetId="6" hidden="1">#REF!</definedName>
    <definedName name="___123" localSheetId="7" hidden="1">#REF!</definedName>
    <definedName name="___123" hidden="1">#REF!</definedName>
    <definedName name="___123asda" localSheetId="6" hidden="1">#REF!</definedName>
    <definedName name="___123asda" localSheetId="7" hidden="1">[3]CMI!#REF!</definedName>
    <definedName name="___123asda" hidden="1">#REF!</definedName>
    <definedName name="___123Graph_ASIDECO1" localSheetId="6" hidden="1">#REF!</definedName>
    <definedName name="___123Graph_ASIDECO1" hidden="1">#REF!</definedName>
    <definedName name="___1258" localSheetId="6" hidden="1">#REF!</definedName>
    <definedName name="___1258" hidden="1">#REF!</definedName>
    <definedName name="___2__123Graph_BCHART_1" localSheetId="6" hidden="1">#REF!</definedName>
    <definedName name="___2__123Graph_BCHART_1" localSheetId="7" hidden="1">[2]A!$F$63:$AG$63</definedName>
    <definedName name="___2__123Graph_BCHART_1" hidden="1">#REF!</definedName>
    <definedName name="___3__123Graph_XCHART_1" localSheetId="6" hidden="1">#REF!</definedName>
    <definedName name="___3__123Graph_XCHART_1" localSheetId="7" hidden="1">[2]A!$F$11:$AG$11</definedName>
    <definedName name="___3__123Graph_XCHART_1" hidden="1">#REF!</definedName>
    <definedName name="___a999" localSheetId="6" hidden="1">{#N/A,#N/A,FALSE,"ANEXO3 99 ERA";#N/A,#N/A,FALSE,"ANEXO3 99 UBÁ2";#N/A,#N/A,FALSE,"ANEXO3 99 DTU";#N/A,#N/A,FALSE,"ANEXO3 99 RDR";#N/A,#N/A,FALSE,"ANEXO3 99 UBÁ4";#N/A,#N/A,FALSE,"ANEXO3 99 UBÁ6"}</definedName>
    <definedName name="___a999" localSheetId="7" hidden="1">{#N/A,#N/A,FALSE,"ANEXO3 99 ERA";#N/A,#N/A,FALSE,"ANEXO3 99 UBÁ2";#N/A,#N/A,FALSE,"ANEXO3 99 DTU";#N/A,#N/A,FALSE,"ANEXO3 99 RDR";#N/A,#N/A,FALSE,"ANEXO3 99 UBÁ4";#N/A,#N/A,FALSE,"ANEXO3 99 UBÁ6"}</definedName>
    <definedName name="___a999" hidden="1">{#N/A,#N/A,FALSE,"ANEXO3 99 ERA";#N/A,#N/A,FALSE,"ANEXO3 99 UBÁ2";#N/A,#N/A,FALSE,"ANEXO3 99 DTU";#N/A,#N/A,FALSE,"ANEXO3 99 RDR";#N/A,#N/A,FALSE,"ANEXO3 99 UBÁ4";#N/A,#N/A,FALSE,"ANEXO3 99 UBÁ6"}</definedName>
    <definedName name="___adm1" localSheetId="6" hidden="1">{"'Índice'!$A$1:$K$49"}</definedName>
    <definedName name="___adm1" localSheetId="7" hidden="1">{"'Índice'!$A$1:$K$49"}</definedName>
    <definedName name="___adm1" hidden="1">{"'Índice'!$A$1:$K$49"}</definedName>
    <definedName name="___adm2" localSheetId="6" hidden="1">{"VENTAS1",#N/A,FALSE,"VENTAS";"VENTAS2",#N/A,FALSE,"VENTAS";"VENTAS3",#N/A,FALSE,"VENTAS";"VENTAS4",#N/A,FALSE,"VENTAS";"VENTAS5",#N/A,FALSE,"VENTAS";"VENTAS6",#N/A,FALSE,"VENTAS";"VENTAS7",#N/A,FALSE,"VENTAS";"VENTAS8",#N/A,FALSE,"VENTAS"}</definedName>
    <definedName name="___adm2" localSheetId="7" hidden="1">{"VENTAS1",#N/A,FALSE,"VENTAS";"VENTAS2",#N/A,FALSE,"VENTAS";"VENTAS3",#N/A,FALSE,"VENTAS";"VENTAS4",#N/A,FALSE,"VENTAS";"VENTAS5",#N/A,FALSE,"VENTAS";"VENTAS6",#N/A,FALSE,"VENTAS";"VENTAS7",#N/A,FALSE,"VENTAS";"VENTAS8",#N/A,FALSE,"VENTAS"}</definedName>
    <definedName name="___adm2" hidden="1">{"VENTAS1",#N/A,FALSE,"VENTAS";"VENTAS2",#N/A,FALSE,"VENTAS";"VENTAS3",#N/A,FALSE,"VENTAS";"VENTAS4",#N/A,FALSE,"VENTAS";"VENTAS5",#N/A,FALSE,"VENTAS";"VENTAS6",#N/A,FALSE,"VENTAS";"VENTAS7",#N/A,FALSE,"VENTAS";"VENTAS8",#N/A,FALSE,"VENTAS"}</definedName>
    <definedName name="___ago1" localSheetId="6" hidden="1">{"'gráf jan00'!$A$1:$AK$41"}</definedName>
    <definedName name="___ago1" localSheetId="7" hidden="1">{"'gráf jan00'!$A$1:$AK$41"}</definedName>
    <definedName name="___ago1" hidden="1">{"'gráf jan00'!$A$1:$AK$41"}</definedName>
    <definedName name="___ago10" localSheetId="6" hidden="1">{"'gráf jan00'!$A$1:$AK$41"}</definedName>
    <definedName name="___ago10" localSheetId="7" hidden="1">{"'gráf jan00'!$A$1:$AK$41"}</definedName>
    <definedName name="___ago10" hidden="1">{"'gráf jan00'!$A$1:$AK$41"}</definedName>
    <definedName name="___ago2" localSheetId="6" hidden="1">{"'gráf jan00'!$A$1:$AK$41"}</definedName>
    <definedName name="___ago2" localSheetId="7" hidden="1">{"'gráf jan00'!$A$1:$AK$41"}</definedName>
    <definedName name="___ago2" hidden="1">{"'gráf jan00'!$A$1:$AK$41"}</definedName>
    <definedName name="___AGO21" localSheetId="6" hidden="1">{"'gráf jan00'!$A$1:$AK$41"}</definedName>
    <definedName name="___AGO21" localSheetId="7" hidden="1">{"'gráf jan00'!$A$1:$AK$41"}</definedName>
    <definedName name="___AGO21" hidden="1">{"'gráf jan00'!$A$1:$AK$41"}</definedName>
    <definedName name="___ago3" localSheetId="6" hidden="1">{"'gráf jan00'!$A$1:$AK$41"}</definedName>
    <definedName name="___ago3" localSheetId="7" hidden="1">{"'gráf jan00'!$A$1:$AK$41"}</definedName>
    <definedName name="___ago3" hidden="1">{"'gráf jan00'!$A$1:$AK$41"}</definedName>
    <definedName name="___AGO30" localSheetId="6" hidden="1">{"'gráf jan00'!$A$1:$AK$41"}</definedName>
    <definedName name="___AGO30" localSheetId="7" hidden="1">{"'gráf jan00'!$A$1:$AK$41"}</definedName>
    <definedName name="___AGO30" hidden="1">{"'gráf jan00'!$A$1:$AK$41"}</definedName>
    <definedName name="___ago4" localSheetId="6" hidden="1">{"'gráf jan00'!$A$1:$AK$41"}</definedName>
    <definedName name="___ago4" localSheetId="7" hidden="1">{"'gráf jan00'!$A$1:$AK$41"}</definedName>
    <definedName name="___ago4" hidden="1">{"'gráf jan00'!$A$1:$AK$41"}</definedName>
    <definedName name="___ago5" localSheetId="6" hidden="1">{"'gráf jan00'!$A$1:$AK$41"}</definedName>
    <definedName name="___ago5" localSheetId="7" hidden="1">{"'gráf jan00'!$A$1:$AK$41"}</definedName>
    <definedName name="___ago5" hidden="1">{"'gráf jan00'!$A$1:$AK$41"}</definedName>
    <definedName name="___ago6" localSheetId="6" hidden="1">{"'gráf jan00'!$A$1:$AK$41"}</definedName>
    <definedName name="___ago6" localSheetId="7" hidden="1">{"'gráf jan00'!$A$1:$AK$41"}</definedName>
    <definedName name="___ago6" hidden="1">{"'gráf jan00'!$A$1:$AK$41"}</definedName>
    <definedName name="___ago7" localSheetId="6" hidden="1">{"'gráf jan00'!$A$1:$AK$41"}</definedName>
    <definedName name="___ago7" localSheetId="7" hidden="1">{"'gráf jan00'!$A$1:$AK$41"}</definedName>
    <definedName name="___ago7" hidden="1">{"'gráf jan00'!$A$1:$AK$41"}</definedName>
    <definedName name="___ago8" localSheetId="6" hidden="1">{"'gráf jan00'!$A$1:$AK$41"}</definedName>
    <definedName name="___ago8" localSheetId="7" hidden="1">{"'gráf jan00'!$A$1:$AK$41"}</definedName>
    <definedName name="___ago8" hidden="1">{"'gráf jan00'!$A$1:$AK$41"}</definedName>
    <definedName name="___ago9" localSheetId="6" hidden="1">{"'gráf jan00'!$A$1:$AK$41"}</definedName>
    <definedName name="___ago9" localSheetId="7" hidden="1">{"'gráf jan00'!$A$1:$AK$41"}</definedName>
    <definedName name="___ago9" hidden="1">{"'gráf jan00'!$A$1:$AK$41"}</definedName>
    <definedName name="___ago99999" localSheetId="6" hidden="1">{"'gráf jan00'!$A$1:$AK$41"}</definedName>
    <definedName name="___ago99999" localSheetId="7" hidden="1">{"'gráf jan00'!$A$1:$AK$41"}</definedName>
    <definedName name="___ago99999" hidden="1">{"'gráf jan00'!$A$1:$AK$41"}</definedName>
    <definedName name="___arq1" localSheetId="6" hidden="1">{"'REL CUSTODIF'!$B$1:$H$72"}</definedName>
    <definedName name="___arq1" localSheetId="7" hidden="1">{"'REL CUSTODIF'!$B$1:$H$72"}</definedName>
    <definedName name="___arq1" hidden="1">{"'REL CUSTODIF'!$B$1:$H$72"}</definedName>
    <definedName name="___AUX1" localSheetId="6">#REF!</definedName>
    <definedName name="___AUX1">#REF!</definedName>
    <definedName name="___aux2" localSheetId="6">#REF!</definedName>
    <definedName name="___aux2">#REF!</definedName>
    <definedName name="___aux9000" localSheetId="6">#REF!</definedName>
    <definedName name="___aux9000">#REF!</definedName>
    <definedName name="___ba2" localSheetId="7" hidden="1">{#N/A,#N/A,FALSE,"GERAL";#N/A,#N/A,FALSE,"012-96";#N/A,#N/A,FALSE,"018-96";#N/A,#N/A,FALSE,"027-96";#N/A,#N/A,FALSE,"059-96";#N/A,#N/A,FALSE,"076-96";#N/A,#N/A,FALSE,"019-97";#N/A,#N/A,FALSE,"021-97";#N/A,#N/A,FALSE,"022-97";#N/A,#N/A,FALSE,"028-97"}</definedName>
    <definedName name="___ba2" hidden="1">{#N/A,#N/A,FALSE,"GERAL";#N/A,#N/A,FALSE,"012-96";#N/A,#N/A,FALSE,"018-96";#N/A,#N/A,FALSE,"027-96";#N/A,#N/A,FALSE,"059-96";#N/A,#N/A,FALSE,"076-96";#N/A,#N/A,FALSE,"019-97";#N/A,#N/A,FALSE,"021-97";#N/A,#N/A,FALSE,"022-97";#N/A,#N/A,FALSE,"028-97"}</definedName>
    <definedName name="___CPU04" localSheetId="6">#REF!</definedName>
    <definedName name="___CPU04" localSheetId="7">#REF!</definedName>
    <definedName name="___CPU04">#REF!</definedName>
    <definedName name="___CTD1" localSheetId="6">#REF!</definedName>
    <definedName name="___CTD1">#REF!</definedName>
    <definedName name="___d2" localSheetId="6" hidden="1">{#N/A,#N/A,FALSE,"Aging Summary";#N/A,#N/A,FALSE,"Ratio Analysis";#N/A,#N/A,FALSE,"Test 120 Day Accts";#N/A,#N/A,FALSE,"Tickmarks"}</definedName>
    <definedName name="___d2" localSheetId="7" hidden="1">{#N/A,#N/A,FALSE,"Aging Summary";#N/A,#N/A,FALSE,"Ratio Analysis";#N/A,#N/A,FALSE,"Test 120 Day Accts";#N/A,#N/A,FALSE,"Tickmarks"}</definedName>
    <definedName name="___d2" hidden="1">{#N/A,#N/A,FALSE,"Aging Summary";#N/A,#N/A,FALSE,"Ratio Analysis";#N/A,#N/A,FALSE,"Test 120 Day Accts";#N/A,#N/A,FALSE,"Tickmarks"}</definedName>
    <definedName name="___db2" localSheetId="6" hidden="1">{"'Quadro'!$A$4:$BG$78"}</definedName>
    <definedName name="___db2" localSheetId="7" hidden="1">{"'Quadro'!$A$4:$BG$78"}</definedName>
    <definedName name="___db2" hidden="1">{"'Quadro'!$A$4:$BG$78"}</definedName>
    <definedName name="___DEF2" localSheetId="6" hidden="1">{#N/A,#N/A,FALSE,"DEF1";#N/A,#N/A,FALSE,"DEF2";#N/A,#N/A,FALSE,"DEF3"}</definedName>
    <definedName name="___DEF2" localSheetId="7" hidden="1">{#N/A,#N/A,FALSE,"DEF1";#N/A,#N/A,FALSE,"DEF2";#N/A,#N/A,FALSE,"DEF3"}</definedName>
    <definedName name="___DEF2" hidden="1">{#N/A,#N/A,FALSE,"DEF1";#N/A,#N/A,FALSE,"DEF2";#N/A,#N/A,FALSE,"DEF3"}</definedName>
    <definedName name="___DEF3" localSheetId="6" hidden="1">{#N/A,#N/A,FALSE,"DEF1";#N/A,#N/A,FALSE,"DEF2";#N/A,#N/A,FALSE,"DEF3"}</definedName>
    <definedName name="___DEF3" localSheetId="7" hidden="1">{#N/A,#N/A,FALSE,"DEF1";#N/A,#N/A,FALSE,"DEF2";#N/A,#N/A,FALSE,"DEF3"}</definedName>
    <definedName name="___DEF3" hidden="1">{#N/A,#N/A,FALSE,"DEF1";#N/A,#N/A,FALSE,"DEF2";#N/A,#N/A,FALSE,"DEF3"}</definedName>
    <definedName name="___DFG4" localSheetId="6"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_DFG4" localSheetId="7"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_DFG4"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_DRE0700" localSheetId="6" hidden="1">{"'PXR_6500'!$A$1:$I$124"}</definedName>
    <definedName name="___DRE0700" localSheetId="7" hidden="1">{"'PXR_6500'!$A$1:$I$124"}</definedName>
    <definedName name="___DRE0700" hidden="1">{"'PXR_6500'!$A$1:$I$124"}</definedName>
    <definedName name="___dre1" localSheetId="6">#REF!</definedName>
    <definedName name="___dre1">#REF!</definedName>
    <definedName name="___efc10" localSheetId="6" hidden="1">{"'RR'!$A$2:$E$81"}</definedName>
    <definedName name="___efc10" localSheetId="7" hidden="1">{"'RR'!$A$2:$E$81"}</definedName>
    <definedName name="___efc10" hidden="1">{"'RR'!$A$2:$E$81"}</definedName>
    <definedName name="___EFC2" localSheetId="6" hidden="1">{"'RR'!$A$2:$E$81"}</definedName>
    <definedName name="___EFC2" localSheetId="7" hidden="1">{"'RR'!$A$2:$E$81"}</definedName>
    <definedName name="___EFC2" hidden="1">{"'RR'!$A$2:$E$81"}</definedName>
    <definedName name="___efc23" localSheetId="6" hidden="1">{"'RR'!$A$2:$E$81"}</definedName>
    <definedName name="___efc23" localSheetId="7" hidden="1">{"'RR'!$A$2:$E$81"}</definedName>
    <definedName name="___efc23" hidden="1">{"'RR'!$A$2:$E$81"}</definedName>
    <definedName name="___EFC3" localSheetId="6" hidden="1">{"'RR'!$A$2:$E$81"}</definedName>
    <definedName name="___EFC3" localSheetId="7" hidden="1">{"'RR'!$A$2:$E$81"}</definedName>
    <definedName name="___EFC3" hidden="1">{"'RR'!$A$2:$E$81"}</definedName>
    <definedName name="___EFC4" localSheetId="6" hidden="1">{"'RR'!$A$2:$E$81"}</definedName>
    <definedName name="___EFC4" localSheetId="7" hidden="1">{"'RR'!$A$2:$E$81"}</definedName>
    <definedName name="___EFC4" hidden="1">{"'RR'!$A$2:$E$81"}</definedName>
    <definedName name="___eu2" localSheetId="6" hidden="1">{#N/A,#N/A,FALSE,"MO (2)"}</definedName>
    <definedName name="___eu2" localSheetId="7" hidden="1">{#N/A,#N/A,FALSE,"MO (2)"}</definedName>
    <definedName name="___eu2" hidden="1">{#N/A,#N/A,FALSE,"MO (2)"}</definedName>
    <definedName name="___ffp16" localSheetId="6" hidden="1">{"'gráf jan00'!$A$1:$AK$41"}</definedName>
    <definedName name="___ffp16" localSheetId="7" hidden="1">{"'gráf jan00'!$A$1:$AK$41"}</definedName>
    <definedName name="___ffp16" hidden="1">{"'gráf jan00'!$A$1:$AK$41"}</definedName>
    <definedName name="___ffp4589" localSheetId="6" hidden="1">{"'gráf jan00'!$A$1:$AK$41"}</definedName>
    <definedName name="___ffp4589" localSheetId="7" hidden="1">{"'gráf jan00'!$A$1:$AK$41"}</definedName>
    <definedName name="___ffp4589" hidden="1">{"'gráf jan00'!$A$1:$AK$41"}</definedName>
    <definedName name="___FR2" localSheetId="7" hidden="1">{#N/A,#N/A,FALSE,"GERAL";#N/A,#N/A,FALSE,"012-96";#N/A,#N/A,FALSE,"018-96";#N/A,#N/A,FALSE,"027-96";#N/A,#N/A,FALSE,"059-96";#N/A,#N/A,FALSE,"076-96";#N/A,#N/A,FALSE,"019-97";#N/A,#N/A,FALSE,"021-97";#N/A,#N/A,FALSE,"022-97";#N/A,#N/A,FALSE,"028-97"}</definedName>
    <definedName name="___FR2" hidden="1">{#N/A,#N/A,FALSE,"GERAL";#N/A,#N/A,FALSE,"012-96";#N/A,#N/A,FALSE,"018-96";#N/A,#N/A,FALSE,"027-96";#N/A,#N/A,FALSE,"059-96";#N/A,#N/A,FALSE,"076-96";#N/A,#N/A,FALSE,"019-97";#N/A,#N/A,FALSE,"021-97";#N/A,#N/A,FALSE,"022-97";#N/A,#N/A,FALSE,"028-97"}</definedName>
    <definedName name="___IRM1" localSheetId="6" hidden="1">{#N/A,#N/A,FALSE,"MO (2)"}</definedName>
    <definedName name="___IRM1" localSheetId="7" hidden="1">{#N/A,#N/A,FALSE,"MO (2)"}</definedName>
    <definedName name="___IRM1" hidden="1">{#N/A,#N/A,FALSE,"MO (2)"}</definedName>
    <definedName name="___JU7" localSheetId="6"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_JU7" localSheetId="7"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_JU7"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_jun04" localSheetId="6" hidden="1">{"'gráf jan00'!$A$1:$AK$41"}</definedName>
    <definedName name="___jun04" localSheetId="7" hidden="1">{"'gráf jan00'!$A$1:$AK$41"}</definedName>
    <definedName name="___jun04" hidden="1">{"'gráf jan00'!$A$1:$AK$41"}</definedName>
    <definedName name="___kj14" localSheetId="6"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_kj14" localSheetId="7"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_kj14"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_kj16" localSheetId="6"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_kj16" localSheetId="7"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_kj16"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_kj8" localSheetId="6"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_kj8" localSheetId="7"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_kj8"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_LOT1">"$#REF!.$#REF!$#REF!"</definedName>
    <definedName name="___LOT10">"$#REF!.$#REF!$#REF!"</definedName>
    <definedName name="___LOT2">"$#REF!.$#REF!$#REF!"</definedName>
    <definedName name="___LOT3">"$#REF!.$#REF!$#REF!"</definedName>
    <definedName name="___LOT4">"$#REF!.$#REF!$#REF!"</definedName>
    <definedName name="___LOT5">"$#REF!.$#REF!$#REF!"</definedName>
    <definedName name="___LOT6">"$#REF!.$#REF!$#REF!"</definedName>
    <definedName name="___LOT7">"$#REF!.$#REF!$#REF!"</definedName>
    <definedName name="___LOT8">"$#REF!.$#REF!$#REF!"</definedName>
    <definedName name="___LOT9">"$#REF!.$#REF!$#REF!"</definedName>
    <definedName name="___MLH1" localSheetId="6">#REF!</definedName>
    <definedName name="___MLH1" localSheetId="7">#REF!</definedName>
    <definedName name="___MLH1">#REF!</definedName>
    <definedName name="___MLH2" localSheetId="6">#REF!</definedName>
    <definedName name="___MLH2" localSheetId="7">#REF!</definedName>
    <definedName name="___MLH2">#REF!</definedName>
    <definedName name="___MLH3" localSheetId="6">#REF!</definedName>
    <definedName name="___MLH3" localSheetId="7">#REF!</definedName>
    <definedName name="___MLH3">#REF!</definedName>
    <definedName name="___MOA1" localSheetId="6" hidden="1">{#N/A,#N/A,FALSE,"DEF1";#N/A,#N/A,FALSE,"DEF2";#N/A,#N/A,FALSE,"DEF3"}</definedName>
    <definedName name="___MOA1" localSheetId="7" hidden="1">{#N/A,#N/A,FALSE,"DEF1";#N/A,#N/A,FALSE,"DEF2";#N/A,#N/A,FALSE,"DEF3"}</definedName>
    <definedName name="___MOA1" hidden="1">{#N/A,#N/A,FALSE,"DEF1";#N/A,#N/A,FALSE,"DEF2";#N/A,#N/A,FALSE,"DEF3"}</definedName>
    <definedName name="___MOA2" localSheetId="6" hidden="1">{#N/A,#N/A,FALSE,"DEF1";#N/A,#N/A,FALSE,"DEF2";#N/A,#N/A,FALSE,"DEF3"}</definedName>
    <definedName name="___MOA2" localSheetId="7" hidden="1">{#N/A,#N/A,FALSE,"DEF1";#N/A,#N/A,FALSE,"DEF2";#N/A,#N/A,FALSE,"DEF3"}</definedName>
    <definedName name="___MOA2" hidden="1">{#N/A,#N/A,FALSE,"DEF1";#N/A,#N/A,FALSE,"DEF2";#N/A,#N/A,FALSE,"DEF3"}</definedName>
    <definedName name="___MP100">#REF!</definedName>
    <definedName name="___n2" localSheetId="6" hidden="1">{#N/A,#N/A,FALSE,"PCOL"}</definedName>
    <definedName name="___n2" localSheetId="7" hidden="1">{#N/A,#N/A,FALSE,"PCOL"}</definedName>
    <definedName name="___n2" hidden="1">{#N/A,#N/A,FALSE,"PCOL"}</definedName>
    <definedName name="___oae1" localSheetId="6">#REF!</definedName>
    <definedName name="___oae1" localSheetId="7">#REF!</definedName>
    <definedName name="___oae1">#REF!</definedName>
    <definedName name="___OUT98" localSheetId="6" hidden="1">{#N/A,#N/A,TRUE,"Serviços"}</definedName>
    <definedName name="___OUT98" localSheetId="7" hidden="1">{#N/A,#N/A,TRUE,"Serviços"}</definedName>
    <definedName name="___OUT98" hidden="1">{#N/A,#N/A,TRUE,"Serviços"}</definedName>
    <definedName name="___out99" localSheetId="7" hidden="1">{#N/A,#N/A,TRUE,"Serviços"}</definedName>
    <definedName name="___out99" hidden="1">{#N/A,#N/A,TRUE,"Serviços"}</definedName>
    <definedName name="___OW18" localSheetId="6" hidden="1">{#N/A,#N/A,FALSE,"CAPA (2)";#N/A,#N/A,FALSE,"PORTAS";#N/A,#N/A,FALSE,"DIMENSION.";#N/A,#N/A,FALSE,"CUSTOPP";#N/A,#N/A,FALSE,"ENLACES";#N/A,#N/A,FALSE,"TOPTELPE";#N/A,#N/A,FALSE,"CSG";#N/A,#N/A,FALSE,"TREIN-DOC";#N/A,#N/A,FALSE,"RESUMO"}</definedName>
    <definedName name="___OW18" localSheetId="7" hidden="1">{#N/A,#N/A,FALSE,"CAPA (2)";#N/A,#N/A,FALSE,"PORTAS";#N/A,#N/A,FALSE,"DIMENSION.";#N/A,#N/A,FALSE,"CUSTOPP";#N/A,#N/A,FALSE,"ENLACES";#N/A,#N/A,FALSE,"TOPTELPE";#N/A,#N/A,FALSE,"CSG";#N/A,#N/A,FALSE,"TREIN-DOC";#N/A,#N/A,FALSE,"RESUMO"}</definedName>
    <definedName name="___OW18" hidden="1">{#N/A,#N/A,FALSE,"CAPA (2)";#N/A,#N/A,FALSE,"PORTAS";#N/A,#N/A,FALSE,"DIMENSION.";#N/A,#N/A,FALSE,"CUSTOPP";#N/A,#N/A,FALSE,"ENLACES";#N/A,#N/A,FALSE,"TOPTELPE";#N/A,#N/A,FALSE,"CSG";#N/A,#N/A,FALSE,"TREIN-DOC";#N/A,#N/A,FALSE,"RESUMO"}</definedName>
    <definedName name="___PA01" localSheetId="6" hidden="1">{"'teste'!$B$2:$R$49"}</definedName>
    <definedName name="___PA01" localSheetId="7" hidden="1">{"'teste'!$B$2:$R$49"}</definedName>
    <definedName name="___PA01" hidden="1">{"'teste'!$B$2:$R$49"}</definedName>
    <definedName name="___Pav1" localSheetId="6">#REF!</definedName>
    <definedName name="___Pav1">#REF!</definedName>
    <definedName name="___PL1">#REF!</definedName>
    <definedName name="___PN10" localSheetId="6" hidden="1">{"'gráf jan00'!$A$1:$AK$41"}</definedName>
    <definedName name="___PN10" localSheetId="7" hidden="1">{"'gráf jan00'!$A$1:$AK$41"}</definedName>
    <definedName name="___PN10" hidden="1">{"'gráf jan00'!$A$1:$AK$41"}</definedName>
    <definedName name="___pre1" localSheetId="6">#REF!</definedName>
    <definedName name="___pre1">#REF!</definedName>
    <definedName name="___QEC2" localSheetId="6" hidden="1">{#N/A,#N/A,FALSE,"GERAL";#N/A,#N/A,FALSE,"012-96";#N/A,#N/A,FALSE,"018-96";#N/A,#N/A,FALSE,"027-96";#N/A,#N/A,FALSE,"059-96";#N/A,#N/A,FALSE,"076-96";#N/A,#N/A,FALSE,"019-97";#N/A,#N/A,FALSE,"021-97";#N/A,#N/A,FALSE,"022-97";#N/A,#N/A,FALSE,"028-97"}</definedName>
    <definedName name="___QEC2" localSheetId="7" hidden="1">{#N/A,#N/A,FALSE,"GERAL";#N/A,#N/A,FALSE,"012-96";#N/A,#N/A,FALSE,"018-96";#N/A,#N/A,FALSE,"027-96";#N/A,#N/A,FALSE,"059-96";#N/A,#N/A,FALSE,"076-96";#N/A,#N/A,FALSE,"019-97";#N/A,#N/A,FALSE,"021-97";#N/A,#N/A,FALSE,"022-97";#N/A,#N/A,FALSE,"028-97"}</definedName>
    <definedName name="___QEC2" hidden="1">{#N/A,#N/A,FALSE,"GERAL";#N/A,#N/A,FALSE,"012-96";#N/A,#N/A,FALSE,"018-96";#N/A,#N/A,FALSE,"027-96";#N/A,#N/A,FALSE,"059-96";#N/A,#N/A,FALSE,"076-96";#N/A,#N/A,FALSE,"019-97";#N/A,#N/A,FALSE,"021-97";#N/A,#N/A,FALSE,"022-97";#N/A,#N/A,FALSE,"028-97"}</definedName>
    <definedName name="___R" localSheetId="7" hidden="1">{#N/A,#N/A,FALSE,"GERAL";#N/A,#N/A,FALSE,"012-96";#N/A,#N/A,FALSE,"018-96";#N/A,#N/A,FALSE,"027-96";#N/A,#N/A,FALSE,"059-96";#N/A,#N/A,FALSE,"076-96";#N/A,#N/A,FALSE,"019-97";#N/A,#N/A,FALSE,"021-97";#N/A,#N/A,FALSE,"022-97";#N/A,#N/A,FALSE,"028-97"}</definedName>
    <definedName name="___R" hidden="1">{#N/A,#N/A,FALSE,"GERAL";#N/A,#N/A,FALSE,"012-96";#N/A,#N/A,FALSE,"018-96";#N/A,#N/A,FALSE,"027-96";#N/A,#N/A,FALSE,"059-96";#N/A,#N/A,FALSE,"076-96";#N/A,#N/A,FALSE,"019-97";#N/A,#N/A,FALSE,"021-97";#N/A,#N/A,FALSE,"022-97";#N/A,#N/A,FALSE,"028-97"}</definedName>
    <definedName name="___r1" localSheetId="7" hidden="1">{#N/A,#N/A,FALSE,"GERAL";#N/A,#N/A,FALSE,"012-96";#N/A,#N/A,FALSE,"018-96";#N/A,#N/A,FALSE,"027-96";#N/A,#N/A,FALSE,"059-96";#N/A,#N/A,FALSE,"076-96";#N/A,#N/A,FALSE,"019-97";#N/A,#N/A,FALSE,"021-97";#N/A,#N/A,FALSE,"022-97";#N/A,#N/A,FALSE,"028-97"}</definedName>
    <definedName name="___r1" hidden="1">{#N/A,#N/A,FALSE,"GERAL";#N/A,#N/A,FALSE,"012-96";#N/A,#N/A,FALSE,"018-96";#N/A,#N/A,FALSE,"027-96";#N/A,#N/A,FALSE,"059-96";#N/A,#N/A,FALSE,"076-96";#N/A,#N/A,FALSE,"019-97";#N/A,#N/A,FALSE,"021-97";#N/A,#N/A,FALSE,"022-97";#N/A,#N/A,FALSE,"028-97"}</definedName>
    <definedName name="___REC3">#REF!</definedName>
    <definedName name="___REC35">#REF!</definedName>
    <definedName name="___REC4">#REF!</definedName>
    <definedName name="___REP1">#REF!</definedName>
    <definedName name="___REP15">#REF!</definedName>
    <definedName name="___REP2">#REF!</definedName>
    <definedName name="___REV1" localSheetId="6">#REF!</definedName>
    <definedName name="___REV1" localSheetId="7">#REF!</definedName>
    <definedName name="___REV1">#REF!</definedName>
    <definedName name="___SE2">#REF!</definedName>
    <definedName name="___SE2A">#REF!</definedName>
    <definedName name="___SEG1" localSheetId="6">#REF!</definedName>
    <definedName name="___SEG1">#REF!</definedName>
    <definedName name="___SET01" localSheetId="6" hidden="1">{"'gráf jan00'!$A$1:$AK$41"}</definedName>
    <definedName name="___SET01" localSheetId="7" hidden="1">{"'gráf jan00'!$A$1:$AK$41"}</definedName>
    <definedName name="___SET01" hidden="1">{"'gráf jan00'!$A$1:$AK$41"}</definedName>
    <definedName name="___set1" localSheetId="6" hidden="1">{"'gráf jan00'!$A$1:$AK$41"}</definedName>
    <definedName name="___set1" localSheetId="7" hidden="1">{"'gráf jan00'!$A$1:$AK$41"}</definedName>
    <definedName name="___set1" hidden="1">{"'gráf jan00'!$A$1:$AK$41"}</definedName>
    <definedName name="___SET2008" localSheetId="6" hidden="1">{"'gráf jan00'!$A$1:$AK$41"}</definedName>
    <definedName name="___SET2008" localSheetId="7" hidden="1">{"'gráf jan00'!$A$1:$AK$41"}</definedName>
    <definedName name="___SET2008" hidden="1">{"'gráf jan00'!$A$1:$AK$41"}</definedName>
    <definedName name="___sih1" localSheetId="6">#REF!</definedName>
    <definedName name="___sih1">#REF!</definedName>
    <definedName name="___siv1" localSheetId="6">#REF!</definedName>
    <definedName name="___siv1">#REF!</definedName>
    <definedName name="___STC04" localSheetId="6">#REF!</definedName>
    <definedName name="___STC04">#REF!</definedName>
    <definedName name="___tab0198">#REF!</definedName>
    <definedName name="___tab1" localSheetId="6">#REF!</definedName>
    <definedName name="___tab1" localSheetId="7">[1]Preços_BSTC!$B$4:$R$77</definedName>
    <definedName name="___tab1">#REF!</definedName>
    <definedName name="___thinkcellNUYAAAAAAAAAAAAA.hEyZIZ9jUCNFQRVvGEQhg" localSheetId="6" hidden="1">#REF!</definedName>
    <definedName name="___thinkcellNUYAAAAAAAAAAAAA.hEyZIZ9jUCNFQRVvGEQhg" hidden="1">#REF!</definedName>
    <definedName name="___thinkcellNUYAAAAAAAAAAAAA_EFv3YhCXk.44MmMkz29WQ" localSheetId="6" hidden="1">#REF!</definedName>
    <definedName name="___thinkcellNUYAAAAAAAAAAAAA_EFv3YhCXk.44MmMkz29WQ" hidden="1">#REF!</definedName>
    <definedName name="___thinkcellNUYAAAAAAAAAAAAA_wgIDNFps0mKD4CZo5Ky9w" localSheetId="6" hidden="1">#REF!</definedName>
    <definedName name="___thinkcellNUYAAAAAAAAAAAAA_wgIDNFps0mKD4CZo5Ky9w" hidden="1">#REF!</definedName>
    <definedName name="___thinkcellNUYAAAAAAAAAAAAA_Z3e0jWDUkCJ0gFihc12tA" localSheetId="6" hidden="1">#REF!</definedName>
    <definedName name="___thinkcellNUYAAAAAAAAAAAAA_Z3e0jWDUkCJ0gFihc12tA" hidden="1">#REF!</definedName>
    <definedName name="___thinkcellNUYAAAAAAAAAAAAA0.d9ODCH9EaKjQxjqwNHcQ" localSheetId="6" hidden="1">#REF!</definedName>
    <definedName name="___thinkcellNUYAAAAAAAAAAAAA0.d9ODCH9EaKjQxjqwNHcQ" hidden="1">#REF!</definedName>
    <definedName name="___thinkcellNUYAAAAAAAAAAAAA0aIwD6tnzUOCbQ.3Ru.17A" localSheetId="6" hidden="1">#REF!</definedName>
    <definedName name="___thinkcellNUYAAAAAAAAAAAAA0aIwD6tnzUOCbQ.3Ru.17A" hidden="1">#REF!</definedName>
    <definedName name="___thinkcellNUYAAAAAAAAAAAAA0eO.0i99aEGbVBSpwMuwMw" localSheetId="6" hidden="1">#REF!</definedName>
    <definedName name="___thinkcellNUYAAAAAAAAAAAAA0eO.0i99aEGbVBSpwMuwMw" hidden="1">#REF!</definedName>
    <definedName name="___thinkcellNUYAAAAAAAAAAAAA0GJQyqHibk6BgYkGoDWetA" localSheetId="6" hidden="1">#REF!</definedName>
    <definedName name="___thinkcellNUYAAAAAAAAAAAAA0GJQyqHibk6BgYkGoDWetA" hidden="1">#REF!</definedName>
    <definedName name="___thinkcellNUYAAAAAAAAAAAAA0qTVCGnDl06HFssE6o.ylA" localSheetId="6" hidden="1">#REF!</definedName>
    <definedName name="___thinkcellNUYAAAAAAAAAAAAA0qTVCGnDl06HFssE6o.ylA" hidden="1">#REF!</definedName>
    <definedName name="___thinkcellNUYAAAAAAAAAAAAA13e5Lg7X10y0di.CzgulzQ" localSheetId="6" hidden="1">#REF!</definedName>
    <definedName name="___thinkcellNUYAAAAAAAAAAAAA13e5Lg7X10y0di.CzgulzQ" hidden="1">#REF!</definedName>
    <definedName name="___thinkcellNUYAAAAAAAAAAAAA16aiOnl4a0mcjIQgtrwVdA" localSheetId="6" hidden="1">#REF!</definedName>
    <definedName name="___thinkcellNUYAAAAAAAAAAAAA16aiOnl4a0mcjIQgtrwVdA" hidden="1">#REF!</definedName>
    <definedName name="___thinkcellNUYAAAAAAAAAAAAA1AHc0dke5kOgjYzW.ZRKww" localSheetId="6" hidden="1">#REF!</definedName>
    <definedName name="___thinkcellNUYAAAAAAAAAAAAA1AHc0dke5kOgjYzW.ZRKww" hidden="1">#REF!</definedName>
    <definedName name="___thinkcellNUYAAAAAAAAAAAAA1fxqhywllkm0dmix4yPrag" localSheetId="6" hidden="1">#REF!</definedName>
    <definedName name="___thinkcellNUYAAAAAAAAAAAAA1fxqhywllkm0dmix4yPrag" hidden="1">#REF!</definedName>
    <definedName name="___thinkcellNUYAAAAAAAAAAAAA1KmoGOx8SEC8pnT1GEBEpA" localSheetId="6" hidden="1">#REF!</definedName>
    <definedName name="___thinkcellNUYAAAAAAAAAAAAA1KmoGOx8SEC8pnT1GEBEpA" hidden="1">#REF!</definedName>
    <definedName name="___thinkcellNUYAAAAAAAAAAAAA1X5ybuc3t0m1ZaC3MhRdUA" localSheetId="6" hidden="1">#REF!</definedName>
    <definedName name="___thinkcellNUYAAAAAAAAAAAAA1X5ybuc3t0m1ZaC3MhRdUA" hidden="1">#REF!</definedName>
    <definedName name="___thinkcellNUYAAAAAAAAAAAAA229NcugZNUSqNVwgrPrLOg" localSheetId="6" hidden="1">#REF!</definedName>
    <definedName name="___thinkcellNUYAAAAAAAAAAAAA229NcugZNUSqNVwgrPrLOg" hidden="1">#REF!</definedName>
    <definedName name="___thinkcellNUYAAAAAAAAAAAAA2h_awZILH0.CwhBPi4g88Q" localSheetId="6" hidden="1">#REF!</definedName>
    <definedName name="___thinkcellNUYAAAAAAAAAAAAA2h_awZILH0.CwhBPi4g88Q" hidden="1">#REF!</definedName>
    <definedName name="___thinkcellNUYAAAAAAAAAAAAA2jemUZKEaUyzDPjcZe0aAQ" localSheetId="6" hidden="1">#REF!</definedName>
    <definedName name="___thinkcellNUYAAAAAAAAAAAAA2jemUZKEaUyzDPjcZe0aAQ" hidden="1">#REF!</definedName>
    <definedName name="___thinkcellNUYAAAAAAAAAAAAA3.yfN5_QK0u0WxinFILmbQ" localSheetId="6" hidden="1">#REF!</definedName>
    <definedName name="___thinkcellNUYAAAAAAAAAAAAA3.yfN5_QK0u0WxinFILmbQ" hidden="1">#REF!</definedName>
    <definedName name="___thinkcellNUYAAAAAAAAAAAAA38z8bHuXI06w3nvMXZhHSw" localSheetId="6" hidden="1">#REF!</definedName>
    <definedName name="___thinkcellNUYAAAAAAAAAAAAA38z8bHuXI06w3nvMXZhHSw" hidden="1">#REF!</definedName>
    <definedName name="___thinkcellNUYAAAAAAAAAAAAA4Y3z1i52w0arwPt.pCdxYQ" localSheetId="6" hidden="1">#REF!</definedName>
    <definedName name="___thinkcellNUYAAAAAAAAAAAAA4Y3z1i52w0arwPt.pCdxYQ" hidden="1">#REF!</definedName>
    <definedName name="___thinkcellNUYAAAAAAAAAAAAA5Zkr5oR.TUCmOPQSL9WvxA" localSheetId="6" hidden="1">#REF!</definedName>
    <definedName name="___thinkcellNUYAAAAAAAAAAAAA5Zkr5oR.TUCmOPQSL9WvxA" hidden="1">#REF!</definedName>
    <definedName name="___thinkcellNUYAAAAAAAAAAAAA6qbaznmfNEKWs5CA0IAMvQ" localSheetId="6" hidden="1">#REF!</definedName>
    <definedName name="___thinkcellNUYAAAAAAAAAAAAA6qbaznmfNEKWs5CA0IAMvQ" hidden="1">#REF!</definedName>
    <definedName name="___thinkcellNUYAAAAAAAAAAAAA7k_R7jILlk6bJtPbVT0siQ" localSheetId="6" hidden="1">#REF!</definedName>
    <definedName name="___thinkcellNUYAAAAAAAAAAAAA7k_R7jILlk6bJtPbVT0siQ" hidden="1">#REF!</definedName>
    <definedName name="___thinkcellNUYAAAAAAAAAAAAA7MfBwaue2EGQGB4ox_RIqg" localSheetId="6" hidden="1">#REF!</definedName>
    <definedName name="___thinkcellNUYAAAAAAAAAAAAA7MfBwaue2EGQGB4ox_RIqg" hidden="1">#REF!</definedName>
    <definedName name="___thinkcellNUYAAAAAAAAAAAAA7RqBIT3WMUifvILnsM8ncA" localSheetId="6" hidden="1">#REF!</definedName>
    <definedName name="___thinkcellNUYAAAAAAAAAAAAA7RqBIT3WMUifvILnsM8ncA" hidden="1">#REF!</definedName>
    <definedName name="___thinkcellNUYAAAAAAAAAAAAA84GRr0RVbE6aHJnRra7adA" localSheetId="6" hidden="1">#REF!</definedName>
    <definedName name="___thinkcellNUYAAAAAAAAAAAAA84GRr0RVbE6aHJnRra7adA" hidden="1">#REF!</definedName>
    <definedName name="___thinkcellNUYAAAAAAAAAAAAA8bnxpZNW4kOLZNNFU9O0ew" localSheetId="6" hidden="1">#REF!</definedName>
    <definedName name="___thinkcellNUYAAAAAAAAAAAAA8bnxpZNW4kOLZNNFU9O0ew" hidden="1">#REF!</definedName>
    <definedName name="___thinkcellNUYAAAAAAAAAAAAA8eOJThd6TkiGEV9HvYjPKg" localSheetId="6" hidden="1">#REF!</definedName>
    <definedName name="___thinkcellNUYAAAAAAAAAAAAA8eOJThd6TkiGEV9HvYjPKg" hidden="1">#REF!</definedName>
    <definedName name="___thinkcellNUYAAAAAAAAAAAAA8mjywf_coUy5B2plTilUIA" localSheetId="6" hidden="1">#REF!</definedName>
    <definedName name="___thinkcellNUYAAAAAAAAAAAAA8mjywf_coUy5B2plTilUIA" hidden="1">#REF!</definedName>
    <definedName name="___thinkcellNUYAAAAAAAAAAAAA91QNZ9.pf06N0XrU2huxFA" localSheetId="6" hidden="1">#REF!</definedName>
    <definedName name="___thinkcellNUYAAAAAAAAAAAAA91QNZ9.pf06N0XrU2huxFA" hidden="1">#REF!</definedName>
    <definedName name="___thinkcellNUYAAAAAAAAAAAAA92CzWHv77E6ZURPKOR8DCw" localSheetId="6" hidden="1">#REF!</definedName>
    <definedName name="___thinkcellNUYAAAAAAAAAAAAA92CzWHv77E6ZURPKOR8DCw" hidden="1">#REF!</definedName>
    <definedName name="___thinkcellNUYAAAAAAAAAAAAA9cpmS69_1kCd3JJkTHwEJw" localSheetId="6" hidden="1">#REF!</definedName>
    <definedName name="___thinkcellNUYAAAAAAAAAAAAA9cpmS69_1kCd3JJkTHwEJw" hidden="1">#REF!</definedName>
    <definedName name="___thinkcellNUYAAAAAAAAAAAAA9nZLz3Hy0Ueh.Yh6_YB58Q" localSheetId="6" hidden="1">#REF!</definedName>
    <definedName name="___thinkcellNUYAAAAAAAAAAAAA9nZLz3Hy0Ueh.Yh6_YB58Q" hidden="1">#REF!</definedName>
    <definedName name="___thinkcellNUYAAAAAAAAAAAAAA.DbVRgZKUaR6px908a5oA" localSheetId="6" hidden="1">#REF!</definedName>
    <definedName name="___thinkcellNUYAAAAAAAAAAAAAA.DbVRgZKUaR6px908a5oA" hidden="1">#REF!</definedName>
    <definedName name="___thinkcellNUYAAAAAAAAAAAAAa1qylC9alk2mfM5CpA2.IQ" localSheetId="6" hidden="1">#REF!</definedName>
    <definedName name="___thinkcellNUYAAAAAAAAAAAAAa1qylC9alk2mfM5CpA2.IQ" hidden="1">#REF!</definedName>
    <definedName name="___thinkcellNUYAAAAAAAAAAAAAaDsKojloSUGyKaEuELMGvw" localSheetId="6" hidden="1">#REF!</definedName>
    <definedName name="___thinkcellNUYAAAAAAAAAAAAAaDsKojloSUGyKaEuELMGvw" hidden="1">#REF!</definedName>
    <definedName name="___thinkcellNUYAAAAAAAAAAAAAaKLm9VAUFECxNXnP8C46PA" localSheetId="6" hidden="1">#REF!</definedName>
    <definedName name="___thinkcellNUYAAAAAAAAAAAAAaKLm9VAUFECxNXnP8C46PA" hidden="1">#REF!</definedName>
    <definedName name="___thinkcellNUYAAAAAAAAAAAAAAkqPrH0OLkeMPsOF0.EyVQ" localSheetId="6" hidden="1">#REF!</definedName>
    <definedName name="___thinkcellNUYAAAAAAAAAAAAAAkqPrH0OLkeMPsOF0.EyVQ" hidden="1">#REF!</definedName>
    <definedName name="___thinkcellNUYAAAAAAAAAAAAAb6yEP2EOgUS9G.QgU8vGNg" localSheetId="6" hidden="1">#REF!</definedName>
    <definedName name="___thinkcellNUYAAAAAAAAAAAAAb6yEP2EOgUS9G.QgU8vGNg" hidden="1">#REF!</definedName>
    <definedName name="___thinkcellNUYAAAAAAAAAAAAABHhdUBELOU.F6bE3jAIOfQ" localSheetId="6" hidden="1">#REF!</definedName>
    <definedName name="___thinkcellNUYAAAAAAAAAAAAABHhdUBELOU.F6bE3jAIOfQ" hidden="1">#REF!</definedName>
    <definedName name="___thinkcellNUYAAAAAAAAAAAAABUd0DxGPlkeLJKsCD1F3zg" localSheetId="6" hidden="1">#REF!</definedName>
    <definedName name="___thinkcellNUYAAAAAAAAAAAAABUd0DxGPlkeLJKsCD1F3zg" hidden="1">#REF!</definedName>
    <definedName name="___thinkcellNUYAAAAAAAAAAAAAC.Cu5bSOCEG60S2HnoDMYw" localSheetId="6" hidden="1">#REF!</definedName>
    <definedName name="___thinkcellNUYAAAAAAAAAAAAAC.Cu5bSOCEG60S2HnoDMYw" hidden="1">#REF!</definedName>
    <definedName name="___thinkcellNUYAAAAAAAAAAAAAC2qIKIpTaESoCxbNSrodxw" localSheetId="6" hidden="1">#REF!</definedName>
    <definedName name="___thinkcellNUYAAAAAAAAAAAAAC2qIKIpTaESoCxbNSrodxw" hidden="1">#REF!</definedName>
    <definedName name="___thinkcellNUYAAAAAAAAAAAAACGP3JL7kP0S2DvSPAcp0dw" localSheetId="6" hidden="1">#REF!</definedName>
    <definedName name="___thinkcellNUYAAAAAAAAAAAAACGP3JL7kP0S2DvSPAcp0dw" hidden="1">#REF!</definedName>
    <definedName name="___thinkcellNUYAAAAAAAAAAAAACIKIOku9c0CotvGG_XF4Yw" localSheetId="6" hidden="1">#REF!</definedName>
    <definedName name="___thinkcellNUYAAAAAAAAAAAAACIKIOku9c0CotvGG_XF4Yw" hidden="1">#REF!</definedName>
    <definedName name="___thinkcellNUYAAAAAAAAAAAAAcnlJyCm9LEKO0CxbcbupjQ" localSheetId="6" hidden="1">#REF!</definedName>
    <definedName name="___thinkcellNUYAAAAAAAAAAAAAcnlJyCm9LEKO0CxbcbupjQ" hidden="1">#REF!</definedName>
    <definedName name="___thinkcellNUYAAAAAAAAAAAAAcOSXi4XdsUq9fE51tCU.TQ" localSheetId="6" hidden="1">#REF!</definedName>
    <definedName name="___thinkcellNUYAAAAAAAAAAAAAcOSXi4XdsUq9fE51tCU.TQ" hidden="1">#REF!</definedName>
    <definedName name="___thinkcellNUYAAAAAAAAAAAAAcuEq8ViW70G4cZWc3n3OxA" localSheetId="6" hidden="1">#REF!</definedName>
    <definedName name="___thinkcellNUYAAAAAAAAAAAAAcuEq8ViW70G4cZWc3n3OxA" hidden="1">#REF!</definedName>
    <definedName name="___thinkcellNUYAAAAAAAAAAAAAdFKRF5vIwkidCULwIemahA" localSheetId="6" hidden="1">#REF!</definedName>
    <definedName name="___thinkcellNUYAAAAAAAAAAAAAdFKRF5vIwkidCULwIemahA" hidden="1">#REF!</definedName>
    <definedName name="___thinkcellNUYAAAAAAAAAAAAAdFYWI80qlkKnWb25S3ApBQ" localSheetId="6" hidden="1">#REF!</definedName>
    <definedName name="___thinkcellNUYAAAAAAAAAAAAAdFYWI80qlkKnWb25S3ApBQ" hidden="1">#REF!</definedName>
    <definedName name="___thinkcellNUYAAAAAAAAAAAAADG6FSUnNV0mF3LGnsdj1mg" localSheetId="6" hidden="1">#REF!</definedName>
    <definedName name="___thinkcellNUYAAAAAAAAAAAAADG6FSUnNV0mF3LGnsdj1mg" hidden="1">#REF!</definedName>
    <definedName name="___thinkcellNUYAAAAAAAAAAAAAdHcJQ5IPV0.A4PpBnA50rQ" localSheetId="6" hidden="1">#REF!</definedName>
    <definedName name="___thinkcellNUYAAAAAAAAAAAAAdHcJQ5IPV0.A4PpBnA50rQ" hidden="1">#REF!</definedName>
    <definedName name="___thinkcellNUYAAAAAAAAAAAAADhJI_2zFpUq0B1p8PwGVUA" localSheetId="6" hidden="1">#REF!</definedName>
    <definedName name="___thinkcellNUYAAAAAAAAAAAAADhJI_2zFpUq0B1p8PwGVUA" hidden="1">#REF!</definedName>
    <definedName name="___thinkcellNUYAAAAAAAAAAAAADK8ZM9IsNEiSrLivIK5clA" localSheetId="6" hidden="1">#REF!</definedName>
    <definedName name="___thinkcellNUYAAAAAAAAAAAAADK8ZM9IsNEiSrLivIK5clA" hidden="1">#REF!</definedName>
    <definedName name="___thinkcellNUYAAAAAAAAAAAAAdNsdpnCiUkyLjjME7FC16A" localSheetId="6" hidden="1">#REF!</definedName>
    <definedName name="___thinkcellNUYAAAAAAAAAAAAAdNsdpnCiUkyLjjME7FC16A" hidden="1">#REF!</definedName>
    <definedName name="___thinkcellNUYAAAAAAAAAAAAAduXrvSRfP02V6lpDZz9GoA" localSheetId="6" hidden="1">#REF!</definedName>
    <definedName name="___thinkcellNUYAAAAAAAAAAAAAduXrvSRfP02V6lpDZz9GoA" hidden="1">#REF!</definedName>
    <definedName name="___thinkcellNUYAAAAAAAAAAAAADwM5C0GM8kKuwqEphNyWZA" localSheetId="6" hidden="1">#REF!</definedName>
    <definedName name="___thinkcellNUYAAAAAAAAAAAAADwM5C0GM8kKuwqEphNyWZA" hidden="1">#REF!</definedName>
    <definedName name="___thinkcellNUYAAAAAAAAAAAAAeFXmGUDPYkOeftwBw3s7Ug" localSheetId="6" hidden="1">#REF!</definedName>
    <definedName name="___thinkcellNUYAAAAAAAAAAAAAeFXmGUDPYkOeftwBw3s7Ug" hidden="1">#REF!</definedName>
    <definedName name="___thinkcellNUYAAAAAAAAAAAAAfF6c_N0DnEC3jtu533Gr1Q" localSheetId="6" hidden="1">#REF!</definedName>
    <definedName name="___thinkcellNUYAAAAAAAAAAAAAfF6c_N0DnEC3jtu533Gr1Q" hidden="1">#REF!</definedName>
    <definedName name="___thinkcellNUYAAAAAAAAAAAAAFfrEIV5XWEulWC5Ttjs4Yg" localSheetId="6" hidden="1">#REF!</definedName>
    <definedName name="___thinkcellNUYAAAAAAAAAAAAAFfrEIV5XWEulWC5Ttjs4Yg" hidden="1">#REF!</definedName>
    <definedName name="___thinkcellNUYAAAAAAAAAAAAAfoOPP46dSkmArYmpcyn7sQ" localSheetId="6" hidden="1">#REF!</definedName>
    <definedName name="___thinkcellNUYAAAAAAAAAAAAAfoOPP46dSkmArYmpcyn7sQ" hidden="1">#REF!</definedName>
    <definedName name="___thinkcellNUYAAAAAAAAAAAAAfRkKy9njo0KduO0g_ZzAkw" localSheetId="6" hidden="1">#REF!</definedName>
    <definedName name="___thinkcellNUYAAAAAAAAAAAAAfRkKy9njo0KduO0g_ZzAkw" hidden="1">#REF!</definedName>
    <definedName name="___thinkcellNUYAAAAAAAAAAAAAFUFpeVh_00yFEU9g1V.NnQ" localSheetId="6" hidden="1">#REF!</definedName>
    <definedName name="___thinkcellNUYAAAAAAAAAAAAAFUFpeVh_00yFEU9g1V.NnQ" localSheetId="7" hidden="1">'[4]1'!#REF!</definedName>
    <definedName name="___thinkcellNUYAAAAAAAAAAAAAFUFpeVh_00yFEU9g1V.NnQ" hidden="1">#REF!</definedName>
    <definedName name="___thinkcellNUYAAAAAAAAAAAAAfxDCeEQ10kSJCGIA36u2fQ" localSheetId="6" hidden="1">#REF!</definedName>
    <definedName name="___thinkcellNUYAAAAAAAAAAAAAfxDCeEQ10kSJCGIA36u2fQ" localSheetId="7" hidden="1">#REF!</definedName>
    <definedName name="___thinkcellNUYAAAAAAAAAAAAAfxDCeEQ10kSJCGIA36u2fQ" hidden="1">#REF!</definedName>
    <definedName name="___thinkcellNUYAAAAAAAAAAAAAg_B83_LqVEaOM2GbXESQxQ" localSheetId="6" hidden="1">#REF!</definedName>
    <definedName name="___thinkcellNUYAAAAAAAAAAAAAg_B83_LqVEaOM2GbXESQxQ" hidden="1">#REF!</definedName>
    <definedName name="___thinkcellNUYAAAAAAAAAAAAAgh8ikK9VWEC2XUKQkNfpQg" localSheetId="6" hidden="1">#REF!</definedName>
    <definedName name="___thinkcellNUYAAAAAAAAAAAAAgh8ikK9VWEC2XUKQkNfpQg" hidden="1">#REF!</definedName>
    <definedName name="___thinkcellNUYAAAAAAAAAAAAAGIUY_yKxdkSjZK6.e.NTXg" localSheetId="6" hidden="1">#REF!</definedName>
    <definedName name="___thinkcellNUYAAAAAAAAAAAAAGIUY_yKxdkSjZK6.e.NTXg" hidden="1">#REF!</definedName>
    <definedName name="___thinkcellNUYAAAAAAAAAAAAAgKtwhYqm4E6ohNBGytu1sA" localSheetId="6" hidden="1">#REF!</definedName>
    <definedName name="___thinkcellNUYAAAAAAAAAAAAAgKtwhYqm4E6ohNBGytu1sA" hidden="1">#REF!</definedName>
    <definedName name="___thinkcellNUYAAAAAAAAAAAAAGrfOjlEkskimbrBASANBUg" localSheetId="6" hidden="1">#REF!</definedName>
    <definedName name="___thinkcellNUYAAAAAAAAAAAAAGrfOjlEkskimbrBASANBUg" hidden="1">#REF!</definedName>
    <definedName name="___thinkcellNUYAAAAAAAAAAAAAGZbYlw9L.UekbDmNhO6t9w" localSheetId="6" hidden="1">#REF!</definedName>
    <definedName name="___thinkcellNUYAAAAAAAAAAAAAGZbYlw9L.UekbDmNhO6t9w" hidden="1">#REF!</definedName>
    <definedName name="___thinkcellNUYAAAAAAAAAAAAAhfBx_Xi6EEefAEkZkLdkkA" localSheetId="6" hidden="1">#REF!</definedName>
    <definedName name="___thinkcellNUYAAAAAAAAAAAAAhfBx_Xi6EEefAEkZkLdkkA" hidden="1">#REF!</definedName>
    <definedName name="___thinkcellNUYAAAAAAAAAAAAAHj1hYVGxgUiQfhOHNVP3TQ" localSheetId="6" hidden="1">#REF!</definedName>
    <definedName name="___thinkcellNUYAAAAAAAAAAAAAHj1hYVGxgUiQfhOHNVP3TQ" hidden="1">#REF!</definedName>
    <definedName name="___thinkcellNUYAAAAAAAAAAAAAHwiQ_QSmiEKhL3y4HZLhDg" localSheetId="6" hidden="1">#REF!</definedName>
    <definedName name="___thinkcellNUYAAAAAAAAAAAAAHwiQ_QSmiEKhL3y4HZLhDg" hidden="1">#REF!</definedName>
    <definedName name="___thinkcellNUYAAAAAAAAAAAAAhWNQjnH.cUey5l_SFnQdEg" localSheetId="6" hidden="1">#REF!</definedName>
    <definedName name="___thinkcellNUYAAAAAAAAAAAAAhWNQjnH.cUey5l_SFnQdEg" hidden="1">#REF!</definedName>
    <definedName name="___thinkcellNUYAAAAAAAAAAAAAhY97Q__N6UuK4YKOTmq.3w" localSheetId="6" hidden="1">#REF!</definedName>
    <definedName name="___thinkcellNUYAAAAAAAAAAAAAhY97Q__N6UuK4YKOTmq.3w" hidden="1">#REF!</definedName>
    <definedName name="___thinkcellNUYAAAAAAAAAAAAAi0T4JQTyZkG0GWZF53vV0A" localSheetId="6" hidden="1">#REF!</definedName>
    <definedName name="___thinkcellNUYAAAAAAAAAAAAAi0T4JQTyZkG0GWZF53vV0A" hidden="1">#REF!</definedName>
    <definedName name="___thinkcellNUYAAAAAAAAAAAAAi4.JCTFMp0mXJGR1at2Vfg" localSheetId="6" hidden="1">#REF!</definedName>
    <definedName name="___thinkcellNUYAAAAAAAAAAAAAi4.JCTFMp0mXJGR1at2Vfg" hidden="1">#REF!</definedName>
    <definedName name="___thinkcellNUYAAAAAAAAAAAAAi4Gk6dNwFkWrfQp2RbAbpw" localSheetId="6" hidden="1">#REF!</definedName>
    <definedName name="___thinkcellNUYAAAAAAAAAAAAAi4Gk6dNwFkWrfQp2RbAbpw" hidden="1">#REF!</definedName>
    <definedName name="___thinkcellNUYAAAAAAAAAAAAAi51cuwitdUeyysCJvjtOxw" localSheetId="6" hidden="1">#REF!</definedName>
    <definedName name="___thinkcellNUYAAAAAAAAAAAAAi51cuwitdUeyysCJvjtOxw" hidden="1">#REF!</definedName>
    <definedName name="___thinkcellNUYAAAAAAAAAAAAAIKfsld80eEqK_5a1.MzQ9Q" localSheetId="6" hidden="1">#REF!</definedName>
    <definedName name="___thinkcellNUYAAAAAAAAAAAAAIKfsld80eEqK_5a1.MzQ9Q" hidden="1">#REF!</definedName>
    <definedName name="___thinkcellNUYAAAAAAAAAAAAAIL.vbTvQAEaxQPD_JE.FMQ" localSheetId="6" hidden="1">#REF!</definedName>
    <definedName name="___thinkcellNUYAAAAAAAAAAAAAIL.vbTvQAEaxQPD_JE.FMQ" hidden="1">#REF!</definedName>
    <definedName name="___thinkcellNUYAAAAAAAAAAAAAIRxWhFQHo0K6QfFJobWPIQ" localSheetId="6" hidden="1">#REF!</definedName>
    <definedName name="___thinkcellNUYAAAAAAAAAAAAAIRxWhFQHo0K6QfFJobWPIQ" hidden="1">#REF!</definedName>
    <definedName name="___thinkcellNUYAAAAAAAAAAAAAIsfiCOJNOkSui0X6Pl75Sw" localSheetId="6" hidden="1">#REF!</definedName>
    <definedName name="___thinkcellNUYAAAAAAAAAAAAAIsfiCOJNOkSui0X6Pl75Sw" hidden="1">#REF!</definedName>
    <definedName name="___thinkcellNUYAAAAAAAAAAAAAjBnsqMD3iUOo62s65cjy9w" localSheetId="6" hidden="1">#REF!</definedName>
    <definedName name="___thinkcellNUYAAAAAAAAAAAAAjBnsqMD3iUOo62s65cjy9w" hidden="1">#REF!</definedName>
    <definedName name="___thinkcellNUYAAAAAAAAAAAAAjlUHaSJYTkiGGA.MKnGxCQ" localSheetId="6" hidden="1">#REF!</definedName>
    <definedName name="___thinkcellNUYAAAAAAAAAAAAAjlUHaSJYTkiGGA.MKnGxCQ" hidden="1">#REF!</definedName>
    <definedName name="___thinkcellNUYAAAAAAAAAAAAAjMU.krClqk6Oj5axB5cx.g" localSheetId="6" hidden="1">#REF!</definedName>
    <definedName name="___thinkcellNUYAAAAAAAAAAAAAjMU.krClqk6Oj5axB5cx.g" hidden="1">#REF!</definedName>
    <definedName name="___thinkcellNUYAAAAAAAAAAAAAJTOE1JOwykm4yZ7NJbJu_g" localSheetId="6" hidden="1">#REF!</definedName>
    <definedName name="___thinkcellNUYAAAAAAAAAAAAAJTOE1JOwykm4yZ7NJbJu_g" hidden="1">#REF!</definedName>
    <definedName name="___thinkcellNUYAAAAAAAAAAAAAK1m0EcXdME6acibMVy6VKA" localSheetId="6" hidden="1">#REF!</definedName>
    <definedName name="___thinkcellNUYAAAAAAAAAAAAAK1m0EcXdME6acibMVy6VKA" hidden="1">#REF!</definedName>
    <definedName name="___thinkcellNUYAAAAAAAAAAAAAKAAseXK7b0yps1A7vztdPQ" localSheetId="6" hidden="1">#REF!</definedName>
    <definedName name="___thinkcellNUYAAAAAAAAAAAAAKAAseXK7b0yps1A7vztdPQ" hidden="1">#REF!</definedName>
    <definedName name="___thinkcellNUYAAAAAAAAAAAAAkgpPMjEWO0Wmy5bdPZjWtQ" localSheetId="6" hidden="1">#REF!</definedName>
    <definedName name="___thinkcellNUYAAAAAAAAAAAAAkgpPMjEWO0Wmy5bdPZjWtQ" hidden="1">#REF!</definedName>
    <definedName name="___thinkcellNUYAAAAAAAAAAAAAkiGpI9Yon0KpXOSi_VHzHw" localSheetId="6" hidden="1">#REF!</definedName>
    <definedName name="___thinkcellNUYAAAAAAAAAAAAAkiGpI9Yon0KpXOSi_VHzHw" hidden="1">#REF!</definedName>
    <definedName name="___thinkcellNUYAAAAAAAAAAAAAkIu8w3sb70izlCN6jyrbIA" localSheetId="6" hidden="1">#REF!</definedName>
    <definedName name="___thinkcellNUYAAAAAAAAAAAAAkIu8w3sb70izlCN6jyrbIA" hidden="1">#REF!</definedName>
    <definedName name="___thinkcellNUYAAAAAAAAAAAAAKUgvTsa6bk.IY2lLSQTBiw" localSheetId="6" hidden="1">#REF!</definedName>
    <definedName name="___thinkcellNUYAAAAAAAAAAAAAKUgvTsa6bk.IY2lLSQTBiw" hidden="1">#REF!</definedName>
    <definedName name="___thinkcellNUYAAAAAAAAAAAAAkUiYzkZSI0WwD2rKk9wp.w" localSheetId="6" hidden="1">#REF!</definedName>
    <definedName name="___thinkcellNUYAAAAAAAAAAAAAkUiYzkZSI0WwD2rKk9wp.w" hidden="1">#REF!</definedName>
    <definedName name="___thinkcellNUYAAAAAAAAAAAAAKVZFfSYZ8k.PPzs9aZNv5Q" localSheetId="6" hidden="1">#REF!</definedName>
    <definedName name="___thinkcellNUYAAAAAAAAAAAAAKVZFfSYZ8k.PPzs9aZNv5Q" hidden="1">#REF!</definedName>
    <definedName name="___thinkcellNUYAAAAAAAAAAAAAKymTOSIGQU2c94ggLLxhBg" localSheetId="6" hidden="1">#REF!</definedName>
    <definedName name="___thinkcellNUYAAAAAAAAAAAAAKymTOSIGQU2c94ggLLxhBg" hidden="1">#REF!</definedName>
    <definedName name="___thinkcellNUYAAAAAAAAAAAAALG57XmSDD0GESGeyaAZ_DA" localSheetId="6" hidden="1">#REF!</definedName>
    <definedName name="___thinkcellNUYAAAAAAAAAAAAALG57XmSDD0GESGeyaAZ_DA" hidden="1">#REF!</definedName>
    <definedName name="___thinkcellNUYAAAAAAAAAAAAALI8yqt6EhEewh4NWBCtA5Q" localSheetId="6" hidden="1">#REF!</definedName>
    <definedName name="___thinkcellNUYAAAAAAAAAAAAALI8yqt6EhEewh4NWBCtA5Q" hidden="1">#REF!</definedName>
    <definedName name="___thinkcellNUYAAAAAAAAAAAAALJLMpfuAi0q4DBzzFncQCA" localSheetId="6" hidden="1">#REF!</definedName>
    <definedName name="___thinkcellNUYAAAAAAAAAAAAALJLMpfuAi0q4DBzzFncQCA" hidden="1">#REF!</definedName>
    <definedName name="___thinkcellNUYAAAAAAAAAAAAALnW8kejO10K_21WP6yd8uA" localSheetId="6" hidden="1">#REF!</definedName>
    <definedName name="___thinkcellNUYAAAAAAAAAAAAALnW8kejO10K_21WP6yd8uA" hidden="1">#REF!</definedName>
    <definedName name="___thinkcellNUYAAAAAAAAAAAAAlY1AAIo2qEClatVukdJUGQ" localSheetId="6" hidden="1">#REF!</definedName>
    <definedName name="___thinkcellNUYAAAAAAAAAAAAAlY1AAIo2qEClatVukdJUGQ" hidden="1">#REF!</definedName>
    <definedName name="___thinkcellNUYAAAAAAAAAAAAAlyFycfeWZEmVMwgpu535zA" localSheetId="6" hidden="1">#REF!</definedName>
    <definedName name="___thinkcellNUYAAAAAAAAAAAAAlyFycfeWZEmVMwgpu535zA" hidden="1">#REF!</definedName>
    <definedName name="___thinkcellNUYAAAAAAAAAAAAAm3D.xWbXjE2Ad0siWEjSyQ" localSheetId="6" hidden="1">#REF!</definedName>
    <definedName name="___thinkcellNUYAAAAAAAAAAAAAm3D.xWbXjE2Ad0siWEjSyQ" hidden="1">#REF!</definedName>
    <definedName name="___thinkcellNUYAAAAAAAAAAAAAMdF0WH1FiUKCP.8n.TqgGw" localSheetId="6" hidden="1">#REF!</definedName>
    <definedName name="___thinkcellNUYAAAAAAAAAAAAAMdF0WH1FiUKCP.8n.TqgGw" hidden="1">#REF!</definedName>
    <definedName name="___thinkcellNUYAAAAAAAAAAAAAMj88f7Xkj0CBQQphwxj_7w" localSheetId="6" hidden="1">#REF!</definedName>
    <definedName name="___thinkcellNUYAAAAAAAAAAAAAMj88f7Xkj0CBQQphwxj_7w" hidden="1">#REF!</definedName>
    <definedName name="___thinkcellNUYAAAAAAAAAAAAAMRgPukON5kCl8iaJOxdYng" localSheetId="6" hidden="1">#REF!</definedName>
    <definedName name="___thinkcellNUYAAAAAAAAAAAAAMRgPukON5kCl8iaJOxdYng" hidden="1">#REF!</definedName>
    <definedName name="___thinkcellNUYAAAAAAAAAAAAAmrNsjZB_BUmlbrOhkOnJYA" localSheetId="6" hidden="1">#REF!</definedName>
    <definedName name="___thinkcellNUYAAAAAAAAAAAAAmrNsjZB_BUmlbrOhkOnJYA" hidden="1">#REF!</definedName>
    <definedName name="___thinkcellNUYAAAAAAAAAAAAAmZE1MMTBYE.JBQYxWdfrkA" localSheetId="6" hidden="1">#REF!</definedName>
    <definedName name="___thinkcellNUYAAAAAAAAAAAAAmZE1MMTBYE.JBQYxWdfrkA" hidden="1">#REF!</definedName>
    <definedName name="___thinkcellNUYAAAAAAAAAAAAAMZQG9EUbVEyhbVExWBnrFw" localSheetId="6" hidden="1">#REF!</definedName>
    <definedName name="___thinkcellNUYAAAAAAAAAAAAAMZQG9EUbVEyhbVExWBnrFw" hidden="1">#REF!</definedName>
    <definedName name="___thinkcellNUYAAAAAAAAAAAAAn4jeH8QJ5kSWK3ifG.lbjA" localSheetId="6" hidden="1">#REF!</definedName>
    <definedName name="___thinkcellNUYAAAAAAAAAAAAAn4jeH8QJ5kSWK3ifG.lbjA" hidden="1">#REF!</definedName>
    <definedName name="___thinkcellNUYAAAAAAAAAAAAAnAQQpjdFMESUvRosc3fUiA" localSheetId="6" hidden="1">#REF!</definedName>
    <definedName name="___thinkcellNUYAAAAAAAAAAAAAnAQQpjdFMESUvRosc3fUiA" hidden="1">#REF!</definedName>
    <definedName name="___thinkcellNUYAAAAAAAAAAAAAOEQJ5z4SrkeenmQL_j6NbQ" localSheetId="6" hidden="1">#REF!</definedName>
    <definedName name="___thinkcellNUYAAAAAAAAAAAAAOEQJ5z4SrkeenmQL_j6NbQ" hidden="1">#REF!</definedName>
    <definedName name="___thinkcellNUYAAAAAAAAAAAAAOhlAlxfFj02HN3dAqUZ2sA" localSheetId="6" hidden="1">#REF!</definedName>
    <definedName name="___thinkcellNUYAAAAAAAAAAAAAOhlAlxfFj02HN3dAqUZ2sA" hidden="1">#REF!</definedName>
    <definedName name="___thinkcellNUYAAAAAAAAAAAAAOxfs.ez2FEe1CFtcwvxM.Q" localSheetId="6" hidden="1">#REF!</definedName>
    <definedName name="___thinkcellNUYAAAAAAAAAAAAAOxfs.ez2FEe1CFtcwvxM.Q" hidden="1">#REF!</definedName>
    <definedName name="___thinkcellNUYAAAAAAAAAAAAAOZe4r9V5O0CMnPi_.CgYFQ" localSheetId="6" hidden="1">#REF!</definedName>
    <definedName name="___thinkcellNUYAAAAAAAAAAAAAOZe4r9V5O0CMnPi_.CgYFQ" hidden="1">#REF!</definedName>
    <definedName name="___thinkcellNUYAAAAAAAAAAAAAP56IpYB2mE.iZRagFOITwA" localSheetId="6" hidden="1">#REF!</definedName>
    <definedName name="___thinkcellNUYAAAAAAAAAAAAAP56IpYB2mE.iZRagFOITwA" hidden="1">#REF!</definedName>
    <definedName name="___thinkcellNUYAAAAAAAAAAAAAp6rmdXQ2vUadkTj9QdkIhA" localSheetId="6" hidden="1">#REF!</definedName>
    <definedName name="___thinkcellNUYAAAAAAAAAAAAAp6rmdXQ2vUadkTj9QdkIhA" hidden="1">#REF!</definedName>
    <definedName name="___thinkcellNUYAAAAAAAAAAAAAPh3ZPT.VIU.H667CsjzI6g" localSheetId="6" hidden="1">#REF!</definedName>
    <definedName name="___thinkcellNUYAAAAAAAAAAAAAPh3ZPT.VIU.H667CsjzI6g" hidden="1">#REF!</definedName>
    <definedName name="___thinkcellNUYAAAAAAAAAAAAApK.A40PaRkawrwhuRWRgKQ" localSheetId="6" hidden="1">#REF!</definedName>
    <definedName name="___thinkcellNUYAAAAAAAAAAAAApK.A40PaRkawrwhuRWRgKQ" hidden="1">#REF!</definedName>
    <definedName name="___thinkcellNUYAAAAAAAAAAAAAPP75g42a0kmCV_l85X8.cg" localSheetId="6" hidden="1">#REF!</definedName>
    <definedName name="___thinkcellNUYAAAAAAAAAAAAAPP75g42a0kmCV_l85X8.cg" hidden="1">#REF!</definedName>
    <definedName name="___thinkcellNUYAAAAAAAAAAAAApPo4f6Emqk.DQUndchHLzg" localSheetId="6" hidden="1">#REF!</definedName>
    <definedName name="___thinkcellNUYAAAAAAAAAAAAApPo4f6Emqk.DQUndchHLzg" hidden="1">#REF!</definedName>
    <definedName name="___thinkcellNUYAAAAAAAAAAAAAQ357t7YgRkC4GIX7RCuJGA" localSheetId="6" hidden="1">#REF!</definedName>
    <definedName name="___thinkcellNUYAAAAAAAAAAAAAQ357t7YgRkC4GIX7RCuJGA" hidden="1">#REF!</definedName>
    <definedName name="___thinkcellNUYAAAAAAAAAAAAAqMpxYZh9GkOODxY1xflv3Q" localSheetId="6" hidden="1">#REF!</definedName>
    <definedName name="___thinkcellNUYAAAAAAAAAAAAAqMpxYZh9GkOODxY1xflv3Q" hidden="1">#REF!</definedName>
    <definedName name="___thinkcellNUYAAAAAAAAAAAAAqu.226tIXEqld9KSjc0EUQ" localSheetId="6" hidden="1">#REF!</definedName>
    <definedName name="___thinkcellNUYAAAAAAAAAAAAAqu.226tIXEqld9KSjc0EUQ" hidden="1">#REF!</definedName>
    <definedName name="___thinkcellNUYAAAAAAAAAAAAAqZJRFCADR0yXbPXjxKWGgg" localSheetId="6" hidden="1">#REF!</definedName>
    <definedName name="___thinkcellNUYAAAAAAAAAAAAAqZJRFCADR0yXbPXjxKWGgg" hidden="1">#REF!</definedName>
    <definedName name="___thinkcellNUYAAAAAAAAAAAAAr.ogUfYaI0eYRRec4YVhgg" localSheetId="6" hidden="1">#REF!</definedName>
    <definedName name="___thinkcellNUYAAAAAAAAAAAAAr.ogUfYaI0eYRRec4YVhgg" hidden="1">#REF!</definedName>
    <definedName name="___thinkcellNUYAAAAAAAAAAAAARNc1AXk3FECgqyxk9Ou_Dw" localSheetId="6" hidden="1">#REF!</definedName>
    <definedName name="___thinkcellNUYAAAAAAAAAAAAARNc1AXk3FECgqyxk9Ou_Dw" hidden="1">#REF!</definedName>
    <definedName name="___thinkcellNUYAAAAAAAAAAAAAROFrwQxUGkiU9.z4EjIz7g" localSheetId="6" hidden="1">#REF!</definedName>
    <definedName name="___thinkcellNUYAAAAAAAAAAAAAROFrwQxUGkiU9.z4EjIz7g" hidden="1">#REF!</definedName>
    <definedName name="___thinkcellNUYAAAAAAAAAAAAArQUtj0L8pkKzycWr60.ycg" localSheetId="6" hidden="1">#REF!</definedName>
    <definedName name="___thinkcellNUYAAAAAAAAAAAAArQUtj0L8pkKzycWr60.ycg" hidden="1">#REF!</definedName>
    <definedName name="___thinkcellNUYAAAAAAAAAAAAArTZRa91r4kWUQjnvPRMPjw" localSheetId="6" hidden="1">#REF!</definedName>
    <definedName name="___thinkcellNUYAAAAAAAAAAAAArTZRa91r4kWUQjnvPRMPjw" hidden="1">#REF!</definedName>
    <definedName name="___thinkcellNUYAAAAAAAAAAAAAs68cmmABHEylJW8ElNLg6g" localSheetId="6" hidden="1">#REF!</definedName>
    <definedName name="___thinkcellNUYAAAAAAAAAAAAAs68cmmABHEylJW8ElNLg6g" hidden="1">#REF!</definedName>
    <definedName name="___thinkcellNUYAAAAAAAAAAAAAs705RBBllkuyRBpzKt0NAg" localSheetId="6" hidden="1">#REF!</definedName>
    <definedName name="___thinkcellNUYAAAAAAAAAAAAAs705RBBllkuyRBpzKt0NAg" hidden="1">#REF!</definedName>
    <definedName name="___thinkcellNUYAAAAAAAAAAAAAS9fBzjXRCUeD20b3NVENWw" localSheetId="6" hidden="1">#REF!</definedName>
    <definedName name="___thinkcellNUYAAAAAAAAAAAAAS9fBzjXRCUeD20b3NVENWw" hidden="1">#REF!</definedName>
    <definedName name="___thinkcellNUYAAAAAAAAAAAAAsI2d4VUKN0Cw9ZSGwda_Xw" localSheetId="6" hidden="1">#REF!</definedName>
    <definedName name="___thinkcellNUYAAAAAAAAAAAAAsI2d4VUKN0Cw9ZSGwda_Xw" hidden="1">#REF!</definedName>
    <definedName name="___thinkcellNUYAAAAAAAAAAAAASM7ZDkvte06K1fGW4torPw" localSheetId="6" hidden="1">#REF!</definedName>
    <definedName name="___thinkcellNUYAAAAAAAAAAAAASM7ZDkvte06K1fGW4torPw" hidden="1">#REF!</definedName>
    <definedName name="___thinkcellNUYAAAAAAAAAAAAASwvAiO0LaUSQw5MRUdB6TQ" localSheetId="6" hidden="1">#REF!</definedName>
    <definedName name="___thinkcellNUYAAAAAAAAAAAAASwvAiO0LaUSQw5MRUdB6TQ" hidden="1">#REF!</definedName>
    <definedName name="___thinkcellNUYAAAAAAAAAAAAAsyofVGpuoEaI8hKkH.wj0Q" localSheetId="6" hidden="1">#REF!</definedName>
    <definedName name="___thinkcellNUYAAAAAAAAAAAAAsyofVGpuoEaI8hKkH.wj0Q" hidden="1">#REF!</definedName>
    <definedName name="___thinkcellNUYAAAAAAAAAAAAASYZmI2zRdEq3UH52PoxwXw" localSheetId="6" hidden="1">#REF!</definedName>
    <definedName name="___thinkcellNUYAAAAAAAAAAAAASYZmI2zRdEq3UH52PoxwXw" hidden="1">#REF!</definedName>
    <definedName name="___thinkcellNUYAAAAAAAAAAAAAsZcNqK_25Uu.F67km9IxCw" localSheetId="6" hidden="1">#REF!</definedName>
    <definedName name="___thinkcellNUYAAAAAAAAAAAAAsZcNqK_25Uu.F67km9IxCw" hidden="1">#REF!</definedName>
    <definedName name="___thinkcellNUYAAAAAAAAAAAAAtAUHlumnekCZHnQxchuPdw" localSheetId="6" hidden="1">#REF!</definedName>
    <definedName name="___thinkcellNUYAAAAAAAAAAAAAtAUHlumnekCZHnQxchuPdw" hidden="1">#REF!</definedName>
    <definedName name="___thinkcellNUYAAAAAAAAAAAAATcMdybfd4EStvK_Sv_yZCg" localSheetId="6" hidden="1">#REF!</definedName>
    <definedName name="___thinkcellNUYAAAAAAAAAAAAATcMdybfd4EStvK_Sv_yZCg" hidden="1">#REF!</definedName>
    <definedName name="___thinkcellNUYAAAAAAAAAAAAATPHnw_ae40iyZ96vzSOGiw" localSheetId="6" hidden="1">#REF!</definedName>
    <definedName name="___thinkcellNUYAAAAAAAAAAAAATPHnw_ae40iyZ96vzSOGiw" hidden="1">#REF!</definedName>
    <definedName name="___thinkcellNUYAAAAAAAAAAAAAU7RmkOYUy0y_CYldxMLx9g" localSheetId="6" hidden="1">#REF!</definedName>
    <definedName name="___thinkcellNUYAAAAAAAAAAAAAU7RmkOYUy0y_CYldxMLx9g" hidden="1">#REF!</definedName>
    <definedName name="___thinkcellNUYAAAAAAAAAAAAAUacW_5jOd0Kv9.pqBnLn8Q" localSheetId="6" hidden="1">#REF!</definedName>
    <definedName name="___thinkcellNUYAAAAAAAAAAAAAUacW_5jOd0Kv9.pqBnLn8Q" hidden="1">#REF!</definedName>
    <definedName name="___thinkcellNUYAAAAAAAAAAAAAUHUZqAQrAki7Iy1zgKrCeA" localSheetId="6" hidden="1">#REF!</definedName>
    <definedName name="___thinkcellNUYAAAAAAAAAAAAAUHUZqAQrAki7Iy1zgKrCeA" hidden="1">#REF!</definedName>
    <definedName name="___thinkcellNUYAAAAAAAAAAAAAuJV59EvSSUm6_hbS1h2kGA" localSheetId="6" hidden="1">#REF!</definedName>
    <definedName name="___thinkcellNUYAAAAAAAAAAAAAuJV59EvSSUm6_hbS1h2kGA" hidden="1">#REF!</definedName>
    <definedName name="___thinkcellNUYAAAAAAAAAAAAAuW4y4vwORkuRein7YbMxIQ" localSheetId="6" hidden="1">#REF!</definedName>
    <definedName name="___thinkcellNUYAAAAAAAAAAAAAuW4y4vwORkuRein7YbMxIQ" hidden="1">#REF!</definedName>
    <definedName name="___thinkcellNUYAAAAAAAAAAAAAuY67z5bLN0qGljwyleZ3Cg" localSheetId="6" hidden="1">#REF!</definedName>
    <definedName name="___thinkcellNUYAAAAAAAAAAAAAuY67z5bLN0qGljwyleZ3Cg" hidden="1">#REF!</definedName>
    <definedName name="___thinkcellNUYAAAAAAAAAAAAAUyzqDvBdv0.40HIq2Tu3ng" localSheetId="6" hidden="1">#REF!</definedName>
    <definedName name="___thinkcellNUYAAAAAAAAAAAAAUyzqDvBdv0.40HIq2Tu3ng" hidden="1">#REF!</definedName>
    <definedName name="___thinkcellNUYAAAAAAAAAAAAAV4e2IGyanE61Btofl.Y..g" localSheetId="6" hidden="1">#REF!</definedName>
    <definedName name="___thinkcellNUYAAAAAAAAAAAAAV4e2IGyanE61Btofl.Y..g" hidden="1">#REF!</definedName>
    <definedName name="___thinkcellNUYAAAAAAAAAAAAAV8NPzN.pekWQQqcdUnnxNw" localSheetId="6" hidden="1">#REF!</definedName>
    <definedName name="___thinkcellNUYAAAAAAAAAAAAAV8NPzN.pekWQQqcdUnnxNw" hidden="1">#REF!</definedName>
    <definedName name="___thinkcellNUYAAAAAAAAAAAAAVecCbQahOUW8k4k_oIxkRg" localSheetId="6" hidden="1">#REF!</definedName>
    <definedName name="___thinkcellNUYAAAAAAAAAAAAAVecCbQahOUW8k4k_oIxkRg" hidden="1">#REF!</definedName>
    <definedName name="___thinkcellNUYAAAAAAAAAAAAAvO7shQrOS0yEzVv83z0WYw" localSheetId="6" hidden="1">#REF!</definedName>
    <definedName name="___thinkcellNUYAAAAAAAAAAAAAvO7shQrOS0yEzVv83z0WYw" hidden="1">#REF!</definedName>
    <definedName name="___thinkcellNUYAAAAAAAAAAAAAvRlJYwdbtkehrg91pZKRmQ" localSheetId="6" hidden="1">#REF!</definedName>
    <definedName name="___thinkcellNUYAAAAAAAAAAAAAvRlJYwdbtkehrg91pZKRmQ" hidden="1">#REF!</definedName>
    <definedName name="___thinkcellNUYAAAAAAAAAAAAAvRyea42FoUe0QwcKz5KHhA" localSheetId="6" hidden="1">#REF!</definedName>
    <definedName name="___thinkcellNUYAAAAAAAAAAAAAvRyea42FoUe0QwcKz5KHhA" hidden="1">#REF!</definedName>
    <definedName name="___thinkcellNUYAAAAAAAAAAAAAvtYXAlE7I0WUFFSEOaZgZw" localSheetId="6" hidden="1">#REF!</definedName>
    <definedName name="___thinkcellNUYAAAAAAAAAAAAAvtYXAlE7I0WUFFSEOaZgZw" hidden="1">#REF!</definedName>
    <definedName name="___thinkcellNUYAAAAAAAAAAAAAw6zaUo5PFUiqCE_No14AyQ" localSheetId="6" hidden="1">#REF!</definedName>
    <definedName name="___thinkcellNUYAAAAAAAAAAAAAw6zaUo5PFUiqCE_No14AyQ" hidden="1">#REF!</definedName>
    <definedName name="___thinkcellNUYAAAAAAAAAAAAAW8irLGfc_0OAHouiUtDvGA" localSheetId="6" hidden="1">#REF!</definedName>
    <definedName name="___thinkcellNUYAAAAAAAAAAAAAW8irLGfc_0OAHouiUtDvGA" hidden="1">#REF!</definedName>
    <definedName name="___thinkcellNUYAAAAAAAAAAAAAwBUrBbmTBUSkv1FZDqEkJA" localSheetId="6" hidden="1">#REF!</definedName>
    <definedName name="___thinkcellNUYAAAAAAAAAAAAAwBUrBbmTBUSkv1FZDqEkJA" hidden="1">#REF!</definedName>
    <definedName name="___thinkcellNUYAAAAAAAAAAAAAwi6pjvVmu0qfwpgcxTzdQA" localSheetId="6" hidden="1">#REF!</definedName>
    <definedName name="___thinkcellNUYAAAAAAAAAAAAAwi6pjvVmu0qfwpgcxTzdQA" hidden="1">#REF!</definedName>
    <definedName name="___thinkcellNUYAAAAAAAAAAAAAWI9QE8sVCkaa2mg9xZmJmg" localSheetId="6" hidden="1">#REF!</definedName>
    <definedName name="___thinkcellNUYAAAAAAAAAAAAAWI9QE8sVCkaa2mg9xZmJmg" hidden="1">#REF!</definedName>
    <definedName name="___thinkcellNUYAAAAAAAAAAAAAWKGzlEt_C0KpTfk4CznBBw" localSheetId="6" hidden="1">#REF!</definedName>
    <definedName name="___thinkcellNUYAAAAAAAAAAAAAWKGzlEt_C0KpTfk4CznBBw" hidden="1">#REF!</definedName>
    <definedName name="___thinkcellNUYAAAAAAAAAAAAAWoC39ehaGkSRb.BZzfBYYg" localSheetId="6" hidden="1">#REF!</definedName>
    <definedName name="___thinkcellNUYAAAAAAAAAAAAAWoC39ehaGkSRb.BZzfBYYg" hidden="1">#REF!</definedName>
    <definedName name="___thinkcellNUYAAAAAAAAAAAAAx6nademuMU6PpVarcdQmTA" localSheetId="6" hidden="1">#REF!</definedName>
    <definedName name="___thinkcellNUYAAAAAAAAAAAAAx6nademuMU6PpVarcdQmTA" hidden="1">#REF!</definedName>
    <definedName name="___thinkcellNUYAAAAAAAAAAAAAx7uZPF7d1UqxYkKchqSQvA" localSheetId="6" hidden="1">#REF!</definedName>
    <definedName name="___thinkcellNUYAAAAAAAAAAAAAx7uZPF7d1UqxYkKchqSQvA" hidden="1">#REF!</definedName>
    <definedName name="___thinkcellNUYAAAAAAAAAAAAAX96vRavTHE6e42eK52j9eA" localSheetId="6" hidden="1">#REF!</definedName>
    <definedName name="___thinkcellNUYAAAAAAAAAAAAAX96vRavTHE6e42eK52j9eA" hidden="1">#REF!</definedName>
    <definedName name="___thinkcellNUYAAAAAAAAAAAAAXJK_VNNLX0exCx8CL1TUVg" localSheetId="6" hidden="1">#REF!</definedName>
    <definedName name="___thinkcellNUYAAAAAAAAAAAAAXJK_VNNLX0exCx8CL1TUVg" hidden="1">#REF!</definedName>
    <definedName name="___thinkcellNUYAAAAAAAAAAAAAxKZnldWPwky3FOoi1b8odA" localSheetId="6" hidden="1">#REF!</definedName>
    <definedName name="___thinkcellNUYAAAAAAAAAAAAAxKZnldWPwky3FOoi1b8odA" hidden="1">#REF!</definedName>
    <definedName name="___thinkcellNUYAAAAAAAAAAAAAxsGB2mA3xUu.bdKFhlRWgQ" localSheetId="6" hidden="1">#REF!</definedName>
    <definedName name="___thinkcellNUYAAAAAAAAAAAAAxsGB2mA3xUu.bdKFhlRWgQ" hidden="1">#REF!</definedName>
    <definedName name="___thinkcellNUYAAAAAAAAAAAAAXTZpARFI3EG6ZqKRxLqbgA" localSheetId="6" hidden="1">#REF!</definedName>
    <definedName name="___thinkcellNUYAAAAAAAAAAAAAXTZpARFI3EG6ZqKRxLqbgA" hidden="1">#REF!</definedName>
    <definedName name="___thinkcellNUYAAAAAAAAAAAAAyIpjdAaX20CbST0lbyehOw" localSheetId="6" hidden="1">#REF!</definedName>
    <definedName name="___thinkcellNUYAAAAAAAAAAAAAyIpjdAaX20CbST0lbyehOw" hidden="1">#REF!</definedName>
    <definedName name="___thinkcellNUYAAAAAAAAAAAAAyqAAhab9Gky8.dzWOXKX7w" localSheetId="6" hidden="1">#REF!</definedName>
    <definedName name="___thinkcellNUYAAAAAAAAAAAAAyqAAhab9Gky8.dzWOXKX7w" hidden="1">#REF!</definedName>
    <definedName name="___thinkcellNUYAAAAAAAAAAAAAYs.AoQWZAkCxQFjsX2gGMw" localSheetId="6" hidden="1">#REF!</definedName>
    <definedName name="___thinkcellNUYAAAAAAAAAAAAAYs.AoQWZAkCxQFjsX2gGMw" hidden="1">#REF!</definedName>
    <definedName name="___thinkcellNUYAAAAAAAAAAAAAysAtXtXhJ06izrBam5G4bA" localSheetId="6" hidden="1">#REF!</definedName>
    <definedName name="___thinkcellNUYAAAAAAAAAAAAAysAtXtXhJ06izrBam5G4bA" hidden="1">#REF!</definedName>
    <definedName name="___thinkcellNUYAAAAAAAAAAAAAZ24llfnvKkOzMG9kv5MjMg" localSheetId="6" hidden="1">#REF!</definedName>
    <definedName name="___thinkcellNUYAAAAAAAAAAAAAZ24llfnvKkOzMG9kv5MjMg" hidden="1">#REF!</definedName>
    <definedName name="___thinkcellNUYAAAAAAAAAAAAAzao0ZL398UGKqMEyOxsTKw" localSheetId="6" hidden="1">#REF!</definedName>
    <definedName name="___thinkcellNUYAAAAAAAAAAAAAzao0ZL398UGKqMEyOxsTKw" hidden="1">#REF!</definedName>
    <definedName name="___thinkcellNUYAAAAAAAAAAAAAZfSM5eoHv0ygl..DDkvmuw" localSheetId="6" hidden="1">#REF!</definedName>
    <definedName name="___thinkcellNUYAAAAAAAAAAAAAZfSM5eoHv0ygl..DDkvmuw" hidden="1">#REF!</definedName>
    <definedName name="___thinkcellNUYAAAAAAAAAAAAAzXVQK0p3S0GCY3uGp8wuVg" localSheetId="6" hidden="1">#REF!</definedName>
    <definedName name="___thinkcellNUYAAAAAAAAAAAAAzXVQK0p3S0GCY3uGp8wuVg" hidden="1">#REF!</definedName>
    <definedName name="___thinkcellNUYAAAAAAAAAAAAAzZ0oTRl3AEmCQ0Y1AKk28w" localSheetId="6" hidden="1">#REF!</definedName>
    <definedName name="___thinkcellNUYAAAAAAAAAAAAAzZ0oTRl3AEmCQ0Y1AKk28w" hidden="1">#REF!</definedName>
    <definedName name="___thinkcellNUYAAAAAAAABAAAA_xEzlMC8IEu8c8QhnCUZCg" localSheetId="6" hidden="1">#REF!</definedName>
    <definedName name="___thinkcellNUYAAAAAAAABAAAA_xEzlMC8IEu8c8QhnCUZCg" hidden="1">#REF!</definedName>
    <definedName name="___thinkcellNUYAAAAAAAABAAAAecT_GvMQ8UWnLCFxNoYFdA" localSheetId="6" hidden="1">#REF!</definedName>
    <definedName name="___thinkcellNUYAAAAAAAABAAAAecT_GvMQ8UWnLCFxNoYFdA" hidden="1">#REF!</definedName>
    <definedName name="___thinkcellNUYAAAAAAAABAAAAJut7eS6jIkmMTW1aZrzVrA" localSheetId="6" hidden="1">#REF!</definedName>
    <definedName name="___thinkcellNUYAAAAAAAABAAAAJut7eS6jIkmMTW1aZrzVrA" hidden="1">#REF!</definedName>
    <definedName name="___thinkcellNUYAAAAAAAAEAAAA.Vidtx14kUON4n7Vv1XjbQ" localSheetId="6" hidden="1">#REF!</definedName>
    <definedName name="___thinkcellNUYAAAAAAAAEAAAA.Vidtx14kUON4n7Vv1XjbQ" hidden="1">#REF!</definedName>
    <definedName name="___thinkcellNUYAAAAAAAAEAAAA_kRTdlos_USX2wBQFBcQrw" localSheetId="6" hidden="1">#REF!</definedName>
    <definedName name="___thinkcellNUYAAAAAAAAEAAAA_kRTdlos_USX2wBQFBcQrw" hidden="1">#REF!</definedName>
    <definedName name="___thinkcellNUYAAAAAAAAEAAAA6FIiL1kvHEqZJm5DWWmK.g" localSheetId="6" hidden="1">#REF!</definedName>
    <definedName name="___thinkcellNUYAAAAAAAAEAAAA6FIiL1kvHEqZJm5DWWmK.g" hidden="1">#REF!</definedName>
    <definedName name="___thinkcellNUYAAAAAAAAEAAAA7yBV6qUhKEyprpMd5Helzg" localSheetId="6" hidden="1">#REF!</definedName>
    <definedName name="___thinkcellNUYAAAAAAAAEAAAA7yBV6qUhKEyprpMd5Helzg" hidden="1">#REF!</definedName>
    <definedName name="___thinkcellNUYAAAAAAAAEAAAA8R_qMODbGEyBX9cgYBfurQ" localSheetId="6" hidden="1">#REF!</definedName>
    <definedName name="___thinkcellNUYAAAAAAAAEAAAA8R_qMODbGEyBX9cgYBfurQ" hidden="1">#REF!</definedName>
    <definedName name="___thinkcellNUYAAAAAAAAEAAAA9LnxmW0A1UOfc9o_tFIvhw" localSheetId="6" hidden="1">#REF!</definedName>
    <definedName name="___thinkcellNUYAAAAAAAAEAAAA9LnxmW0A1UOfc9o_tFIvhw" hidden="1">#REF!</definedName>
    <definedName name="___thinkcellNUYAAAAAAAAEAAAA9VZ_5hHwb0W7eCttop93fg" localSheetId="6" hidden="1">#REF!</definedName>
    <definedName name="___thinkcellNUYAAAAAAAAEAAAA9VZ_5hHwb0W7eCttop93fg" hidden="1">#REF!</definedName>
    <definedName name="___thinkcellNUYAAAAAAAAEAAAAAO40pp21sU.52Zg.sZdhyg" localSheetId="6" hidden="1">#REF!</definedName>
    <definedName name="___thinkcellNUYAAAAAAAAEAAAAAO40pp21sU.52Zg.sZdhyg" hidden="1">#REF!</definedName>
    <definedName name="___thinkcellNUYAAAAAAAAEAAAAAwTnNnP1zUulb8ci2dkuYw" localSheetId="6" hidden="1">#REF!</definedName>
    <definedName name="___thinkcellNUYAAAAAAAAEAAAAAwTnNnP1zUulb8ci2dkuYw" hidden="1">#REF!</definedName>
    <definedName name="___thinkcellNUYAAAAAAAAEAAAAb1NHdW81J0GcLvkvYqCHZw" localSheetId="6" hidden="1">#REF!</definedName>
    <definedName name="___thinkcellNUYAAAAAAAAEAAAAb1NHdW81J0GcLvkvYqCHZw" hidden="1">#REF!</definedName>
    <definedName name="___thinkcellNUYAAAAAAAAEAAAACMFvwbsWCEaq0ZF7WAVZoQ" localSheetId="6" hidden="1">#REF!</definedName>
    <definedName name="___thinkcellNUYAAAAAAAAEAAAACMFvwbsWCEaq0ZF7WAVZoQ" hidden="1">#REF!</definedName>
    <definedName name="___thinkcellNUYAAAAAAAAEAAAAcUJXAnYYHEWKlrL2tptXFg" localSheetId="6" hidden="1">#REF!</definedName>
    <definedName name="___thinkcellNUYAAAAAAAAEAAAAcUJXAnYYHEWKlrL2tptXFg" hidden="1">#REF!</definedName>
    <definedName name="___thinkcellNUYAAAAAAAAEAAAAcZM4Xm7BGkimL_ay89oJPw" localSheetId="6" hidden="1">#REF!</definedName>
    <definedName name="___thinkcellNUYAAAAAAAAEAAAAcZM4Xm7BGkimL_ay89oJPw" hidden="1">#REF!</definedName>
    <definedName name="___thinkcellNUYAAAAAAAAEAAAADhJTk1KTOECYjsSPxFtgtA" localSheetId="6" hidden="1">#REF!</definedName>
    <definedName name="___thinkcellNUYAAAAAAAAEAAAADhJTk1KTOECYjsSPxFtgtA" hidden="1">#REF!</definedName>
    <definedName name="___thinkcellNUYAAAAAAAAEAAAAEGLpJiQuAkaWqezMm6wbLw" localSheetId="6" hidden="1">#REF!</definedName>
    <definedName name="___thinkcellNUYAAAAAAAAEAAAAEGLpJiQuAkaWqezMm6wbLw" hidden="1">#REF!</definedName>
    <definedName name="___thinkcellNUYAAAAAAAAEAAAAexm4_2TGu0uk8lDIbOyLiA" localSheetId="6" hidden="1">#REF!</definedName>
    <definedName name="___thinkcellNUYAAAAAAAAEAAAAexm4_2TGu0uk8lDIbOyLiA" hidden="1">#REF!</definedName>
    <definedName name="___thinkcellNUYAAAAAAAAEAAAAFb3QOa77rUKQLQd76RUEPg" localSheetId="6" hidden="1">#REF!</definedName>
    <definedName name="___thinkcellNUYAAAAAAAAEAAAAFb3QOa77rUKQLQd76RUEPg" hidden="1">#REF!</definedName>
    <definedName name="___thinkcellNUYAAAAAAAAEAAAAFjqbw01SGkaEGruxBiWp6Q" localSheetId="6" hidden="1">#REF!</definedName>
    <definedName name="___thinkcellNUYAAAAAAAAEAAAAFjqbw01SGkaEGruxBiWp6Q" hidden="1">#REF!</definedName>
    <definedName name="___thinkcellNUYAAAAAAAAEAAAAGfhJ3t2R20ebvIP1wp39ew" localSheetId="6" hidden="1">#REF!</definedName>
    <definedName name="___thinkcellNUYAAAAAAAAEAAAAGfhJ3t2R20ebvIP1wp39ew" hidden="1">#REF!</definedName>
    <definedName name="___thinkcellNUYAAAAAAAAEAAAAh23WHFwjE0q.ni8SA6mDEw" localSheetId="6" hidden="1">#REF!</definedName>
    <definedName name="___thinkcellNUYAAAAAAAAEAAAAh23WHFwjE0q.ni8SA6mDEw" hidden="1">#REF!</definedName>
    <definedName name="___thinkcellNUYAAAAAAAAEAAAAiJeVSja520Gq2OP_bzbflA" localSheetId="6" hidden="1">#REF!</definedName>
    <definedName name="___thinkcellNUYAAAAAAAAEAAAAiJeVSja520Gq2OP_bzbflA" hidden="1">#REF!</definedName>
    <definedName name="___thinkcellNUYAAAAAAAAEAAAAinK03ZRsDkKpPmNBNYTFdQ" localSheetId="6" hidden="1">#REF!</definedName>
    <definedName name="___thinkcellNUYAAAAAAAAEAAAAinK03ZRsDkKpPmNBNYTFdQ" hidden="1">#REF!</definedName>
    <definedName name="___thinkcellNUYAAAAAAAAEAAAAk0yquYWCe0SuJDGifrrDcA" localSheetId="6" hidden="1">#REF!</definedName>
    <definedName name="___thinkcellNUYAAAAAAAAEAAAAk0yquYWCe0SuJDGifrrDcA" hidden="1">#REF!</definedName>
    <definedName name="___thinkcellNUYAAAAAAAAEAAAAk5P64E5fdESUFQbW8U.ysQ" localSheetId="6" hidden="1">#REF!</definedName>
    <definedName name="___thinkcellNUYAAAAAAAAEAAAAk5P64E5fdESUFQbW8U.ysQ" hidden="1">#REF!</definedName>
    <definedName name="___thinkcellNUYAAAAAAAAEAAAAktNxI__W50GMryFsLnkhlQ" localSheetId="6" hidden="1">#REF!</definedName>
    <definedName name="___thinkcellNUYAAAAAAAAEAAAAktNxI__W50GMryFsLnkhlQ" hidden="1">#REF!</definedName>
    <definedName name="___thinkcellNUYAAAAAAAAEAAAAl4ods3utdUSNwL7rlkUwow" localSheetId="6" hidden="1">#REF!</definedName>
    <definedName name="___thinkcellNUYAAAAAAAAEAAAAl4ods3utdUSNwL7rlkUwow" hidden="1">#REF!</definedName>
    <definedName name="___thinkcellNUYAAAAAAAAEAAAAMKxKsVrXf0CO.CWIPhVe3g" localSheetId="6" hidden="1">#REF!</definedName>
    <definedName name="___thinkcellNUYAAAAAAAAEAAAAMKxKsVrXf0CO.CWIPhVe3g" hidden="1">#REF!</definedName>
    <definedName name="___thinkcellNUYAAAAAAAAEAAAAN3t9vytKe0G9a.oFJ_N6fw" localSheetId="6" hidden="1">#REF!</definedName>
    <definedName name="___thinkcellNUYAAAAAAAAEAAAAN3t9vytKe0G9a.oFJ_N6fw" hidden="1">#REF!</definedName>
    <definedName name="___thinkcellNUYAAAAAAAAEAAAAnbp3mvGZmkaHc4OpHKvHxQ" localSheetId="6" hidden="1">#REF!</definedName>
    <definedName name="___thinkcellNUYAAAAAAAAEAAAAnbp3mvGZmkaHc4OpHKvHxQ" hidden="1">#REF!</definedName>
    <definedName name="___thinkcellNUYAAAAAAAAEAAAAnRi3SPSF8kC1KV0zWrMuBg" localSheetId="6" hidden="1">#REF!</definedName>
    <definedName name="___thinkcellNUYAAAAAAAAEAAAAnRi3SPSF8kC1KV0zWrMuBg" hidden="1">#REF!</definedName>
    <definedName name="___thinkcellNUYAAAAAAAAEAAAAOfrcJoAK50.WBNtpBs.Wmw" localSheetId="6" hidden="1">#REF!</definedName>
    <definedName name="___thinkcellNUYAAAAAAAAEAAAAOfrcJoAK50.WBNtpBs.Wmw" hidden="1">#REF!</definedName>
    <definedName name="___thinkcellNUYAAAAAAAAEAAAAOHBImmSuwE.4ZrlgbupZtA" localSheetId="6" hidden="1">#REF!</definedName>
    <definedName name="___thinkcellNUYAAAAAAAAEAAAAOHBImmSuwE.4ZrlgbupZtA" hidden="1">#REF!</definedName>
    <definedName name="___thinkcellNUYAAAAAAAAEAAAAOS5VlaQCX0qYr9C9VxSBuw" localSheetId="6" hidden="1">#REF!</definedName>
    <definedName name="___thinkcellNUYAAAAAAAAEAAAAOS5VlaQCX0qYr9C9VxSBuw" hidden="1">#REF!</definedName>
    <definedName name="___thinkcellNUYAAAAAAAAEAAAAoVnCQ_8BzkmY_X86EgLehQ" localSheetId="6" hidden="1">#REF!</definedName>
    <definedName name="___thinkcellNUYAAAAAAAAEAAAAoVnCQ_8BzkmY_X86EgLehQ" hidden="1">#REF!</definedName>
    <definedName name="___thinkcellNUYAAAAAAAAEAAAAPxU98dhAOUmobvkbzYqMZA" localSheetId="6" hidden="1">#REF!</definedName>
    <definedName name="___thinkcellNUYAAAAAAAAEAAAAPxU98dhAOUmobvkbzYqMZA" hidden="1">#REF!</definedName>
    <definedName name="___thinkcellNUYAAAAAAAAEAAAArrlIwhQF9E.9E81GqESHXg" localSheetId="6" hidden="1">#REF!</definedName>
    <definedName name="___thinkcellNUYAAAAAAAAEAAAArrlIwhQF9E.9E81GqESHXg" hidden="1">#REF!</definedName>
    <definedName name="___thinkcellNUYAAAAAAAAEAAAARrtepyGP80mLSLexZKTo8A" localSheetId="6" hidden="1">#REF!</definedName>
    <definedName name="___thinkcellNUYAAAAAAAAEAAAARrtepyGP80mLSLexZKTo8A" hidden="1">#REF!</definedName>
    <definedName name="___thinkcellNUYAAAAAAAAEAAAASdPKfXYLSkKpbkFokeaGdg" localSheetId="6" hidden="1">#REF!</definedName>
    <definedName name="___thinkcellNUYAAAAAAAAEAAAASdPKfXYLSkKpbkFokeaGdg" hidden="1">#REF!</definedName>
    <definedName name="___thinkcellNUYAAAAAAAAEAAAAshGZxRVRTk2LtAsXfadE7A" localSheetId="6" hidden="1">#REF!</definedName>
    <definedName name="___thinkcellNUYAAAAAAAAEAAAAshGZxRVRTk2LtAsXfadE7A" hidden="1">#REF!</definedName>
    <definedName name="___thinkcellNUYAAAAAAAAEAAAAsKkuPXY3u0Stwmpe7ncd8A" localSheetId="6" hidden="1">#REF!</definedName>
    <definedName name="___thinkcellNUYAAAAAAAAEAAAAsKkuPXY3u0Stwmpe7ncd8A" hidden="1">#REF!</definedName>
    <definedName name="___thinkcellNUYAAAAAAAAEAAAATkan9LZSw0SKHb4R9FcW2g" localSheetId="6" hidden="1">#REF!</definedName>
    <definedName name="___thinkcellNUYAAAAAAAAEAAAATkan9LZSw0SKHb4R9FcW2g" hidden="1">#REF!</definedName>
    <definedName name="___thinkcellNUYAAAAAAAAEAAAAU1QmdAsM5U2r0_zAWlpAjg" localSheetId="6" hidden="1">#REF!</definedName>
    <definedName name="___thinkcellNUYAAAAAAAAEAAAAU1QmdAsM5U2r0_zAWlpAjg" hidden="1">#REF!</definedName>
    <definedName name="___thinkcellNUYAAAAAAAAEAAAAUIw5_Cnny0iroI08Im_25Q" localSheetId="6" hidden="1">#REF!</definedName>
    <definedName name="___thinkcellNUYAAAAAAAAEAAAAUIw5_Cnny0iroI08Im_25Q" hidden="1">#REF!</definedName>
    <definedName name="___thinkcellNUYAAAAAAAAEAAAAV1xXt3BmtkSj64SD6rM7Zg" localSheetId="6" hidden="1">#REF!</definedName>
    <definedName name="___thinkcellNUYAAAAAAAAEAAAAV1xXt3BmtkSj64SD6rM7Zg" hidden="1">#REF!</definedName>
    <definedName name="___thinkcellNUYAAAAAAAAEAAAAVLPbD1nc4kqJL55HKyQ6YA" localSheetId="6" hidden="1">#REF!</definedName>
    <definedName name="___thinkcellNUYAAAAAAAAEAAAAVLPbD1nc4kqJL55HKyQ6YA" hidden="1">#REF!</definedName>
    <definedName name="___thinkcellNUYAAAAAAAAEAAAAXmxSnyFsqUyoG6VqJWIL9w" localSheetId="6" hidden="1">#REF!</definedName>
    <definedName name="___thinkcellNUYAAAAAAAAEAAAAXmxSnyFsqUyoG6VqJWIL9w" hidden="1">#REF!</definedName>
    <definedName name="___thinkcellNUYAAAAAAAAEAAAAy_gb_ULF4k2Z3t0lfPpgEA" localSheetId="6" hidden="1">#REF!</definedName>
    <definedName name="___thinkcellNUYAAAAAAAAEAAAAy_gb_ULF4k2Z3t0lfPpgEA" hidden="1">#REF!</definedName>
    <definedName name="___thinkcellNUYAAAAAAAAEAAAAYMejYx1NfECH9y88gLpk7Q" localSheetId="6" hidden="1">#REF!</definedName>
    <definedName name="___thinkcellNUYAAAAAAAAEAAAAYMejYx1NfECH9y88gLpk7Q" hidden="1">#REF!</definedName>
    <definedName name="___thinkcellNUYAAAAAAAAEAAAAYp8n2LEvkEeWJ92_.6YOyQ" localSheetId="6" hidden="1">#REF!</definedName>
    <definedName name="___thinkcellNUYAAAAAAAAEAAAAYp8n2LEvkEeWJ92_.6YOyQ" hidden="1">#REF!</definedName>
    <definedName name="___thinkcellNUYAAAEAAAAAAAAAV7iMWr5eRku3LPHNKiJ1dQ" localSheetId="6" hidden="1">#REF!</definedName>
    <definedName name="___thinkcellNUYAAAEAAAAAAAAAV7iMWr5eRku3LPHNKiJ1dQ" hidden="1">#REF!</definedName>
    <definedName name="___thinkcellNUYAAAEAAAAAAAAAYYmz4IysVEGoLeIzqdNWTw" localSheetId="6" hidden="1">#REF!</definedName>
    <definedName name="___thinkcellNUYAAAEAAAAAAAAAYYmz4IysVEGoLeIzqdNWTw" hidden="1">#REF!</definedName>
    <definedName name="___thinkcellWUMAAAAAAAAAAAAA7Bc7ZHo6d0e5LJFBo3Hg9g" localSheetId="6" hidden="1">#REF!</definedName>
    <definedName name="___thinkcellWUMAAAAAAAAAAAAA7Bc7ZHo6d0e5LJFBo3Hg9g" localSheetId="7" hidden="1">[5]Link!$A$20:$C$23</definedName>
    <definedName name="___thinkcellWUMAAAAAAAAAAAAA7Bc7ZHo6d0e5LJFBo3Hg9g" hidden="1">#REF!</definedName>
    <definedName name="___thinkcellWUMAAAAAAAAAAAAAKKRynGzK50G1rFxZa_HDxA" localSheetId="6" hidden="1">#REF!</definedName>
    <definedName name="___thinkcellWUMAAAAAAAAAAAAAKKRynGzK50G1rFxZa_HDxA" localSheetId="7" hidden="1">[5]Link!$A$38:$D$45</definedName>
    <definedName name="___thinkcellWUMAAAAAAAAAAAAAKKRynGzK50G1rFxZa_HDxA" hidden="1">#REF!</definedName>
    <definedName name="___thinkcellWUMAAAAAAAACAAAAegWaRZ6Vo0CKr.kcUzmglA" localSheetId="6" hidden="1">#REF!</definedName>
    <definedName name="___thinkcellWUMAAAAAAAACAAAAegWaRZ6Vo0CKr.kcUzmglA" localSheetId="7" hidden="1">[5]Link!$A$12:$C$15</definedName>
    <definedName name="___thinkcellWUMAAAAAAAACAAAAegWaRZ6Vo0CKr.kcUzmglA" hidden="1">#REF!</definedName>
    <definedName name="___thinkcellWUMAAAAAAAADAAAA3noVFmgFpUGVRRVKeaEs5w" localSheetId="6" hidden="1">#REF!</definedName>
    <definedName name="___thinkcellWUMAAAAAAAADAAAA3noVFmgFpUGVRRVKeaEs5w" localSheetId="7" hidden="1">[5]Link!$A$47:$B$48</definedName>
    <definedName name="___thinkcellWUMAAAAAAAADAAAA3noVFmgFpUGVRRVKeaEs5w" hidden="1">#REF!</definedName>
    <definedName name="___thinkcellWUMAAAAAAAAEAAAAr5ktaG6.40Wx2AzkgkL_zg" localSheetId="6" hidden="1">#REF!</definedName>
    <definedName name="___thinkcellWUMAAAAAAAAEAAAAr5ktaG6.40Wx2AzkgkL_zg" localSheetId="7" hidden="1">[5]Link!$A$27:$G$33</definedName>
    <definedName name="___thinkcellWUMAAAAAAAAEAAAAr5ktaG6.40Wx2AzkgkL_zg" hidden="1">#REF!</definedName>
    <definedName name="___thinkcellWUMAAAEAAAAAAAAA3TTb3XQgTEmiRjIURXRuew" localSheetId="6" hidden="1">#REF!</definedName>
    <definedName name="___thinkcellWUMAAAEAAAAAAAAA3TTb3XQgTEmiRjIURXRuew" localSheetId="7" hidden="1">[5]Link!$A$2:$D$5</definedName>
    <definedName name="___thinkcellWUMAAAEAAAAAAAAA3TTb3XQgTEmiRjIURXRuew" hidden="1">#REF!</definedName>
    <definedName name="___thinkcellWUMAAAEAAAAAAAAA656ESEq_lEu6K35KDqB5MQ" localSheetId="6" hidden="1">#REF!</definedName>
    <definedName name="___thinkcellWUMAAAEAAAAAAAAA656ESEq_lEu6K35KDqB5MQ" localSheetId="7" hidden="1">[5]Link!$A$51:$B$54</definedName>
    <definedName name="___thinkcellWUMAAAEAAAAAAAAA656ESEq_lEu6K35KDqB5MQ" hidden="1">#REF!</definedName>
    <definedName name="___thinkcellWUMAAAEAAAAAAAAAHioTx9KWm0KPZOjXlIyOnA" localSheetId="6" hidden="1">#REF!</definedName>
    <definedName name="___thinkcellWUMAAAEAAAAAAAAAHioTx9KWm0KPZOjXlIyOnA" localSheetId="7" hidden="1">[5]Link!$A$61:$B$64</definedName>
    <definedName name="___thinkcellWUMAAAEAAAAAAAAAHioTx9KWm0KPZOjXlIyOnA" hidden="1">#REF!</definedName>
    <definedName name="___thinkcellWUMAAAEAAAAAAAAAnt_BkBjK8EC8NnYJV4n.Yg" localSheetId="6" hidden="1">#REF!</definedName>
    <definedName name="___thinkcellWUMAAAEAAAAAAAAAnt_BkBjK8EC8NnYJV4n.Yg" localSheetId="7" hidden="1">[5]Link!$A$56:$B$59</definedName>
    <definedName name="___thinkcellWUMAAAEAAAAAAAAAnt_BkBjK8EC8NnYJV4n.Yg" hidden="1">#REF!</definedName>
    <definedName name="___thinkcellWUMAAAEAAAACAAAAD0gF2f.tiU69n5bpFCvCaA" localSheetId="6" hidden="1">#REF!</definedName>
    <definedName name="___thinkcellWUMAAAEAAAACAAAAD0gF2f.tiU69n5bpFCvCaA" localSheetId="7" hidden="1">[5]Link!$A$51:$B$54</definedName>
    <definedName name="___thinkcellWUMAAAEAAAACAAAAD0gF2f.tiU69n5bpFCvCaA" hidden="1">#REF!</definedName>
    <definedName name="___thinkcellWUMAAAEAAAACAAAAOFPmKCo_7km37ujhJRhMTw" localSheetId="6" hidden="1">#REF!</definedName>
    <definedName name="___thinkcellWUMAAAEAAAACAAAAOFPmKCo_7km37ujhJRhMTw" localSheetId="7" hidden="1">[5]Link!$A$56:$B$59</definedName>
    <definedName name="___thinkcellWUMAAAEAAAACAAAAOFPmKCo_7km37ujhJRhMTw" hidden="1">#REF!</definedName>
    <definedName name="___v1" localSheetId="6" hidden="1">{"'REL CUSTODIF'!$B$1:$H$72"}</definedName>
    <definedName name="___v1" localSheetId="7" hidden="1">{"'REL CUSTODIF'!$B$1:$H$72"}</definedName>
    <definedName name="___v1" hidden="1">{"'REL CUSTODIF'!$B$1:$H$72"}</definedName>
    <definedName name="___VAX1" localSheetId="6">#REF!</definedName>
    <definedName name="___VAX1">#REF!</definedName>
    <definedName name="___VAX2" localSheetId="6">#REF!</definedName>
    <definedName name="___VAX2">#REF!</definedName>
    <definedName name="___VRL1" localSheetId="6">#REF!</definedName>
    <definedName name="___VRL1">#REF!</definedName>
    <definedName name="___VRL2" localSheetId="6">#REF!</definedName>
    <definedName name="___VRL2">#REF!</definedName>
    <definedName name="___VRL3" localSheetId="6">#REF!</definedName>
    <definedName name="___VRL3">#REF!</definedName>
    <definedName name="___VV9">#REF!</definedName>
    <definedName name="___WWW1" localSheetId="6" hidden="1">{#N/A,#N/A,FALSE,"QD_F1 Invest Detalhado";#N/A,#N/A,FALSE,"QD_F3 Invest_Comparado";#N/A,#N/A,FALSE,"QD_B Trafego";#N/A,#N/A,FALSE,"QD_D0 Custos Operacionais";#N/A,#N/A,FALSE,"QD_C Receita";#N/A,#N/A,FALSE,"QD_D Custos";#N/A,#N/A,FALSE,"QD_E Resultado";#N/A,#N/A,FALSE,"QD_G Fluxo Caixa"}</definedName>
    <definedName name="___WWW1" localSheetId="7" hidden="1">{#N/A,#N/A,FALSE,"QD_F1 Invest Detalhado";#N/A,#N/A,FALSE,"QD_F3 Invest_Comparado";#N/A,#N/A,FALSE,"QD_B Trafego";#N/A,#N/A,FALSE,"QD_D0 Custos Operacionais";#N/A,#N/A,FALSE,"QD_C Receita";#N/A,#N/A,FALSE,"QD_D Custos";#N/A,#N/A,FALSE,"QD_E Resultado";#N/A,#N/A,FALSE,"QD_G Fluxo Caixa"}</definedName>
    <definedName name="___WWW1" hidden="1">{#N/A,#N/A,FALSE,"QD_F1 Invest Detalhado";#N/A,#N/A,FALSE,"QD_F3 Invest_Comparado";#N/A,#N/A,FALSE,"QD_B Trafego";#N/A,#N/A,FALSE,"QD_D0 Custos Operacionais";#N/A,#N/A,FALSE,"QD_C Receita";#N/A,#N/A,FALSE,"QD_D Custos";#N/A,#N/A,FALSE,"QD_E Resultado";#N/A,#N/A,FALSE,"QD_G Fluxo Caixa"}</definedName>
    <definedName name="___WWW1_2" localSheetId="6" hidden="1">{#N/A,#N/A,FALSE,"QD_F1 Invest Detalhado";#N/A,#N/A,FALSE,"QD_F3 Invest_Comparado";#N/A,#N/A,FALSE,"QD_B Trafego";#N/A,#N/A,FALSE,"QD_D0 Custos Operacionais";#N/A,#N/A,FALSE,"QD_C Receita";#N/A,#N/A,FALSE,"QD_D Custos";#N/A,#N/A,FALSE,"QD_E Resultado";#N/A,#N/A,FALSE,"QD_G Fluxo Caixa"}</definedName>
    <definedName name="___WWW1_2" localSheetId="7" hidden="1">{#N/A,#N/A,FALSE,"QD_F1 Invest Detalhado";#N/A,#N/A,FALSE,"QD_F3 Invest_Comparado";#N/A,#N/A,FALSE,"QD_B Trafego";#N/A,#N/A,FALSE,"QD_D0 Custos Operacionais";#N/A,#N/A,FALSE,"QD_C Receita";#N/A,#N/A,FALSE,"QD_D Custos";#N/A,#N/A,FALSE,"QD_E Resultado";#N/A,#N/A,FALSE,"QD_G Fluxo Caixa"}</definedName>
    <definedName name="___WWW1_2" hidden="1">{#N/A,#N/A,FALSE,"QD_F1 Invest Detalhado";#N/A,#N/A,FALSE,"QD_F3 Invest_Comparado";#N/A,#N/A,FALSE,"QD_B Trafego";#N/A,#N/A,FALSE,"QD_D0 Custos Operacionais";#N/A,#N/A,FALSE,"QD_C Receita";#N/A,#N/A,FALSE,"QD_D Custos";#N/A,#N/A,FALSE,"QD_E Resultado";#N/A,#N/A,FALSE,"QD_G Fluxo Caixa"}</definedName>
    <definedName name="___WWW1_3" localSheetId="6" hidden="1">{#N/A,#N/A,FALSE,"QD_F1 Invest Detalhado";#N/A,#N/A,FALSE,"QD_F3 Invest_Comparado";#N/A,#N/A,FALSE,"QD_B Trafego";#N/A,#N/A,FALSE,"QD_D0 Custos Operacionais";#N/A,#N/A,FALSE,"QD_C Receita";#N/A,#N/A,FALSE,"QD_D Custos";#N/A,#N/A,FALSE,"QD_E Resultado";#N/A,#N/A,FALSE,"QD_G Fluxo Caixa"}</definedName>
    <definedName name="___WWW1_3" localSheetId="7" hidden="1">{#N/A,#N/A,FALSE,"QD_F1 Invest Detalhado";#N/A,#N/A,FALSE,"QD_F3 Invest_Comparado";#N/A,#N/A,FALSE,"QD_B Trafego";#N/A,#N/A,FALSE,"QD_D0 Custos Operacionais";#N/A,#N/A,FALSE,"QD_C Receita";#N/A,#N/A,FALSE,"QD_D Custos";#N/A,#N/A,FALSE,"QD_E Resultado";#N/A,#N/A,FALSE,"QD_G Fluxo Caixa"}</definedName>
    <definedName name="___WWW1_3" hidden="1">{#N/A,#N/A,FALSE,"QD_F1 Invest Detalhado";#N/A,#N/A,FALSE,"QD_F3 Invest_Comparado";#N/A,#N/A,FALSE,"QD_B Trafego";#N/A,#N/A,FALSE,"QD_D0 Custos Operacionais";#N/A,#N/A,FALSE,"QD_C Receita";#N/A,#N/A,FALSE,"QD_D Custos";#N/A,#N/A,FALSE,"QD_E Resultado";#N/A,#N/A,FALSE,"QD_G Fluxo Caixa"}</definedName>
    <definedName name="___x1" localSheetId="6" hidden="1">{#N/A,#N/A,FALSE,"EXPORTAC";#N/A,#N/A,FALSE,"SUPEL94"}</definedName>
    <definedName name="___x1" localSheetId="7" hidden="1">{#N/A,#N/A,FALSE,"EXPORTAC";#N/A,#N/A,FALSE,"SUPEL94"}</definedName>
    <definedName name="___x1" hidden="1">{#N/A,#N/A,FALSE,"EXPORTAC";#N/A,#N/A,FALSE,"SUPEL94"}</definedName>
    <definedName name="___x10" localSheetId="6" hidden="1">{"'REL CUSTODIF'!$B$1:$H$72"}</definedName>
    <definedName name="___x10" localSheetId="7" hidden="1">{"'REL CUSTODIF'!$B$1:$H$72"}</definedName>
    <definedName name="___x10" hidden="1">{"'REL CUSTODIF'!$B$1:$H$72"}</definedName>
    <definedName name="___x11" localSheetId="6" hidden="1">{"'REL CUSTODIF'!$B$1:$H$72"}</definedName>
    <definedName name="___x11" localSheetId="7" hidden="1">{"'REL CUSTODIF'!$B$1:$H$72"}</definedName>
    <definedName name="___x11" hidden="1">{"'REL CUSTODIF'!$B$1:$H$72"}</definedName>
    <definedName name="___x12" localSheetId="6" hidden="1">{#N/A,#N/A,FALSE,"Suprimentos";#N/A,#N/A,FALSE,"Medicina e Segurança";#N/A,#N/A,FALSE,"Administração";#N/A,#N/A,FALSE,"Meio Ambiente";#N/A,#N/A,FALSE,"Operação (Mina)";#N/A,#N/A,FALSE,"Operação (Porto)"}</definedName>
    <definedName name="___x12" localSheetId="7" hidden="1">{#N/A,#N/A,FALSE,"Suprimentos";#N/A,#N/A,FALSE,"Medicina e Segurança";#N/A,#N/A,FALSE,"Administração";#N/A,#N/A,FALSE,"Meio Ambiente";#N/A,#N/A,FALSE,"Operação (Mina)";#N/A,#N/A,FALSE,"Operação (Porto)"}</definedName>
    <definedName name="___x12" hidden="1">{#N/A,#N/A,FALSE,"Suprimentos";#N/A,#N/A,FALSE,"Medicina e Segurança";#N/A,#N/A,FALSE,"Administração";#N/A,#N/A,FALSE,"Meio Ambiente";#N/A,#N/A,FALSE,"Operação (Mina)";#N/A,#N/A,FALSE,"Operação (Porto)"}</definedName>
    <definedName name="___x13" localSheetId="6" hidden="1">{"'REL CUSTODIF'!$B$1:$H$72"}</definedName>
    <definedName name="___x13" localSheetId="7" hidden="1">{"'REL CUSTODIF'!$B$1:$H$72"}</definedName>
    <definedName name="___x13" hidden="1">{"'REL CUSTODIF'!$B$1:$H$72"}</definedName>
    <definedName name="___x2" localSheetId="6" hidden="1">{#N/A,#N/A,FALSE,"GQGEMPRE"}</definedName>
    <definedName name="___x2" localSheetId="7" hidden="1">{#N/A,#N/A,FALSE,"GQGEMPRE"}</definedName>
    <definedName name="___x2" hidden="1">{#N/A,#N/A,FALSE,"GQGEMPRE"}</definedName>
    <definedName name="___x20" localSheetId="6" hidden="1">{#N/A,#N/A,FALSE,"Suprimentos";#N/A,#N/A,FALSE,"Medicina e Segurança";#N/A,#N/A,FALSE,"Administração";#N/A,#N/A,FALSE,"Meio Ambiente";#N/A,#N/A,FALSE,"Operação (Mina)";#N/A,#N/A,FALSE,"Operação (Porto)"}</definedName>
    <definedName name="___x20" localSheetId="7" hidden="1">{#N/A,#N/A,FALSE,"Suprimentos";#N/A,#N/A,FALSE,"Medicina e Segurança";#N/A,#N/A,FALSE,"Administração";#N/A,#N/A,FALSE,"Meio Ambiente";#N/A,#N/A,FALSE,"Operação (Mina)";#N/A,#N/A,FALSE,"Operação (Porto)"}</definedName>
    <definedName name="___x20" hidden="1">{#N/A,#N/A,FALSE,"Suprimentos";#N/A,#N/A,FALSE,"Medicina e Segurança";#N/A,#N/A,FALSE,"Administração";#N/A,#N/A,FALSE,"Meio Ambiente";#N/A,#N/A,FALSE,"Operação (Mina)";#N/A,#N/A,FALSE,"Operação (Porto)"}</definedName>
    <definedName name="___x3" localSheetId="6" hidden="1">{"'REL CUSTODIF'!$B$1:$H$72"}</definedName>
    <definedName name="___x3" localSheetId="7" hidden="1">{"'REL CUSTODIF'!$B$1:$H$72"}</definedName>
    <definedName name="___x3" hidden="1">{"'REL CUSTODIF'!$B$1:$H$72"}</definedName>
    <definedName name="___x4" localSheetId="6" hidden="1">{"'REL CUSTODIF'!$B$1:$H$72"}</definedName>
    <definedName name="___x4" localSheetId="7" hidden="1">{"'REL CUSTODIF'!$B$1:$H$72"}</definedName>
    <definedName name="___x4" hidden="1">{"'REL CUSTODIF'!$B$1:$H$72"}</definedName>
    <definedName name="___x5" localSheetId="6" hidden="1">{"'REL CUSTODIF'!$B$1:$H$72"}</definedName>
    <definedName name="___x5" localSheetId="7" hidden="1">{"'REL CUSTODIF'!$B$1:$H$72"}</definedName>
    <definedName name="___x5" hidden="1">{"'REL CUSTODIF'!$B$1:$H$72"}</definedName>
    <definedName name="___x6" localSheetId="6" hidden="1">{#N/A,#N/A,FALSE,"Suprimentos";#N/A,#N/A,FALSE,"Medicina e Segurança";#N/A,#N/A,FALSE,"Administração";#N/A,#N/A,FALSE,"Meio Ambiente";#N/A,#N/A,FALSE,"Operação (Mina)";#N/A,#N/A,FALSE,"Operação (Porto)"}</definedName>
    <definedName name="___x6" localSheetId="7" hidden="1">{#N/A,#N/A,FALSE,"Suprimentos";#N/A,#N/A,FALSE,"Medicina e Segurança";#N/A,#N/A,FALSE,"Administração";#N/A,#N/A,FALSE,"Meio Ambiente";#N/A,#N/A,FALSE,"Operação (Mina)";#N/A,#N/A,FALSE,"Operação (Porto)"}</definedName>
    <definedName name="___x6" hidden="1">{#N/A,#N/A,FALSE,"Suprimentos";#N/A,#N/A,FALSE,"Medicina e Segurança";#N/A,#N/A,FALSE,"Administração";#N/A,#N/A,FALSE,"Meio Ambiente";#N/A,#N/A,FALSE,"Operação (Mina)";#N/A,#N/A,FALSE,"Operação (Porto)"}</definedName>
    <definedName name="___x7" localSheetId="6" hidden="1">{"'REL CUSTODIF'!$B$1:$H$72"}</definedName>
    <definedName name="___x7" localSheetId="7" hidden="1">{"'REL CUSTODIF'!$B$1:$H$72"}</definedName>
    <definedName name="___x7" hidden="1">{"'REL CUSTODIF'!$B$1:$H$72"}</definedName>
    <definedName name="___x8" localSheetId="6" hidden="1">{"'REL CUSTODIF'!$B$1:$H$72"}</definedName>
    <definedName name="___x8" localSheetId="7" hidden="1">{"'REL CUSTODIF'!$B$1:$H$72"}</definedName>
    <definedName name="___x8" hidden="1">{"'REL CUSTODIF'!$B$1:$H$72"}</definedName>
    <definedName name="__1__123Graph_ACHART_1" localSheetId="6" hidden="1">#REF!</definedName>
    <definedName name="__1__123Graph_ACHART_1" localSheetId="7" hidden="1">[2]A!$F$59:$AG$59</definedName>
    <definedName name="__1__123Graph_ACHART_1" hidden="1">#REF!</definedName>
    <definedName name="__1__123Graph_BGrßfico_10C" localSheetId="6" hidden="1">#REF!</definedName>
    <definedName name="__1__123Graph_BGrßfico_10C" hidden="1">#REF!</definedName>
    <definedName name="__10__123Graph_BCHART_9" localSheetId="6" hidden="1">#REF!</definedName>
    <definedName name="__10__123Graph_BCHART_9" localSheetId="7" hidden="1">'[6]PROP ELAB GANH'!$C$9:$C$15</definedName>
    <definedName name="__10__123Graph_BCHART_9" hidden="1">#REF!</definedName>
    <definedName name="__11__123Graph_LBL_ACHART_2" localSheetId="6" hidden="1">#REF!</definedName>
    <definedName name="__11__123Graph_LBL_ACHART_2" localSheetId="7" hidden="1">[6]PARETOS!$M$4:$M$10</definedName>
    <definedName name="__11__123Graph_LBL_ACHART_2" hidden="1">#REF!</definedName>
    <definedName name="__12__123Graph_LBL_ACHART_3" localSheetId="6" hidden="1">#REF!</definedName>
    <definedName name="__12__123Graph_LBL_ACHART_3" localSheetId="7" hidden="1">[6]PARETOS!$N$29:$N$36</definedName>
    <definedName name="__12__123Graph_LBL_ACHART_3" hidden="1">#REF!</definedName>
    <definedName name="__123Graph_A" localSheetId="6" hidden="1">#REF!</definedName>
    <definedName name="__123Graph_A" localSheetId="7" hidden="1">#REF!</definedName>
    <definedName name="__123Graph_A" hidden="1">#REF!</definedName>
    <definedName name="__123Graph_A1" localSheetId="6" hidden="1">#REF!</definedName>
    <definedName name="__123Graph_A1" localSheetId="7" hidden="1">[3]CMI!#REF!</definedName>
    <definedName name="__123Graph_A1" hidden="1">#REF!</definedName>
    <definedName name="__123Graph_A2" localSheetId="6" hidden="1">#REF!</definedName>
    <definedName name="__123Graph_A2" localSheetId="7" hidden="1">[3]CMI!#REF!</definedName>
    <definedName name="__123Graph_A2" hidden="1">#REF!</definedName>
    <definedName name="__123Graph_A3" localSheetId="6" hidden="1">#REF!</definedName>
    <definedName name="__123Graph_A3" localSheetId="7" hidden="1">[3]CMI!#REF!</definedName>
    <definedName name="__123Graph_A3" hidden="1">#REF!</definedName>
    <definedName name="__123Graph_AANIDRO" localSheetId="6" hidden="1">#REF!</definedName>
    <definedName name="__123Graph_AANIDRO" localSheetId="7" hidden="1">[7]PRODUCAO!$C$4:$F$4</definedName>
    <definedName name="__123Graph_AANIDRO" hidden="1">#REF!</definedName>
    <definedName name="__123Graph_ABENZENE" localSheetId="6" hidden="1">#REF!</definedName>
    <definedName name="__123Graph_ABENZENE" localSheetId="7" hidden="1">'[8]Summary 2002$'!$C$45:$X$45</definedName>
    <definedName name="__123Graph_ABENZENE" hidden="1">#REF!</definedName>
    <definedName name="__123Graph_ABLEN_RATIO" localSheetId="6" hidden="1">#REF!</definedName>
    <definedName name="__123Graph_ABLEN_RATIO" localSheetId="7" hidden="1">#REF!</definedName>
    <definedName name="__123Graph_ABLEN_RATIO" hidden="1">#REF!</definedName>
    <definedName name="__123Graph_ABUTADIENE" localSheetId="6" hidden="1">#REF!</definedName>
    <definedName name="__123Graph_ABUTADIENE" localSheetId="7" hidden="1">'[8]Summary 2002$'!$C$35:$X$35</definedName>
    <definedName name="__123Graph_ABUTADIENE" hidden="1">#REF!</definedName>
    <definedName name="__123Graph_ACurrent" localSheetId="7" hidden="1">#REF!</definedName>
    <definedName name="__123Graph_ACurrent" hidden="1">#REF!</definedName>
    <definedName name="__123Graph_ACUSTO" localSheetId="7" hidden="1">#REF!</definedName>
    <definedName name="__123Graph_ACUSTO" hidden="1">#REF!</definedName>
    <definedName name="__123Graph_AETHYLENE" localSheetId="6" hidden="1">#REF!</definedName>
    <definedName name="__123Graph_AETHYLENE" localSheetId="7" hidden="1">'[8]Summary 2002$'!$C$15:$X$15</definedName>
    <definedName name="__123Graph_AETHYLENE" hidden="1">#REF!</definedName>
    <definedName name="__123Graph_AFAT" localSheetId="7" hidden="1">#REF!</definedName>
    <definedName name="__123Graph_AFAT" hidden="1">#REF!</definedName>
    <definedName name="__123Graph_AGraph1" localSheetId="6" hidden="1">#REF!</definedName>
    <definedName name="__123Graph_AGraph1" localSheetId="7" hidden="1">[9]aux!$I$6:$M$6</definedName>
    <definedName name="__123Graph_AGraph1" hidden="1">#REF!</definedName>
    <definedName name="__123Graph_AGraph10" localSheetId="6" hidden="1">#REF!</definedName>
    <definedName name="__123Graph_AGraph10" localSheetId="7" hidden="1">[9]aux!$I$24:$M$24</definedName>
    <definedName name="__123Graph_AGraph10" hidden="1">#REF!</definedName>
    <definedName name="__123Graph_AGraph11" localSheetId="6" hidden="1">#REF!</definedName>
    <definedName name="__123Graph_AGraph11" localSheetId="7" hidden="1">[9]aux!$I$26:$M$26</definedName>
    <definedName name="__123Graph_AGraph11" hidden="1">#REF!</definedName>
    <definedName name="__123Graph_AGraph12" localSheetId="6" hidden="1">#REF!</definedName>
    <definedName name="__123Graph_AGraph12" localSheetId="7" hidden="1">[9]aux!$I$28:$M$28</definedName>
    <definedName name="__123Graph_AGraph12" hidden="1">#REF!</definedName>
    <definedName name="__123Graph_AGraph2" localSheetId="6" hidden="1">#REF!</definedName>
    <definedName name="__123Graph_AGraph2" localSheetId="7" hidden="1">[9]aux!$I$8:$M$8</definedName>
    <definedName name="__123Graph_AGraph2" hidden="1">#REF!</definedName>
    <definedName name="__123Graph_AGraph3" localSheetId="6" hidden="1">#REF!</definedName>
    <definedName name="__123Graph_AGraph3" localSheetId="7" hidden="1">[9]aux!$I$10:$M$10</definedName>
    <definedName name="__123Graph_AGraph3" hidden="1">#REF!</definedName>
    <definedName name="__123Graph_AGraph4" localSheetId="6" hidden="1">#REF!</definedName>
    <definedName name="__123Graph_AGraph4" localSheetId="7" hidden="1">[9]aux!$I$12:$M$12</definedName>
    <definedName name="__123Graph_AGraph4" hidden="1">#REF!</definedName>
    <definedName name="__123Graph_AGraph5" localSheetId="6" hidden="1">#REF!</definedName>
    <definedName name="__123Graph_AGraph5" localSheetId="7" hidden="1">[9]aux!$I$14:$M$14</definedName>
    <definedName name="__123Graph_AGraph5" hidden="1">#REF!</definedName>
    <definedName name="__123Graph_AGraph6" localSheetId="6" hidden="1">#REF!</definedName>
    <definedName name="__123Graph_AGraph6" localSheetId="7" hidden="1">[9]aux!$I$16:$M$16</definedName>
    <definedName name="__123Graph_AGraph6" hidden="1">#REF!</definedName>
    <definedName name="__123Graph_AGraph7" localSheetId="6" hidden="1">#REF!</definedName>
    <definedName name="__123Graph_AGraph7" localSheetId="7" hidden="1">[9]aux!$I$18:$M$18</definedName>
    <definedName name="__123Graph_AGraph7" hidden="1">#REF!</definedName>
    <definedName name="__123Graph_AGraph8" localSheetId="6" hidden="1">#REF!</definedName>
    <definedName name="__123Graph_AGraph8" localSheetId="7" hidden="1">[9]aux!$I$20:$M$20</definedName>
    <definedName name="__123Graph_AGraph8" hidden="1">#REF!</definedName>
    <definedName name="__123Graph_AGraph9" localSheetId="6" hidden="1">#REF!</definedName>
    <definedName name="__123Graph_AGraph9" localSheetId="7" hidden="1">[9]aux!$I$22:$M$22</definedName>
    <definedName name="__123Graph_AGraph9" hidden="1">#REF!</definedName>
    <definedName name="__123Graph_AHDPE" localSheetId="6" hidden="1">#REF!</definedName>
    <definedName name="__123Graph_AHDPE" localSheetId="7" hidden="1">'[8]Summary 2002$'!$C$67:$X$67</definedName>
    <definedName name="__123Graph_AHDPE" hidden="1">#REF!</definedName>
    <definedName name="__123Graph_AHIALCOOL" localSheetId="6" hidden="1">#REF!</definedName>
    <definedName name="__123Graph_AHIALCOOL" localSheetId="7" hidden="1">[7]PRODUCAO!$C$8:$F$8</definedName>
    <definedName name="__123Graph_AHIALCOOL" hidden="1">#REF!</definedName>
    <definedName name="__123Graph_AHIDRATADO" localSheetId="6" hidden="1">#REF!</definedName>
    <definedName name="__123Graph_AHIDRATADO" localSheetId="7" hidden="1">[7]PRODUCAO!$C$6:$F$6</definedName>
    <definedName name="__123Graph_AHIDRATADO" hidden="1">#REF!</definedName>
    <definedName name="__123Graph_ALDPE" localSheetId="6" hidden="1">#REF!</definedName>
    <definedName name="__123Graph_ALDPE" localSheetId="7" hidden="1">'[8]Summary 2002$'!$C$51:$X$51</definedName>
    <definedName name="__123Graph_ALDPE" hidden="1">#REF!</definedName>
    <definedName name="__123Graph_ALLDPE" localSheetId="6" hidden="1">#REF!</definedName>
    <definedName name="__123Graph_ALLDPE" localSheetId="7" hidden="1">'[8]Summary 2002$'!$C$59:$X$59</definedName>
    <definedName name="__123Graph_ALLDPE" hidden="1">#REF!</definedName>
    <definedName name="__123Graph_ANAPHTHA" localSheetId="6" hidden="1">#REF!</definedName>
    <definedName name="__123Graph_ANAPHTHA" localSheetId="7" hidden="1">'[8]Summary 2002$'!$C$12:$X$12</definedName>
    <definedName name="__123Graph_ANAPHTHA" hidden="1">#REF!</definedName>
    <definedName name="__123Graph_APP" localSheetId="6" hidden="1">#REF!</definedName>
    <definedName name="__123Graph_APP" localSheetId="7" hidden="1">'[8]Summary 2002$'!$C$75:$X$75</definedName>
    <definedName name="__123Graph_APP" hidden="1">#REF!</definedName>
    <definedName name="__123Graph_APROPYLENE" localSheetId="6" hidden="1">#REF!</definedName>
    <definedName name="__123Graph_APROPYLENE" localSheetId="7" hidden="1">'[8]Summary 2002$'!$C$25:$X$25</definedName>
    <definedName name="__123Graph_APROPYLENE" hidden="1">#REF!</definedName>
    <definedName name="__123Graph_APX" localSheetId="6" hidden="1">#REF!</definedName>
    <definedName name="__123Graph_APX" localSheetId="7" hidden="1">'[8]Summary 2002$'!$C$83:$X$83</definedName>
    <definedName name="__123Graph_APX" hidden="1">#REF!</definedName>
    <definedName name="__123Graph_ARES" localSheetId="7" hidden="1">#REF!</definedName>
    <definedName name="__123Graph_ARES" hidden="1">#REF!</definedName>
    <definedName name="__123Graph_ARETNATAL" localSheetId="6" hidden="1">#REF!</definedName>
    <definedName name="__123Graph_ARETNATAL" localSheetId="7" hidden="1">[10]Plan1!#REF!</definedName>
    <definedName name="__123Graph_ARETNATAL" hidden="1">#REF!</definedName>
    <definedName name="__123Graph_ARETPERA" localSheetId="6" hidden="1">#REF!</definedName>
    <definedName name="__123Graph_ARETPERA" localSheetId="7" hidden="1">[10]Plan1!#REF!</definedName>
    <definedName name="__123Graph_ARETPERA" hidden="1">#REF!</definedName>
    <definedName name="__123Graph_ARETVAL" localSheetId="6" hidden="1">#REF!</definedName>
    <definedName name="__123Graph_ARETVAL" localSheetId="7" hidden="1">[10]Plan1!#REF!</definedName>
    <definedName name="__123Graph_ARETVAL" hidden="1">#REF!</definedName>
    <definedName name="__123Graph_ASACAS" localSheetId="6" hidden="1">#REF!</definedName>
    <definedName name="__123Graph_ASACAS" localSheetId="7" hidden="1">[7]PRODUCAO!$C$11:$F$11</definedName>
    <definedName name="__123Graph_ASACAS" hidden="1">#REF!</definedName>
    <definedName name="__123Graph_ASIDECO" localSheetId="6" hidden="1">#REF!</definedName>
    <definedName name="__123Graph_ASIDECO" localSheetId="7" hidden="1">#REF!</definedName>
    <definedName name="__123Graph_ASIDECO" hidden="1">#REF!</definedName>
    <definedName name="__123Graph_ATOL" localSheetId="6" hidden="1">#REF!</definedName>
    <definedName name="__123Graph_ATOL" localSheetId="7" hidden="1">'[8]Summary 2002$'!$C$99:$X$99</definedName>
    <definedName name="__123Graph_ATOL" hidden="1">#REF!</definedName>
    <definedName name="__123Graph_B" localSheetId="6" hidden="1">#REF!</definedName>
    <definedName name="__123Graph_B" localSheetId="7" hidden="1">[9]aux!$B$28:$F$28</definedName>
    <definedName name="__123Graph_B" hidden="1">#REF!</definedName>
    <definedName name="__123Graph_B1" localSheetId="6" hidden="1">#REF!</definedName>
    <definedName name="__123Graph_B1" localSheetId="7" hidden="1">[3]CMI!#REF!</definedName>
    <definedName name="__123Graph_B1" hidden="1">#REF!</definedName>
    <definedName name="__123Graph_B2" localSheetId="6" hidden="1">#REF!</definedName>
    <definedName name="__123Graph_B2" localSheetId="7" hidden="1">[3]CMI!#REF!</definedName>
    <definedName name="__123Graph_B2" hidden="1">#REF!</definedName>
    <definedName name="__123Graph_B3" localSheetId="6" hidden="1">#REF!</definedName>
    <definedName name="__123Graph_B3" localSheetId="7" hidden="1">[3]CMI!#REF!</definedName>
    <definedName name="__123Graph_B3" hidden="1">#REF!</definedName>
    <definedName name="__123Graph_BBENZENE" localSheetId="6" hidden="1">#REF!</definedName>
    <definedName name="__123Graph_BBENZENE" localSheetId="7" hidden="1">'[8]Summary 2002$'!$C$46:$X$46</definedName>
    <definedName name="__123Graph_BBENZENE" hidden="1">#REF!</definedName>
    <definedName name="__123Graph_BBLEN_RATIO" localSheetId="6" hidden="1">#REF!</definedName>
    <definedName name="__123Graph_BBLEN_RATIO" localSheetId="7" hidden="1">#REF!</definedName>
    <definedName name="__123Graph_BBLEN_RATIO" hidden="1">#REF!</definedName>
    <definedName name="__123Graph_BBUTADIENE" localSheetId="6" hidden="1">#REF!</definedName>
    <definedName name="__123Graph_BBUTADIENE" localSheetId="7" hidden="1">'[8]Summary 2002$'!$C$36:$X$36</definedName>
    <definedName name="__123Graph_BBUTADIENE" hidden="1">#REF!</definedName>
    <definedName name="__123Graph_BCurrent" localSheetId="7" hidden="1">#REF!</definedName>
    <definedName name="__123Graph_BCurrent" hidden="1">#REF!</definedName>
    <definedName name="__123Graph_BCUSTO" localSheetId="7" hidden="1">#REF!</definedName>
    <definedName name="__123Graph_BCUSTO" hidden="1">#REF!</definedName>
    <definedName name="__123Graph_BETHYLENE" localSheetId="6" hidden="1">#REF!</definedName>
    <definedName name="__123Graph_BETHYLENE" localSheetId="7" hidden="1">'[8]Summary 2002$'!$C$16:$X$16</definedName>
    <definedName name="__123Graph_BETHYLENE" hidden="1">#REF!</definedName>
    <definedName name="__123Graph_BFAT" localSheetId="7" hidden="1">#REF!</definedName>
    <definedName name="__123Graph_BFAT" hidden="1">#REF!</definedName>
    <definedName name="__123Graph_BGraph1" localSheetId="6" hidden="1">#REF!</definedName>
    <definedName name="__123Graph_BGraph1" localSheetId="7" hidden="1">[9]aux!$B$6:$F$6</definedName>
    <definedName name="__123Graph_BGraph1" hidden="1">#REF!</definedName>
    <definedName name="__123Graph_BGraph10" localSheetId="6" hidden="1">#REF!</definedName>
    <definedName name="__123Graph_BGraph10" localSheetId="7" hidden="1">[9]aux!$B$24:$F$24</definedName>
    <definedName name="__123Graph_BGraph10" hidden="1">#REF!</definedName>
    <definedName name="__123Graph_BGraph11" localSheetId="6" hidden="1">#REF!</definedName>
    <definedName name="__123Graph_BGraph11" localSheetId="7" hidden="1">[9]aux!$B$26:$F$26</definedName>
    <definedName name="__123Graph_BGraph11" hidden="1">#REF!</definedName>
    <definedName name="__123Graph_BGraph12" localSheetId="6" hidden="1">#REF!</definedName>
    <definedName name="__123Graph_BGraph12" localSheetId="7" hidden="1">[9]aux!$B$28:$F$28</definedName>
    <definedName name="__123Graph_BGraph12" hidden="1">#REF!</definedName>
    <definedName name="__123Graph_BGraph2" localSheetId="6" hidden="1">#REF!</definedName>
    <definedName name="__123Graph_BGraph2" localSheetId="7" hidden="1">[9]aux!$B$8:$F$8</definedName>
    <definedName name="__123Graph_BGraph2" hidden="1">#REF!</definedName>
    <definedName name="__123Graph_BGraph3" localSheetId="6" hidden="1">#REF!</definedName>
    <definedName name="__123Graph_BGraph3" localSheetId="7" hidden="1">[9]aux!$B$10:$F$10</definedName>
    <definedName name="__123Graph_BGraph3" hidden="1">#REF!</definedName>
    <definedName name="__123Graph_BGraph4" localSheetId="6" hidden="1">#REF!</definedName>
    <definedName name="__123Graph_BGraph4" localSheetId="7" hidden="1">[9]aux!$B$12:$F$12</definedName>
    <definedName name="__123Graph_BGraph4" hidden="1">#REF!</definedName>
    <definedName name="__123Graph_BGraph5" localSheetId="6" hidden="1">#REF!</definedName>
    <definedName name="__123Graph_BGraph5" localSheetId="7" hidden="1">[9]aux!$B$14:$F$14</definedName>
    <definedName name="__123Graph_BGraph5" hidden="1">#REF!</definedName>
    <definedName name="__123Graph_BGraph6" localSheetId="6" hidden="1">#REF!</definedName>
    <definedName name="__123Graph_BGraph6" localSheetId="7" hidden="1">[9]aux!$B$16:$F$16</definedName>
    <definedName name="__123Graph_BGraph6" hidden="1">#REF!</definedName>
    <definedName name="__123Graph_BGraph7" localSheetId="6" hidden="1">#REF!</definedName>
    <definedName name="__123Graph_BGraph7" localSheetId="7" hidden="1">[9]aux!$B$18:$F$18</definedName>
    <definedName name="__123Graph_BGraph7" hidden="1">#REF!</definedName>
    <definedName name="__123Graph_BGraph8" localSheetId="6" hidden="1">#REF!</definedName>
    <definedName name="__123Graph_BGraph8" localSheetId="7" hidden="1">[9]aux!$B$20:$F$20</definedName>
    <definedName name="__123Graph_BGraph8" hidden="1">#REF!</definedName>
    <definedName name="__123Graph_BGraph9" localSheetId="6" hidden="1">#REF!</definedName>
    <definedName name="__123Graph_BGraph9" localSheetId="7" hidden="1">[9]aux!$B$22:$F$22</definedName>
    <definedName name="__123Graph_BGraph9" hidden="1">#REF!</definedName>
    <definedName name="__123Graph_BHDPE" localSheetId="6" hidden="1">#REF!</definedName>
    <definedName name="__123Graph_BHDPE" localSheetId="7" hidden="1">'[8]Summary 2002$'!$C$69:$X$69</definedName>
    <definedName name="__123Graph_BHDPE" hidden="1">#REF!</definedName>
    <definedName name="__123Graph_BLDPE" localSheetId="6" hidden="1">#REF!</definedName>
    <definedName name="__123Graph_BLDPE" localSheetId="7" hidden="1">'[8]Summary 2002$'!$C$53:$X$53</definedName>
    <definedName name="__123Graph_BLDPE" hidden="1">#REF!</definedName>
    <definedName name="__123Graph_BLLDPE" localSheetId="6" hidden="1">#REF!</definedName>
    <definedName name="__123Graph_BLLDPE" localSheetId="7" hidden="1">'[8]Summary 2002$'!$C$61:$X$61</definedName>
    <definedName name="__123Graph_BLLDPE" hidden="1">#REF!</definedName>
    <definedName name="__123Graph_BPP" localSheetId="6" hidden="1">#REF!</definedName>
    <definedName name="__123Graph_BPP" localSheetId="7" hidden="1">'[8]Summary 2002$'!$C$77:$X$77</definedName>
    <definedName name="__123Graph_BPP" hidden="1">#REF!</definedName>
    <definedName name="__123Graph_BPROPYLENE" localSheetId="6" hidden="1">#REF!</definedName>
    <definedName name="__123Graph_BPROPYLENE" localSheetId="7" hidden="1">'[8]Summary 2002$'!$C$26:$X$26</definedName>
    <definedName name="__123Graph_BPROPYLENE" hidden="1">#REF!</definedName>
    <definedName name="__123Graph_BRES" localSheetId="7" hidden="1">#REF!</definedName>
    <definedName name="__123Graph_BRES" hidden="1">#REF!</definedName>
    <definedName name="__123Graph_BRETNATAL" localSheetId="6" hidden="1">#REF!</definedName>
    <definedName name="__123Graph_BRETNATAL" localSheetId="7" hidden="1">[10]Plan1!#REF!</definedName>
    <definedName name="__123Graph_BRETNATAL" hidden="1">#REF!</definedName>
    <definedName name="__123Graph_BRETPERA" localSheetId="6" hidden="1">#REF!</definedName>
    <definedName name="__123Graph_BRETPERA" localSheetId="7" hidden="1">[10]Plan1!#REF!</definedName>
    <definedName name="__123Graph_BRETPERA" hidden="1">#REF!</definedName>
    <definedName name="__123Graph_BRETVAL" localSheetId="6" hidden="1">#REF!</definedName>
    <definedName name="__123Graph_BRETVAL" localSheetId="7" hidden="1">[10]Plan1!#REF!</definedName>
    <definedName name="__123Graph_BRETVAL" hidden="1">#REF!</definedName>
    <definedName name="__123Graph_BSIDECO" localSheetId="6" hidden="1">#REF!</definedName>
    <definedName name="__123Graph_BSIDECO" localSheetId="7" hidden="1">#REF!</definedName>
    <definedName name="__123Graph_BSIDECO" hidden="1">#REF!</definedName>
    <definedName name="__123Graph_BTOL" localSheetId="6" hidden="1">#REF!</definedName>
    <definedName name="__123Graph_BTOL" localSheetId="7" hidden="1">'[8]Summary 2002$'!$C$100:$X$100</definedName>
    <definedName name="__123Graph_BTOL" hidden="1">#REF!</definedName>
    <definedName name="__123Graph_C" localSheetId="6" hidden="1">#REF!</definedName>
    <definedName name="__123Graph_C" localSheetId="7" hidden="1">[11]A!$B$6:$E$6</definedName>
    <definedName name="__123Graph_C" hidden="1">#REF!</definedName>
    <definedName name="__123Graph_C1" localSheetId="6" hidden="1">#REF!</definedName>
    <definedName name="__123Graph_C1" localSheetId="7" hidden="1">[3]CMI!#REF!</definedName>
    <definedName name="__123Graph_C1" hidden="1">#REF!</definedName>
    <definedName name="__123Graph_C2" localSheetId="6" hidden="1">#REF!</definedName>
    <definedName name="__123Graph_C2" localSheetId="7" hidden="1">[3]CMI!#REF!</definedName>
    <definedName name="__123Graph_C2" hidden="1">#REF!</definedName>
    <definedName name="__123Graph_C3" localSheetId="6" hidden="1">#REF!</definedName>
    <definedName name="__123Graph_C3" localSheetId="7" hidden="1">[3]CMI!#REF!</definedName>
    <definedName name="__123Graph_C3" hidden="1">#REF!</definedName>
    <definedName name="__123Graph_CBENZENE" localSheetId="6" hidden="1">#REF!</definedName>
    <definedName name="__123Graph_CBENZENE" localSheetId="7" hidden="1">'[8]Summary 2002$'!$C$47:$X$47</definedName>
    <definedName name="__123Graph_CBENZENE" hidden="1">#REF!</definedName>
    <definedName name="__123Graph_CBLEN_RATIO" localSheetId="6" hidden="1">#REF!</definedName>
    <definedName name="__123Graph_CBLEN_RATIO" localSheetId="7" hidden="1">#REF!</definedName>
    <definedName name="__123Graph_CBLEN_RATIO" hidden="1">#REF!</definedName>
    <definedName name="__123Graph_CBUTADIENE" localSheetId="6" hidden="1">#REF!</definedName>
    <definedName name="__123Graph_CBUTADIENE" localSheetId="7" hidden="1">'[8]Summary 2002$'!$C$37:$X$37</definedName>
    <definedName name="__123Graph_CBUTADIENE" hidden="1">#REF!</definedName>
    <definedName name="__123Graph_CETHYLENE" localSheetId="6" hidden="1">#REF!</definedName>
    <definedName name="__123Graph_CETHYLENE" localSheetId="7" hidden="1">'[8]Summary 2002$'!$C$17:$X$17</definedName>
    <definedName name="__123Graph_CETHYLENE" hidden="1">#REF!</definedName>
    <definedName name="__123Graph_CGraph7" localSheetId="6" hidden="1">#REF!</definedName>
    <definedName name="__123Graph_CGraph7" localSheetId="7" hidden="1">[11]A!$B$6:$E$6</definedName>
    <definedName name="__123Graph_CGraph7" hidden="1">#REF!</definedName>
    <definedName name="__123Graph_CGraph8" localSheetId="6" hidden="1">#REF!</definedName>
    <definedName name="__123Graph_CGraph8" localSheetId="7" hidden="1">[11]A!$B$6:$E$6</definedName>
    <definedName name="__123Graph_CGraph8" hidden="1">#REF!</definedName>
    <definedName name="__123Graph_CHDPE" localSheetId="6" hidden="1">#REF!</definedName>
    <definedName name="__123Graph_CHDPE" localSheetId="7" hidden="1">'[8]Summary 2002$'!$C$68:$X$68</definedName>
    <definedName name="__123Graph_CHDPE" hidden="1">#REF!</definedName>
    <definedName name="__123Graph_CLDPE" localSheetId="6" hidden="1">#REF!</definedName>
    <definedName name="__123Graph_CLDPE" localSheetId="7" hidden="1">'[8]Summary 2002$'!$C$52:$X$52</definedName>
    <definedName name="__123Graph_CLDPE" hidden="1">#REF!</definedName>
    <definedName name="__123Graph_CLLDPE" localSheetId="6" hidden="1">#REF!</definedName>
    <definedName name="__123Graph_CLLDPE" localSheetId="7" hidden="1">'[8]Summary 2002$'!$C$60:$X$60</definedName>
    <definedName name="__123Graph_CLLDPE" hidden="1">#REF!</definedName>
    <definedName name="__123Graph_CPP" localSheetId="6" hidden="1">#REF!</definedName>
    <definedName name="__123Graph_CPP" localSheetId="7" hidden="1">'[8]Summary 2002$'!$C$76:$X$76</definedName>
    <definedName name="__123Graph_CPP" hidden="1">#REF!</definedName>
    <definedName name="__123Graph_CPROPYLENE" localSheetId="6" hidden="1">#REF!</definedName>
    <definedName name="__123Graph_CPROPYLENE" localSheetId="7" hidden="1">'[8]Summary 2002$'!$C$27:$X$27</definedName>
    <definedName name="__123Graph_CPROPYLENE" hidden="1">#REF!</definedName>
    <definedName name="__123Graph_CPX" localSheetId="6" hidden="1">#REF!</definedName>
    <definedName name="__123Graph_CPX" localSheetId="7" hidden="1">'[8]Summary 2002$'!$C$84:$X$84</definedName>
    <definedName name="__123Graph_CPX" hidden="1">#REF!</definedName>
    <definedName name="__123Graph_CRETNATAL" localSheetId="6" hidden="1">#REF!</definedName>
    <definedName name="__123Graph_CRETNATAL" localSheetId="7" hidden="1">[10]Plan1!#REF!</definedName>
    <definedName name="__123Graph_CRETNATAL" hidden="1">#REF!</definedName>
    <definedName name="__123Graph_CRETPERA" localSheetId="6" hidden="1">#REF!</definedName>
    <definedName name="__123Graph_CRETPERA" localSheetId="7" hidden="1">[10]Plan1!#REF!</definedName>
    <definedName name="__123Graph_CRETPERA" hidden="1">#REF!</definedName>
    <definedName name="__123Graph_CRETVAL" localSheetId="6" hidden="1">#REF!</definedName>
    <definedName name="__123Graph_CRETVAL" localSheetId="7" hidden="1">[10]Plan1!#REF!</definedName>
    <definedName name="__123Graph_CRETVAL" hidden="1">#REF!</definedName>
    <definedName name="__123Graph_CSIDECO" localSheetId="6" hidden="1">#REF!</definedName>
    <definedName name="__123Graph_CSIDECO" localSheetId="7" hidden="1">#REF!</definedName>
    <definedName name="__123Graph_CSIDECO" hidden="1">#REF!</definedName>
    <definedName name="__123Graph_CTOL" localSheetId="6" hidden="1">#REF!</definedName>
    <definedName name="__123Graph_CTOL" localSheetId="7" hidden="1">'[8]Summary 2002$'!$C$102:$X$102</definedName>
    <definedName name="__123Graph_CTOL" hidden="1">#REF!</definedName>
    <definedName name="__123Graph_D" localSheetId="6" hidden="1">#REF!</definedName>
    <definedName name="__123Graph_D" localSheetId="7" hidden="1">[3]CMI!#REF!</definedName>
    <definedName name="__123Graph_D" hidden="1">#REF!</definedName>
    <definedName name="__123Graph_D1" localSheetId="6" hidden="1">#REF!</definedName>
    <definedName name="__123Graph_D1" localSheetId="7" hidden="1">[3]CMI!#REF!</definedName>
    <definedName name="__123Graph_D1" hidden="1">#REF!</definedName>
    <definedName name="__123Graph_D2" localSheetId="6" hidden="1">#REF!</definedName>
    <definedName name="__123Graph_D2" localSheetId="7" hidden="1">[3]CMI!#REF!</definedName>
    <definedName name="__123Graph_D2" hidden="1">#REF!</definedName>
    <definedName name="__123Graph_D3" localSheetId="6" hidden="1">#REF!</definedName>
    <definedName name="__123Graph_D3" localSheetId="7" hidden="1">[3]CMI!#REF!</definedName>
    <definedName name="__123Graph_D3" hidden="1">#REF!</definedName>
    <definedName name="__123Graph_DBUTADIENE" localSheetId="6" hidden="1">#REF!</definedName>
    <definedName name="__123Graph_DBUTADIENE" localSheetId="7" hidden="1">'[8]Summary 2002$'!$C$39:$X$39</definedName>
    <definedName name="__123Graph_DBUTADIENE" hidden="1">#REF!</definedName>
    <definedName name="__123Graph_DETHYLENE" localSheetId="6" hidden="1">#REF!</definedName>
    <definedName name="__123Graph_DETHYLENE" localSheetId="7" hidden="1">'[8]Summary 2002$'!$C$19:$X$19</definedName>
    <definedName name="__123Graph_DETHYLENE" hidden="1">#REF!</definedName>
    <definedName name="__123Graph_DGraph7" localSheetId="6" hidden="1">#REF!</definedName>
    <definedName name="__123Graph_DGraph7" localSheetId="7" hidden="1">[11]A!$B$7:$E$7</definedName>
    <definedName name="__123Graph_DGraph7" hidden="1">#REF!</definedName>
    <definedName name="__123Graph_DGraph8" localSheetId="6" hidden="1">#REF!</definedName>
    <definedName name="__123Graph_DGraph8" localSheetId="7" hidden="1">[11]A!$B$7:$E$7</definedName>
    <definedName name="__123Graph_DGraph8" hidden="1">#REF!</definedName>
    <definedName name="__123Graph_DHDPE" localSheetId="6" hidden="1">#REF!</definedName>
    <definedName name="__123Graph_DHDPE" localSheetId="7" hidden="1">'[8]Summary 2002$'!$C$70:$X$70</definedName>
    <definedName name="__123Graph_DHDPE" hidden="1">#REF!</definedName>
    <definedName name="__123Graph_DLDPE" localSheetId="6" hidden="1">#REF!</definedName>
    <definedName name="__123Graph_DLDPE" localSheetId="7" hidden="1">'[8]Summary 2002$'!$C$54:$X$54</definedName>
    <definedName name="__123Graph_DLDPE" hidden="1">#REF!</definedName>
    <definedName name="__123Graph_DLLDPE" localSheetId="6" hidden="1">#REF!</definedName>
    <definedName name="__123Graph_DLLDPE" localSheetId="7" hidden="1">'[8]Summary 2002$'!$C$62:$X$62</definedName>
    <definedName name="__123Graph_DLLDPE" hidden="1">#REF!</definedName>
    <definedName name="__123Graph_DPP" localSheetId="6" hidden="1">#REF!</definedName>
    <definedName name="__123Graph_DPP" localSheetId="7" hidden="1">'[8]Summary 2002$'!$C$78:$X$78</definedName>
    <definedName name="__123Graph_DPP" hidden="1">#REF!</definedName>
    <definedName name="__123Graph_DPROPYLENE" localSheetId="6" hidden="1">#REF!</definedName>
    <definedName name="__123Graph_DPROPYLENE" localSheetId="7" hidden="1">'[8]Summary 2002$'!$C$29:$X$29</definedName>
    <definedName name="__123Graph_DPROPYLENE" hidden="1">#REF!</definedName>
    <definedName name="__123Graph_DPX" localSheetId="6" hidden="1">#REF!</definedName>
    <definedName name="__123Graph_DPX" localSheetId="7" hidden="1">'[8]Summary 2002$'!$C$86:$X$86</definedName>
    <definedName name="__123Graph_DPX" hidden="1">#REF!</definedName>
    <definedName name="__123Graph_E" localSheetId="6" hidden="1">#REF!</definedName>
    <definedName name="__123Graph_E" localSheetId="7" hidden="1">[3]CMI!#REF!</definedName>
    <definedName name="__123Graph_E" hidden="1">#REF!</definedName>
    <definedName name="__123Graph_E1" localSheetId="6" hidden="1">#REF!</definedName>
    <definedName name="__123Graph_E1" localSheetId="7" hidden="1">[3]CMI!#REF!</definedName>
    <definedName name="__123Graph_E1" hidden="1">#REF!</definedName>
    <definedName name="__123Graph_E2" localSheetId="6" hidden="1">#REF!</definedName>
    <definedName name="__123Graph_E2" localSheetId="7" hidden="1">[3]CMI!#REF!</definedName>
    <definedName name="__123Graph_E2" hidden="1">#REF!</definedName>
    <definedName name="__123Graph_E3" localSheetId="6" hidden="1">#REF!</definedName>
    <definedName name="__123Graph_E3" localSheetId="7" hidden="1">[3]CMI!#REF!</definedName>
    <definedName name="__123Graph_E3" hidden="1">#REF!</definedName>
    <definedName name="__123Graph_EBUTADIENE" localSheetId="6" hidden="1">#REF!</definedName>
    <definedName name="__123Graph_EBUTADIENE" localSheetId="7" hidden="1">'[8]Summary 2002$'!$C$40:$X$40</definedName>
    <definedName name="__123Graph_EBUTADIENE" hidden="1">#REF!</definedName>
    <definedName name="__123Graph_EETHYLENE" localSheetId="6" hidden="1">#REF!</definedName>
    <definedName name="__123Graph_EETHYLENE" localSheetId="7" hidden="1">'[8]Summary 2002$'!$C$20:$X$20</definedName>
    <definedName name="__123Graph_EETHYLENE" hidden="1">#REF!</definedName>
    <definedName name="__123Graph_EGraph7" localSheetId="6" hidden="1">#REF!</definedName>
    <definedName name="__123Graph_EGraph7" localSheetId="7" hidden="1">[11]A!$B$8:$E$8</definedName>
    <definedName name="__123Graph_EGraph7" hidden="1">#REF!</definedName>
    <definedName name="__123Graph_EGraph8" localSheetId="6" hidden="1">#REF!</definedName>
    <definedName name="__123Graph_EGraph8" localSheetId="7" hidden="1">[11]A!$B$8:$E$8</definedName>
    <definedName name="__123Graph_EGraph8" hidden="1">#REF!</definedName>
    <definedName name="__123Graph_EHDPE" localSheetId="6" hidden="1">#REF!</definedName>
    <definedName name="__123Graph_EHDPE" localSheetId="7" hidden="1">'[8]Summary 2002$'!$C$72:$X$72</definedName>
    <definedName name="__123Graph_EHDPE" hidden="1">#REF!</definedName>
    <definedName name="__123Graph_ELDPE" localSheetId="6" hidden="1">#REF!</definedName>
    <definedName name="__123Graph_ELDPE" localSheetId="7" hidden="1">'[8]Summary 2002$'!$C$56:$X$56</definedName>
    <definedName name="__123Graph_ELDPE" hidden="1">#REF!</definedName>
    <definedName name="__123Graph_ELLDPE" localSheetId="6" hidden="1">#REF!</definedName>
    <definedName name="__123Graph_ELLDPE" localSheetId="7" hidden="1">'[8]Summary 2002$'!$C$64:$X$64</definedName>
    <definedName name="__123Graph_ELLDPE" hidden="1">#REF!</definedName>
    <definedName name="__123Graph_EPP" localSheetId="6" hidden="1">#REF!</definedName>
    <definedName name="__123Graph_EPP" localSheetId="7" hidden="1">'[8]Summary 2002$'!$C$80:$X$80</definedName>
    <definedName name="__123Graph_EPP" hidden="1">#REF!</definedName>
    <definedName name="__123Graph_EPROPYLENE" localSheetId="6" hidden="1">#REF!</definedName>
    <definedName name="__123Graph_EPROPYLENE" localSheetId="7" hidden="1">'[8]Summary 2002$'!$C$30:$X$30</definedName>
    <definedName name="__123Graph_EPROPYLENE" hidden="1">#REF!</definedName>
    <definedName name="__123Graph_F" localSheetId="6" hidden="1">#REF!</definedName>
    <definedName name="__123Graph_F" localSheetId="7" hidden="1">[3]CMI!#REF!</definedName>
    <definedName name="__123Graph_F" hidden="1">#REF!</definedName>
    <definedName name="__123Graph_F1" localSheetId="6" hidden="1">#REF!</definedName>
    <definedName name="__123Graph_F1" localSheetId="7" hidden="1">[3]CMI!#REF!</definedName>
    <definedName name="__123Graph_F1" hidden="1">#REF!</definedName>
    <definedName name="__123Graph_F2" localSheetId="6" hidden="1">#REF!</definedName>
    <definedName name="__123Graph_F2" localSheetId="7" hidden="1">[3]CMI!#REF!</definedName>
    <definedName name="__123Graph_F2" hidden="1">#REF!</definedName>
    <definedName name="__123Graph_F3" localSheetId="6" hidden="1">#REF!</definedName>
    <definedName name="__123Graph_F3" localSheetId="7" hidden="1">[3]CMI!#REF!</definedName>
    <definedName name="__123Graph_F3" hidden="1">#REF!</definedName>
    <definedName name="__123Graph_FBUTADIENE" localSheetId="6" hidden="1">#REF!</definedName>
    <definedName name="__123Graph_FBUTADIENE" localSheetId="7" hidden="1">'[8]Summary 2002$'!$C$41:$X$41</definedName>
    <definedName name="__123Graph_FBUTADIENE" hidden="1">#REF!</definedName>
    <definedName name="__123Graph_FETHYLENE" localSheetId="6" hidden="1">#REF!</definedName>
    <definedName name="__123Graph_FETHYLENE" localSheetId="7" hidden="1">'[8]Summary 2002$'!$C$21:$X$21</definedName>
    <definedName name="__123Graph_FETHYLENE" hidden="1">#REF!</definedName>
    <definedName name="__123Graph_FHDPE" localSheetId="6" hidden="1">#REF!</definedName>
    <definedName name="__123Graph_FHDPE" localSheetId="7" hidden="1">'[8]Summary 2002$'!$C$71:$X$71</definedName>
    <definedName name="__123Graph_FHDPE" hidden="1">#REF!</definedName>
    <definedName name="__123Graph_FLDPE" localSheetId="6" hidden="1">#REF!</definedName>
    <definedName name="__123Graph_FLDPE" localSheetId="7" hidden="1">'[8]Summary 2002$'!$C$55:$X$55</definedName>
    <definedName name="__123Graph_FLDPE" hidden="1">#REF!</definedName>
    <definedName name="__123Graph_FLLDPE" localSheetId="6" hidden="1">#REF!</definedName>
    <definedName name="__123Graph_FLLDPE" localSheetId="7" hidden="1">'[8]Summary 2002$'!$C$63:$X$63</definedName>
    <definedName name="__123Graph_FLLDPE" hidden="1">#REF!</definedName>
    <definedName name="__123Graph_FPP" localSheetId="6" hidden="1">#REF!</definedName>
    <definedName name="__123Graph_FPP" localSheetId="7" hidden="1">'[8]Summary 2002$'!$C$79:$X$79</definedName>
    <definedName name="__123Graph_FPP" hidden="1">#REF!</definedName>
    <definedName name="__123Graph_FPROPYLENE" localSheetId="6" hidden="1">#REF!</definedName>
    <definedName name="__123Graph_FPROPYLENE" localSheetId="7" hidden="1">'[8]Summary 2002$'!$C$31:$X$31</definedName>
    <definedName name="__123Graph_FPROPYLENE" hidden="1">#REF!</definedName>
    <definedName name="__123Graph_FPX" localSheetId="6" hidden="1">#REF!</definedName>
    <definedName name="__123Graph_FPX" localSheetId="7" hidden="1">'[8]Summary 2002$'!$C$87:$X$87</definedName>
    <definedName name="__123Graph_FPX" hidden="1">#REF!</definedName>
    <definedName name="__123Graph_LBL_A" localSheetId="7" hidden="1">#REF!</definedName>
    <definedName name="__123Graph_LBL_A" hidden="1">#REF!</definedName>
    <definedName name="__123Graph_LBL_B" localSheetId="7" hidden="1">#REF!</definedName>
    <definedName name="__123Graph_LBL_B" hidden="1">#REF!</definedName>
    <definedName name="__123Graph_X" localSheetId="6" hidden="1">#REF!</definedName>
    <definedName name="__123Graph_X" hidden="1">#REF!</definedName>
    <definedName name="__123Graph_X1" localSheetId="6" hidden="1">#REF!</definedName>
    <definedName name="__123Graph_X1" localSheetId="7" hidden="1">[3]CMI!#REF!</definedName>
    <definedName name="__123Graph_X1" hidden="1">#REF!</definedName>
    <definedName name="__123Graph_X2" localSheetId="6" hidden="1">#REF!</definedName>
    <definedName name="__123Graph_X2" localSheetId="7" hidden="1">[3]CMI!#REF!</definedName>
    <definedName name="__123Graph_X2" hidden="1">#REF!</definedName>
    <definedName name="__123Graph_XANIDRO" localSheetId="6" hidden="1">#REF!</definedName>
    <definedName name="__123Graph_XANIDRO" localSheetId="7" hidden="1">[7]PRODUCAO!$C$3:$F$3</definedName>
    <definedName name="__123Graph_XANIDRO" hidden="1">#REF!</definedName>
    <definedName name="__123Graph_XBENZENE" localSheetId="6" hidden="1">#REF!</definedName>
    <definedName name="__123Graph_XBENZENE" localSheetId="7" hidden="1">'[8]Summary 2002$'!$C$44:$X$44</definedName>
    <definedName name="__123Graph_XBENZENE" hidden="1">#REF!</definedName>
    <definedName name="__123Graph_XBUTADIENE" localSheetId="6" hidden="1">#REF!</definedName>
    <definedName name="__123Graph_XBUTADIENE" localSheetId="7" hidden="1">'[8]Summary 2002$'!$C$34:$X$34</definedName>
    <definedName name="__123Graph_XBUTADIENE" hidden="1">#REF!</definedName>
    <definedName name="__123Graph_XCurrent" localSheetId="7" hidden="1">#REF!</definedName>
    <definedName name="__123Graph_XCurrent" hidden="1">#REF!</definedName>
    <definedName name="__123Graph_XCUSTO" localSheetId="7" hidden="1">#REF!</definedName>
    <definedName name="__123Graph_XCUSTO" hidden="1">#REF!</definedName>
    <definedName name="__123Graph_XETHYLENE" localSheetId="6" hidden="1">#REF!</definedName>
    <definedName name="__123Graph_XETHYLENE" localSheetId="7" hidden="1">'[8]Summary 2002$'!$C$14:$X$14</definedName>
    <definedName name="__123Graph_XETHYLENE" hidden="1">#REF!</definedName>
    <definedName name="__123Graph_XFAT" localSheetId="7" hidden="1">#REF!</definedName>
    <definedName name="__123Graph_XFAT" hidden="1">#REF!</definedName>
    <definedName name="__123Graph_XGraph1" localSheetId="6" hidden="1">#REF!</definedName>
    <definedName name="__123Graph_XGraph1" localSheetId="7" hidden="1">[9]aux!$B$7:$F$7</definedName>
    <definedName name="__123Graph_XGraph1" hidden="1">#REF!</definedName>
    <definedName name="__123Graph_XGraph10" localSheetId="6" hidden="1">#REF!</definedName>
    <definedName name="__123Graph_XGraph10" localSheetId="7" hidden="1">[9]aux!$B$25:$F$25</definedName>
    <definedName name="__123Graph_XGraph10" hidden="1">#REF!</definedName>
    <definedName name="__123Graph_XGraph11" localSheetId="6" hidden="1">#REF!</definedName>
    <definedName name="__123Graph_XGraph11" localSheetId="7" hidden="1">[9]aux!$B$27:$F$27</definedName>
    <definedName name="__123Graph_XGraph11" hidden="1">#REF!</definedName>
    <definedName name="__123Graph_XGraph12" localSheetId="6" hidden="1">#REF!</definedName>
    <definedName name="__123Graph_XGraph12" localSheetId="7" hidden="1">[9]aux!$B$29:$F$29</definedName>
    <definedName name="__123Graph_XGraph12" hidden="1">#REF!</definedName>
    <definedName name="__123Graph_XGraph2" localSheetId="6" hidden="1">#REF!</definedName>
    <definedName name="__123Graph_XGraph2" localSheetId="7" hidden="1">[9]aux!$B$9:$F$9</definedName>
    <definedName name="__123Graph_XGraph2" hidden="1">#REF!</definedName>
    <definedName name="__123Graph_XGraph3" localSheetId="6" hidden="1">#REF!</definedName>
    <definedName name="__123Graph_XGraph3" localSheetId="7" hidden="1">[9]aux!$B$11:$F$11</definedName>
    <definedName name="__123Graph_XGraph3" hidden="1">#REF!</definedName>
    <definedName name="__123Graph_XGraph4" localSheetId="6" hidden="1">#REF!</definedName>
    <definedName name="__123Graph_XGraph4" localSheetId="7" hidden="1">[9]aux!$B$13:$F$13</definedName>
    <definedName name="__123Graph_XGraph4" hidden="1">#REF!</definedName>
    <definedName name="__123Graph_XGraph5" localSheetId="6" hidden="1">#REF!</definedName>
    <definedName name="__123Graph_XGraph5" localSheetId="7" hidden="1">[9]aux!$B$15:$F$15</definedName>
    <definedName name="__123Graph_XGraph5" hidden="1">#REF!</definedName>
    <definedName name="__123Graph_XGraph6" localSheetId="6" hidden="1">#REF!</definedName>
    <definedName name="__123Graph_XGraph6" localSheetId="7" hidden="1">[9]aux!$B$17:$F$17</definedName>
    <definedName name="__123Graph_XGraph6" hidden="1">#REF!</definedName>
    <definedName name="__123Graph_XGraph7" localSheetId="6" hidden="1">#REF!</definedName>
    <definedName name="__123Graph_XGraph7" localSheetId="7" hidden="1">[9]aux!$B$19:$F$19</definedName>
    <definedName name="__123Graph_XGraph7" hidden="1">#REF!</definedName>
    <definedName name="__123Graph_XGraph8" localSheetId="6" hidden="1">#REF!</definedName>
    <definedName name="__123Graph_XGraph8" localSheetId="7" hidden="1">[9]aux!$B$21:$F$21</definedName>
    <definedName name="__123Graph_XGraph8" hidden="1">#REF!</definedName>
    <definedName name="__123Graph_XGraph9" localSheetId="6" hidden="1">#REF!</definedName>
    <definedName name="__123Graph_XGraph9" localSheetId="7" hidden="1">[9]aux!$B$23:$F$23</definedName>
    <definedName name="__123Graph_XGraph9" hidden="1">#REF!</definedName>
    <definedName name="__123Graph_XHDPE" localSheetId="6" hidden="1">#REF!</definedName>
    <definedName name="__123Graph_XHDPE" localSheetId="7" hidden="1">'[8]Summary 2002$'!$C$66:$X$66</definedName>
    <definedName name="__123Graph_XHDPE" hidden="1">#REF!</definedName>
    <definedName name="__123Graph_XHIALCOOL" localSheetId="6" hidden="1">#REF!</definedName>
    <definedName name="__123Graph_XHIALCOOL" localSheetId="7" hidden="1">[7]PRODUCAO!$C$3:$F$3</definedName>
    <definedName name="__123Graph_XHIALCOOL" hidden="1">#REF!</definedName>
    <definedName name="__123Graph_XHIDRATADO" localSheetId="6" hidden="1">#REF!</definedName>
    <definedName name="__123Graph_XHIDRATADO" localSheetId="7" hidden="1">[7]PRODUCAO!$C$3:$F$3</definedName>
    <definedName name="__123Graph_XHIDRATADO" hidden="1">#REF!</definedName>
    <definedName name="__123Graph_XLDPE" localSheetId="6" hidden="1">#REF!</definedName>
    <definedName name="__123Graph_XLDPE" localSheetId="7" hidden="1">'[8]Summary 2002$'!$C$50:$X$50</definedName>
    <definedName name="__123Graph_XLDPE" hidden="1">#REF!</definedName>
    <definedName name="__123Graph_XLLDPE" localSheetId="6" hidden="1">#REF!</definedName>
    <definedName name="__123Graph_XLLDPE" localSheetId="7" hidden="1">'[8]Summary 2002$'!$C$58:$X$58</definedName>
    <definedName name="__123Graph_XLLDPE" hidden="1">#REF!</definedName>
    <definedName name="__123Graph_XPP" localSheetId="6" hidden="1">#REF!</definedName>
    <definedName name="__123Graph_XPP" localSheetId="7" hidden="1">'[8]Summary 2002$'!$C$74:$X$74</definedName>
    <definedName name="__123Graph_XPP" hidden="1">#REF!</definedName>
    <definedName name="__123Graph_XPROPYLENE" localSheetId="6" hidden="1">#REF!</definedName>
    <definedName name="__123Graph_XPROPYLENE" localSheetId="7" hidden="1">'[8]Summary 2002$'!$C$24:$X$24</definedName>
    <definedName name="__123Graph_XPROPYLENE" hidden="1">#REF!</definedName>
    <definedName name="__123Graph_XPX" localSheetId="6" hidden="1">#REF!</definedName>
    <definedName name="__123Graph_XPX" localSheetId="7" hidden="1">'[8]Summary 2002$'!$C$82:$X$82</definedName>
    <definedName name="__123Graph_XPX" hidden="1">#REF!</definedName>
    <definedName name="__123Graph_XRES" localSheetId="7" hidden="1">#REF!</definedName>
    <definedName name="__123Graph_XRES" hidden="1">#REF!</definedName>
    <definedName name="__123Graph_XRETNATAL" localSheetId="6" hidden="1">#REF!</definedName>
    <definedName name="__123Graph_XRETNATAL" localSheetId="7" hidden="1">[10]Plan1!#REF!</definedName>
    <definedName name="__123Graph_XRETNATAL" hidden="1">#REF!</definedName>
    <definedName name="__123Graph_XRETVAL" localSheetId="6" hidden="1">#REF!</definedName>
    <definedName name="__123Graph_XRETVAL" localSheetId="7" hidden="1">[10]Plan1!#REF!</definedName>
    <definedName name="__123Graph_XRETVAL" hidden="1">#REF!</definedName>
    <definedName name="__123Graph_XSACAS" localSheetId="6" hidden="1">#REF!</definedName>
    <definedName name="__123Graph_XSACAS" localSheetId="7" hidden="1">[7]PRODUCAO!$C$3:$F$3</definedName>
    <definedName name="__123Graph_XSACAS" hidden="1">#REF!</definedName>
    <definedName name="__123Graph_XSIDECO" localSheetId="6" hidden="1">#REF!</definedName>
    <definedName name="__123Graph_XSIDECO" localSheetId="7" hidden="1">#REF!</definedName>
    <definedName name="__123Graph_XSIDECO" hidden="1">#REF!</definedName>
    <definedName name="__13__123Graph_LBL_ACHART_7" localSheetId="6" hidden="1">#REF!</definedName>
    <definedName name="__13__123Graph_LBL_ACHART_7" localSheetId="7" hidden="1">'[6]PROP ELAB GANH'!$P$47:$P$55</definedName>
    <definedName name="__13__123Graph_LBL_ACHART_7" hidden="1">#REF!</definedName>
    <definedName name="__14__123Graph_LBL_ACHART_8" localSheetId="6" hidden="1">#REF!</definedName>
    <definedName name="__14__123Graph_LBL_ACHART_8" localSheetId="7" hidden="1">'[6]PROP ELAB GANH'!$P$70:$P$78</definedName>
    <definedName name="__14__123Graph_LBL_ACHART_8" hidden="1">#REF!</definedName>
    <definedName name="__15__123Graph_LBL_BCHART_2" localSheetId="6" hidden="1">#REF!</definedName>
    <definedName name="__15__123Graph_LBL_BCHART_2" localSheetId="7" hidden="1">[6]PARETOS!$N$4:$N$10</definedName>
    <definedName name="__15__123Graph_LBL_BCHART_2" hidden="1">#REF!</definedName>
    <definedName name="__16__123Graph_LBL_BCHART_3" localSheetId="6" hidden="1">#REF!</definedName>
    <definedName name="__16__123Graph_LBL_BCHART_3" localSheetId="7" hidden="1">[6]PARETOS!$O$28:$O$35</definedName>
    <definedName name="__16__123Graph_LBL_BCHART_3" hidden="1">#REF!</definedName>
    <definedName name="__17__123Graph_XCHART_3" localSheetId="6" hidden="1">#REF!</definedName>
    <definedName name="__17__123Graph_XCHART_3" localSheetId="7" hidden="1">[6]PARETOS!$M$29:$M$36</definedName>
    <definedName name="__17__123Graph_XCHART_3" hidden="1">#REF!</definedName>
    <definedName name="__18__123Graph_XCHART_8" localSheetId="6" hidden="1">#REF!</definedName>
    <definedName name="__18__123Graph_XCHART_8" localSheetId="7" hidden="1">'[6]PROP ELAB GANH'!$L$70:$L$78</definedName>
    <definedName name="__18__123Graph_XCHART_8" hidden="1">#REF!</definedName>
    <definedName name="__19__123Graph_XCHART_9" localSheetId="6" hidden="1">#REF!</definedName>
    <definedName name="__19__123Graph_XCHART_9" localSheetId="7" hidden="1">'[6]PROP ELAB GANH'!$K$93:$K$99</definedName>
    <definedName name="__19__123Graph_XCHART_9" hidden="1">#REF!</definedName>
    <definedName name="__2__123Graph_ACHART_2" localSheetId="6" hidden="1">#REF!</definedName>
    <definedName name="__2__123Graph_ACHART_2" localSheetId="7" hidden="1">[6]PARETOS!$M$4:$M$10</definedName>
    <definedName name="__2__123Graph_ACHART_2" hidden="1">#REF!</definedName>
    <definedName name="__2__123Graph_ACHART_3" localSheetId="6" hidden="1">#REF!</definedName>
    <definedName name="__2__123Graph_ACHART_3" localSheetId="7" hidden="1">#REF!</definedName>
    <definedName name="__2__123Graph_ACHART_3" hidden="1">#REF!</definedName>
    <definedName name="__2__123Graph_BCHART_1" localSheetId="6" hidden="1">#REF!</definedName>
    <definedName name="__2__123Graph_BCHART_1" localSheetId="7" hidden="1">[2]A!$F$63:$AG$63</definedName>
    <definedName name="__2__123Graph_BCHART_1" hidden="1">#REF!</definedName>
    <definedName name="__3__123Graph_ACHART_3" localSheetId="6" hidden="1">#REF!</definedName>
    <definedName name="__3__123Graph_ACHART_3" localSheetId="7" hidden="1">[6]PARETOS!$N$29:$N$36</definedName>
    <definedName name="__3__123Graph_ACHART_3" hidden="1">#REF!</definedName>
    <definedName name="__3__123Graph_BCHART_1" localSheetId="6" hidden="1">#REF!</definedName>
    <definedName name="__3__123Graph_BCHART_1" localSheetId="7" hidden="1">#REF!</definedName>
    <definedName name="__3__123Graph_BCHART_1" hidden="1">#REF!</definedName>
    <definedName name="__3__123Graph_XCHART_1" localSheetId="6" hidden="1">#REF!</definedName>
    <definedName name="__3__123Graph_XCHART_1" localSheetId="7" hidden="1">[12]OP079907!$BK$32:$BK$141</definedName>
    <definedName name="__3__123Graph_XCHART_1" hidden="1">#REF!</definedName>
    <definedName name="__4__123Graph_ACHART_7" localSheetId="6" hidden="1">#REF!</definedName>
    <definedName name="__4__123Graph_ACHART_7" localSheetId="7" hidden="1">'[6]PROP ELAB GANH'!$P$47:$P$55</definedName>
    <definedName name="__4__123Graph_ACHART_7" hidden="1">#REF!</definedName>
    <definedName name="__4__123Graph_CCHART_1" localSheetId="6" hidden="1">#REF!</definedName>
    <definedName name="__4__123Graph_CCHART_1" localSheetId="7" hidden="1">#REF!</definedName>
    <definedName name="__4__123Graph_CCHART_1" hidden="1">#REF!</definedName>
    <definedName name="__5__123Graph_ACHART_8" localSheetId="6" hidden="1">#REF!</definedName>
    <definedName name="__5__123Graph_ACHART_8" localSheetId="7" hidden="1">'[6]PROP ELAB GANH'!$P$70:$P$78</definedName>
    <definedName name="__5__123Graph_ACHART_8" hidden="1">#REF!</definedName>
    <definedName name="__5__123Graph_DCHART_1" localSheetId="6" hidden="1">#REF!</definedName>
    <definedName name="__5__123Graph_DCHART_1" localSheetId="7" hidden="1">#REF!</definedName>
    <definedName name="__5__123Graph_DCHART_1" hidden="1">#REF!</definedName>
    <definedName name="__6__123Graph_ACHART_9" localSheetId="6" hidden="1">#REF!</definedName>
    <definedName name="__6__123Graph_ACHART_9" localSheetId="7" hidden="1">'[6]PROP ELAB GANH'!$L$95:$L$101</definedName>
    <definedName name="__6__123Graph_ACHART_9" hidden="1">#REF!</definedName>
    <definedName name="__6__123Graph_ECHART_1" localSheetId="6" hidden="1">#REF!</definedName>
    <definedName name="__6__123Graph_ECHART_1" localSheetId="7" hidden="1">#REF!</definedName>
    <definedName name="__6__123Graph_ECHART_1" hidden="1">#REF!</definedName>
    <definedName name="__7__123Graph_BCHART_1" localSheetId="6" hidden="1">#REF!</definedName>
    <definedName name="__7__123Graph_BCHART_1" localSheetId="7" hidden="1">'[6]PROP ELAB GANH'!$E$9:$E$15</definedName>
    <definedName name="__7__123Graph_BCHART_1" hidden="1">#REF!</definedName>
    <definedName name="__7__123Graph_FCHART_1" localSheetId="6" hidden="1">#REF!</definedName>
    <definedName name="__7__123Graph_FCHART_1" localSheetId="7" hidden="1">#REF!</definedName>
    <definedName name="__7__123Graph_FCHART_1" hidden="1">#REF!</definedName>
    <definedName name="__8__123Graph_BCHART_2" localSheetId="6" hidden="1">#REF!</definedName>
    <definedName name="__8__123Graph_BCHART_2" localSheetId="7" hidden="1">[6]PARETOS!$N$4:$N$10</definedName>
    <definedName name="__8__123Graph_BCHART_2" hidden="1">#REF!</definedName>
    <definedName name="__8__123Graph_XCHART_3" localSheetId="6" hidden="1">#REF!</definedName>
    <definedName name="__8__123Graph_XCHART_3" localSheetId="7" hidden="1">#REF!</definedName>
    <definedName name="__8__123Graph_XCHART_3" hidden="1">#REF!</definedName>
    <definedName name="__9__123Graph_BCHART_3" localSheetId="6" hidden="1">#REF!</definedName>
    <definedName name="__9__123Graph_BCHART_3" localSheetId="7" hidden="1">[6]PARETOS!$O$28:$O$35</definedName>
    <definedName name="__9__123Graph_BCHART_3" hidden="1">#REF!</definedName>
    <definedName name="__A1">#REF!</definedName>
    <definedName name="__adm1" localSheetId="6" hidden="1">{"'Índice'!$A$1:$K$49"}</definedName>
    <definedName name="__adm1" localSheetId="7" hidden="1">{"'Índice'!$A$1:$K$49"}</definedName>
    <definedName name="__adm1" hidden="1">{"'Índice'!$A$1:$K$49"}</definedName>
    <definedName name="__adm2" localSheetId="6" hidden="1">{"VENTAS1",#N/A,FALSE,"VENTAS";"VENTAS2",#N/A,FALSE,"VENTAS";"VENTAS3",#N/A,FALSE,"VENTAS";"VENTAS4",#N/A,FALSE,"VENTAS";"VENTAS5",#N/A,FALSE,"VENTAS";"VENTAS6",#N/A,FALSE,"VENTAS";"VENTAS7",#N/A,FALSE,"VENTAS";"VENTAS8",#N/A,FALSE,"VENTAS"}</definedName>
    <definedName name="__adm2" localSheetId="7" hidden="1">{"VENTAS1",#N/A,FALSE,"VENTAS";"VENTAS2",#N/A,FALSE,"VENTAS";"VENTAS3",#N/A,FALSE,"VENTAS";"VENTAS4",#N/A,FALSE,"VENTAS";"VENTAS5",#N/A,FALSE,"VENTAS";"VENTAS6",#N/A,FALSE,"VENTAS";"VENTAS7",#N/A,FALSE,"VENTAS";"VENTAS8",#N/A,FALSE,"VENTAS"}</definedName>
    <definedName name="__adm2" hidden="1">{"VENTAS1",#N/A,FALSE,"VENTAS";"VENTAS2",#N/A,FALSE,"VENTAS";"VENTAS3",#N/A,FALSE,"VENTAS";"VENTAS4",#N/A,FALSE,"VENTAS";"VENTAS5",#N/A,FALSE,"VENTAS";"VENTAS6",#N/A,FALSE,"VENTAS";"VENTAS7",#N/A,FALSE,"VENTAS";"VENTAS8",#N/A,FALSE,"VENTAS"}</definedName>
    <definedName name="__ago1" localSheetId="6" hidden="1">{"'gráf jan00'!$A$1:$AK$41"}</definedName>
    <definedName name="__ago1" localSheetId="7" hidden="1">{"'gráf jan00'!$A$1:$AK$41"}</definedName>
    <definedName name="__ago1" hidden="1">{"'gráf jan00'!$A$1:$AK$41"}</definedName>
    <definedName name="__ago10" localSheetId="6" hidden="1">{"'gráf jan00'!$A$1:$AK$41"}</definedName>
    <definedName name="__ago10" localSheetId="7" hidden="1">{"'gráf jan00'!$A$1:$AK$41"}</definedName>
    <definedName name="__ago10" hidden="1">{"'gráf jan00'!$A$1:$AK$41"}</definedName>
    <definedName name="__ago2" localSheetId="6" hidden="1">{"'gráf jan00'!$A$1:$AK$41"}</definedName>
    <definedName name="__ago2" localSheetId="7" hidden="1">{"'gráf jan00'!$A$1:$AK$41"}</definedName>
    <definedName name="__ago2" hidden="1">{"'gráf jan00'!$A$1:$AK$41"}</definedName>
    <definedName name="__AGO21" localSheetId="6" hidden="1">{"'gráf jan00'!$A$1:$AK$41"}</definedName>
    <definedName name="__AGO21" localSheetId="7" hidden="1">{"'gráf jan00'!$A$1:$AK$41"}</definedName>
    <definedName name="__AGO21" hidden="1">{"'gráf jan00'!$A$1:$AK$41"}</definedName>
    <definedName name="__ago3" localSheetId="6" hidden="1">{"'gráf jan00'!$A$1:$AK$41"}</definedName>
    <definedName name="__ago3" localSheetId="7" hidden="1">{"'gráf jan00'!$A$1:$AK$41"}</definedName>
    <definedName name="__ago3" hidden="1">{"'gráf jan00'!$A$1:$AK$41"}</definedName>
    <definedName name="__AGO30" localSheetId="6" hidden="1">{"'gráf jan00'!$A$1:$AK$41"}</definedName>
    <definedName name="__AGO30" localSheetId="7" hidden="1">{"'gráf jan00'!$A$1:$AK$41"}</definedName>
    <definedName name="__AGO30" hidden="1">{"'gráf jan00'!$A$1:$AK$41"}</definedName>
    <definedName name="__ago4" localSheetId="6" hidden="1">{"'gráf jan00'!$A$1:$AK$41"}</definedName>
    <definedName name="__ago4" localSheetId="7" hidden="1">{"'gráf jan00'!$A$1:$AK$41"}</definedName>
    <definedName name="__ago4" hidden="1">{"'gráf jan00'!$A$1:$AK$41"}</definedName>
    <definedName name="__ago5" localSheetId="6" hidden="1">{"'gráf jan00'!$A$1:$AK$41"}</definedName>
    <definedName name="__ago5" localSheetId="7" hidden="1">{"'gráf jan00'!$A$1:$AK$41"}</definedName>
    <definedName name="__ago5" hidden="1">{"'gráf jan00'!$A$1:$AK$41"}</definedName>
    <definedName name="__ago6" localSheetId="6" hidden="1">{"'gráf jan00'!$A$1:$AK$41"}</definedName>
    <definedName name="__ago6" localSheetId="7" hidden="1">{"'gráf jan00'!$A$1:$AK$41"}</definedName>
    <definedName name="__ago6" hidden="1">{"'gráf jan00'!$A$1:$AK$41"}</definedName>
    <definedName name="__ago7" localSheetId="6" hidden="1">{"'gráf jan00'!$A$1:$AK$41"}</definedName>
    <definedName name="__ago7" localSheetId="7" hidden="1">{"'gráf jan00'!$A$1:$AK$41"}</definedName>
    <definedName name="__ago7" hidden="1">{"'gráf jan00'!$A$1:$AK$41"}</definedName>
    <definedName name="__ago8" localSheetId="6" hidden="1">{"'gráf jan00'!$A$1:$AK$41"}</definedName>
    <definedName name="__ago8" localSheetId="7" hidden="1">{"'gráf jan00'!$A$1:$AK$41"}</definedName>
    <definedName name="__ago8" hidden="1">{"'gráf jan00'!$A$1:$AK$41"}</definedName>
    <definedName name="__ago9" localSheetId="6" hidden="1">{"'gráf jan00'!$A$1:$AK$41"}</definedName>
    <definedName name="__ago9" localSheetId="7" hidden="1">{"'gráf jan00'!$A$1:$AK$41"}</definedName>
    <definedName name="__ago9" hidden="1">{"'gráf jan00'!$A$1:$AK$41"}</definedName>
    <definedName name="__ago99999" localSheetId="6" hidden="1">{"'gráf jan00'!$A$1:$AK$41"}</definedName>
    <definedName name="__ago99999" localSheetId="7" hidden="1">{"'gráf jan00'!$A$1:$AK$41"}</definedName>
    <definedName name="__ago99999" hidden="1">{"'gráf jan00'!$A$1:$AK$41"}</definedName>
    <definedName name="__arq1" localSheetId="6" hidden="1">{"'REL CUSTODIF'!$B$1:$H$72"}</definedName>
    <definedName name="__arq1" localSheetId="7" hidden="1">{"'REL CUSTODIF'!$B$1:$H$72"}</definedName>
    <definedName name="__arq1" hidden="1">{"'REL CUSTODIF'!$B$1:$H$72"}</definedName>
    <definedName name="__AUX1" localSheetId="6">#REF!</definedName>
    <definedName name="__AUX1">#REF!</definedName>
    <definedName name="__aux2" localSheetId="6">#REF!</definedName>
    <definedName name="__aux2">#REF!</definedName>
    <definedName name="__aux9000" localSheetId="6">#REF!</definedName>
    <definedName name="__aux9000">#REF!</definedName>
    <definedName name="__ba2" localSheetId="6" hidden="1">{#N/A,#N/A,FALSE,"GERAL";#N/A,#N/A,FALSE,"012-96";#N/A,#N/A,FALSE,"018-96";#N/A,#N/A,FALSE,"027-96";#N/A,#N/A,FALSE,"059-96";#N/A,#N/A,FALSE,"076-96";#N/A,#N/A,FALSE,"019-97";#N/A,#N/A,FALSE,"021-97";#N/A,#N/A,FALSE,"022-97";#N/A,#N/A,FALSE,"028-97"}</definedName>
    <definedName name="__ba2" localSheetId="7" hidden="1">{#N/A,#N/A,FALSE,"GERAL";#N/A,#N/A,FALSE,"012-96";#N/A,#N/A,FALSE,"018-96";#N/A,#N/A,FALSE,"027-96";#N/A,#N/A,FALSE,"059-96";#N/A,#N/A,FALSE,"076-96";#N/A,#N/A,FALSE,"019-97";#N/A,#N/A,FALSE,"021-97";#N/A,#N/A,FALSE,"022-97";#N/A,#N/A,FALSE,"028-97"}</definedName>
    <definedName name="__ba2" hidden="1">{#N/A,#N/A,FALSE,"GERAL";#N/A,#N/A,FALSE,"012-96";#N/A,#N/A,FALSE,"018-96";#N/A,#N/A,FALSE,"027-96";#N/A,#N/A,FALSE,"059-96";#N/A,#N/A,FALSE,"076-96";#N/A,#N/A,FALSE,"019-97";#N/A,#N/A,FALSE,"021-97";#N/A,#N/A,FALSE,"022-97";#N/A,#N/A,FALSE,"028-97"}</definedName>
    <definedName name="__bar1" localSheetId="6" hidden="1">{#N/A,#N/A,FALSE,"GERAL";#N/A,#N/A,FALSE,"012-96";#N/A,#N/A,FALSE,"018-96";#N/A,#N/A,FALSE,"027-96";#N/A,#N/A,FALSE,"059-96";#N/A,#N/A,FALSE,"076-96";#N/A,#N/A,FALSE,"019-97";#N/A,#N/A,FALSE,"021-97";#N/A,#N/A,FALSE,"022-97";#N/A,#N/A,FALSE,"028-97"}</definedName>
    <definedName name="__bar1" localSheetId="7" hidden="1">{#N/A,#N/A,FALSE,"GERAL";#N/A,#N/A,FALSE,"012-96";#N/A,#N/A,FALSE,"018-96";#N/A,#N/A,FALSE,"027-96";#N/A,#N/A,FALSE,"059-96";#N/A,#N/A,FALSE,"076-96";#N/A,#N/A,FALSE,"019-97";#N/A,#N/A,FALSE,"021-97";#N/A,#N/A,FALSE,"022-97";#N/A,#N/A,FALSE,"028-97"}</definedName>
    <definedName name="__bar1" hidden="1">{#N/A,#N/A,FALSE,"GERAL";#N/A,#N/A,FALSE,"012-96";#N/A,#N/A,FALSE,"018-96";#N/A,#N/A,FALSE,"027-96";#N/A,#N/A,FALSE,"059-96";#N/A,#N/A,FALSE,"076-96";#N/A,#N/A,FALSE,"019-97";#N/A,#N/A,FALSE,"021-97";#N/A,#N/A,FALSE,"022-97";#N/A,#N/A,FALSE,"028-97"}</definedName>
    <definedName name="__CPU04" localSheetId="6">#REF!</definedName>
    <definedName name="__CPU04" localSheetId="7">#REF!</definedName>
    <definedName name="__CPU04">#REF!</definedName>
    <definedName name="__CTD1" localSheetId="6">#REF!</definedName>
    <definedName name="__CTD1">#REF!</definedName>
    <definedName name="__d2" localSheetId="6" hidden="1">{#N/A,#N/A,FALSE,"Aging Summary";#N/A,#N/A,FALSE,"Ratio Analysis";#N/A,#N/A,FALSE,"Test 120 Day Accts";#N/A,#N/A,FALSE,"Tickmarks"}</definedName>
    <definedName name="__d2" localSheetId="7" hidden="1">{#N/A,#N/A,FALSE,"Aging Summary";#N/A,#N/A,FALSE,"Ratio Analysis";#N/A,#N/A,FALSE,"Test 120 Day Accts";#N/A,#N/A,FALSE,"Tickmarks"}</definedName>
    <definedName name="__d2" hidden="1">{#N/A,#N/A,FALSE,"Aging Summary";#N/A,#N/A,FALSE,"Ratio Analysis";#N/A,#N/A,FALSE,"Test 120 Day Accts";#N/A,#N/A,FALSE,"Tickmarks"}</definedName>
    <definedName name="__db2" localSheetId="6" hidden="1">{"'Quadro'!$A$4:$BG$78"}</definedName>
    <definedName name="__db2" localSheetId="7" hidden="1">{"'Quadro'!$A$4:$BG$78"}</definedName>
    <definedName name="__db2" hidden="1">{"'Quadro'!$A$4:$BG$78"}</definedName>
    <definedName name="__DEF2" localSheetId="6" hidden="1">{#N/A,#N/A,FALSE,"DEF1";#N/A,#N/A,FALSE,"DEF2";#N/A,#N/A,FALSE,"DEF3"}</definedName>
    <definedName name="__DEF2" localSheetId="7" hidden="1">{#N/A,#N/A,FALSE,"DEF1";#N/A,#N/A,FALSE,"DEF2";#N/A,#N/A,FALSE,"DEF3"}</definedName>
    <definedName name="__DEF2" hidden="1">{#N/A,#N/A,FALSE,"DEF1";#N/A,#N/A,FALSE,"DEF2";#N/A,#N/A,FALSE,"DEF3"}</definedName>
    <definedName name="__DEF3" localSheetId="6" hidden="1">{#N/A,#N/A,FALSE,"DEF1";#N/A,#N/A,FALSE,"DEF2";#N/A,#N/A,FALSE,"DEF3"}</definedName>
    <definedName name="__DEF3" localSheetId="7" hidden="1">{#N/A,#N/A,FALSE,"DEF1";#N/A,#N/A,FALSE,"DEF2";#N/A,#N/A,FALSE,"DEF3"}</definedName>
    <definedName name="__DEF3" hidden="1">{#N/A,#N/A,FALSE,"DEF1";#N/A,#N/A,FALSE,"DEF2";#N/A,#N/A,FALSE,"DEF3"}</definedName>
    <definedName name="__DER11">#REF!</definedName>
    <definedName name="__DFG4" localSheetId="6"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DFG4" localSheetId="7"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DFG4"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DRE0700" localSheetId="6" hidden="1">{"'PXR_6500'!$A$1:$I$124"}</definedName>
    <definedName name="__DRE0700" localSheetId="7" hidden="1">{"'PXR_6500'!$A$1:$I$124"}</definedName>
    <definedName name="__DRE0700" hidden="1">{"'PXR_6500'!$A$1:$I$124"}</definedName>
    <definedName name="__dre1" localSheetId="6">#REF!</definedName>
    <definedName name="__dre1">#REF!</definedName>
    <definedName name="__efc10" localSheetId="6" hidden="1">{"'RR'!$A$2:$E$81"}</definedName>
    <definedName name="__efc10" localSheetId="7" hidden="1">{"'RR'!$A$2:$E$81"}</definedName>
    <definedName name="__efc10" hidden="1">{"'RR'!$A$2:$E$81"}</definedName>
    <definedName name="__EFC2" localSheetId="6" hidden="1">{"'RR'!$A$2:$E$81"}</definedName>
    <definedName name="__EFC2" localSheetId="7" hidden="1">{"'RR'!$A$2:$E$81"}</definedName>
    <definedName name="__EFC2" hidden="1">{"'RR'!$A$2:$E$81"}</definedName>
    <definedName name="__efc23" localSheetId="6" hidden="1">{"'RR'!$A$2:$E$81"}</definedName>
    <definedName name="__efc23" localSheetId="7" hidden="1">{"'RR'!$A$2:$E$81"}</definedName>
    <definedName name="__efc23" hidden="1">{"'RR'!$A$2:$E$81"}</definedName>
    <definedName name="__EFC3" localSheetId="6" hidden="1">{"'RR'!$A$2:$E$81"}</definedName>
    <definedName name="__EFC3" localSheetId="7" hidden="1">{"'RR'!$A$2:$E$81"}</definedName>
    <definedName name="__EFC3" hidden="1">{"'RR'!$A$2:$E$81"}</definedName>
    <definedName name="__EFC4" localSheetId="6" hidden="1">{"'RR'!$A$2:$E$81"}</definedName>
    <definedName name="__EFC4" localSheetId="7" hidden="1">{"'RR'!$A$2:$E$81"}</definedName>
    <definedName name="__EFC4" hidden="1">{"'RR'!$A$2:$E$81"}</definedName>
    <definedName name="__eu2" localSheetId="6" hidden="1">{#N/A,#N/A,FALSE,"MO (2)"}</definedName>
    <definedName name="__eu2" localSheetId="7" hidden="1">{#N/A,#N/A,FALSE,"MO (2)"}</definedName>
    <definedName name="__eu2" hidden="1">{#N/A,#N/A,FALSE,"MO (2)"}</definedName>
    <definedName name="__fck20">#REF!</definedName>
    <definedName name="__fck30">#REF!</definedName>
    <definedName name="__FDS_HYPERLINK_TOGGLE_STATE__" hidden="1">"ON"</definedName>
    <definedName name="__FDS_UNIQUE_RANGE_ID_GENERATOR_COUNTER" hidden="1">1</definedName>
    <definedName name="__ffp16" localSheetId="6" hidden="1">{"'gráf jan00'!$A$1:$AK$41"}</definedName>
    <definedName name="__ffp16" localSheetId="7" hidden="1">{"'gráf jan00'!$A$1:$AK$41"}</definedName>
    <definedName name="__ffp16" hidden="1">{"'gráf jan00'!$A$1:$AK$41"}</definedName>
    <definedName name="__ffp4589" localSheetId="6" hidden="1">{"'gráf jan00'!$A$1:$AK$41"}</definedName>
    <definedName name="__ffp4589" localSheetId="7" hidden="1">{"'gráf jan00'!$A$1:$AK$41"}</definedName>
    <definedName name="__ffp4589" hidden="1">{"'gráf jan00'!$A$1:$AK$41"}</definedName>
    <definedName name="__fin3" localSheetId="6">#REF!</definedName>
    <definedName name="__fin3" localSheetId="7">[13]TABMAR94!#REF!</definedName>
    <definedName name="__fin3">#REF!</definedName>
    <definedName name="__FR2" localSheetId="6" hidden="1">{#N/A,#N/A,FALSE,"GERAL";#N/A,#N/A,FALSE,"012-96";#N/A,#N/A,FALSE,"018-96";#N/A,#N/A,FALSE,"027-96";#N/A,#N/A,FALSE,"059-96";#N/A,#N/A,FALSE,"076-96";#N/A,#N/A,FALSE,"019-97";#N/A,#N/A,FALSE,"021-97";#N/A,#N/A,FALSE,"022-97";#N/A,#N/A,FALSE,"028-97"}</definedName>
    <definedName name="__FR2" localSheetId="7" hidden="1">{#N/A,#N/A,FALSE,"GERAL";#N/A,#N/A,FALSE,"012-96";#N/A,#N/A,FALSE,"018-96";#N/A,#N/A,FALSE,"027-96";#N/A,#N/A,FALSE,"059-96";#N/A,#N/A,FALSE,"076-96";#N/A,#N/A,FALSE,"019-97";#N/A,#N/A,FALSE,"021-97";#N/A,#N/A,FALSE,"022-97";#N/A,#N/A,FALSE,"028-97"}</definedName>
    <definedName name="__FR2" hidden="1">{#N/A,#N/A,FALSE,"GERAL";#N/A,#N/A,FALSE,"012-96";#N/A,#N/A,FALSE,"018-96";#N/A,#N/A,FALSE,"027-96";#N/A,#N/A,FALSE,"059-96";#N/A,#N/A,FALSE,"076-96";#N/A,#N/A,FALSE,"019-97";#N/A,#N/A,FALSE,"021-97";#N/A,#N/A,FALSE,"022-97";#N/A,#N/A,FALSE,"028-97"}</definedName>
    <definedName name="__FR2_1" localSheetId="7" hidden="1">{#N/A,#N/A,FALSE,"GERAL";#N/A,#N/A,FALSE,"012-96";#N/A,#N/A,FALSE,"018-96";#N/A,#N/A,FALSE,"027-96";#N/A,#N/A,FALSE,"059-96";#N/A,#N/A,FALSE,"076-96";#N/A,#N/A,FALSE,"019-97";#N/A,#N/A,FALSE,"021-97";#N/A,#N/A,FALSE,"022-97";#N/A,#N/A,FALSE,"028-97"}</definedName>
    <definedName name="__FR2_1" hidden="1">{#N/A,#N/A,FALSE,"GERAL";#N/A,#N/A,FALSE,"012-96";#N/A,#N/A,FALSE,"018-96";#N/A,#N/A,FALSE,"027-96";#N/A,#N/A,FALSE,"059-96";#N/A,#N/A,FALSE,"076-96";#N/A,#N/A,FALSE,"019-97";#N/A,#N/A,FALSE,"021-97";#N/A,#N/A,FALSE,"022-97";#N/A,#N/A,FALSE,"028-97"}</definedName>
    <definedName name="__FR2_2" localSheetId="7" hidden="1">{#N/A,#N/A,FALSE,"GERAL";#N/A,#N/A,FALSE,"012-96";#N/A,#N/A,FALSE,"018-96";#N/A,#N/A,FALSE,"027-96";#N/A,#N/A,FALSE,"059-96";#N/A,#N/A,FALSE,"076-96";#N/A,#N/A,FALSE,"019-97";#N/A,#N/A,FALSE,"021-97";#N/A,#N/A,FALSE,"022-97";#N/A,#N/A,FALSE,"028-97"}</definedName>
    <definedName name="__FR2_2" hidden="1">{#N/A,#N/A,FALSE,"GERAL";#N/A,#N/A,FALSE,"012-96";#N/A,#N/A,FALSE,"018-96";#N/A,#N/A,FALSE,"027-96";#N/A,#N/A,FALSE,"059-96";#N/A,#N/A,FALSE,"076-96";#N/A,#N/A,FALSE,"019-97";#N/A,#N/A,FALSE,"021-97";#N/A,#N/A,FALSE,"022-97";#N/A,#N/A,FALSE,"028-97"}</definedName>
    <definedName name="__FR2_3" localSheetId="7" hidden="1">{#N/A,#N/A,FALSE,"GERAL";#N/A,#N/A,FALSE,"012-96";#N/A,#N/A,FALSE,"018-96";#N/A,#N/A,FALSE,"027-96";#N/A,#N/A,FALSE,"059-96";#N/A,#N/A,FALSE,"076-96";#N/A,#N/A,FALSE,"019-97";#N/A,#N/A,FALSE,"021-97";#N/A,#N/A,FALSE,"022-97";#N/A,#N/A,FALSE,"028-97"}</definedName>
    <definedName name="__FR2_3" hidden="1">{#N/A,#N/A,FALSE,"GERAL";#N/A,#N/A,FALSE,"012-96";#N/A,#N/A,FALSE,"018-96";#N/A,#N/A,FALSE,"027-96";#N/A,#N/A,FALSE,"059-96";#N/A,#N/A,FALSE,"076-96";#N/A,#N/A,FALSE,"019-97";#N/A,#N/A,FALSE,"021-97";#N/A,#N/A,FALSE,"022-97";#N/A,#N/A,FALSE,"028-97"}</definedName>
    <definedName name="__FR2_4" localSheetId="7" hidden="1">{#N/A,#N/A,FALSE,"GERAL";#N/A,#N/A,FALSE,"012-96";#N/A,#N/A,FALSE,"018-96";#N/A,#N/A,FALSE,"027-96";#N/A,#N/A,FALSE,"059-96";#N/A,#N/A,FALSE,"076-96";#N/A,#N/A,FALSE,"019-97";#N/A,#N/A,FALSE,"021-97";#N/A,#N/A,FALSE,"022-97";#N/A,#N/A,FALSE,"028-97"}</definedName>
    <definedName name="__FR2_4" hidden="1">{#N/A,#N/A,FALSE,"GERAL";#N/A,#N/A,FALSE,"012-96";#N/A,#N/A,FALSE,"018-96";#N/A,#N/A,FALSE,"027-96";#N/A,#N/A,FALSE,"059-96";#N/A,#N/A,FALSE,"076-96";#N/A,#N/A,FALSE,"019-97";#N/A,#N/A,FALSE,"021-97";#N/A,#N/A,FALSE,"022-97";#N/A,#N/A,FALSE,"028-97"}</definedName>
    <definedName name="__IntlFixup" hidden="1">TRUE</definedName>
    <definedName name="__IntlFixupTable" localSheetId="6" hidden="1">#REF!</definedName>
    <definedName name="__IntlFixupTable" localSheetId="7" hidden="1">#REF!</definedName>
    <definedName name="__IntlFixupTable" hidden="1">#REF!</definedName>
    <definedName name="__IRM1" localSheetId="6" hidden="1">{#N/A,#N/A,FALSE,"MO (2)"}</definedName>
    <definedName name="__IRM1" localSheetId="7" hidden="1">{#N/A,#N/A,FALSE,"MO (2)"}</definedName>
    <definedName name="__IRM1" hidden="1">{#N/A,#N/A,FALSE,"MO (2)"}</definedName>
    <definedName name="__JAN02" localSheetId="6" hidden="1">{"VENTAS1",#N/A,FALSE,"VENTAS";"VENTAS2",#N/A,FALSE,"VENTAS";"VENTAS3",#N/A,FALSE,"VENTAS";"VENTAS4",#N/A,FALSE,"VENTAS";"VENTAS5",#N/A,FALSE,"VENTAS";"VENTAS6",#N/A,FALSE,"VENTAS";"VENTAS7",#N/A,FALSE,"VENTAS";"VENTAS8",#N/A,FALSE,"VENTAS"}</definedName>
    <definedName name="__JAN02" localSheetId="7" hidden="1">{"VENTAS1",#N/A,FALSE,"VENTAS";"VENTAS2",#N/A,FALSE,"VENTAS";"VENTAS3",#N/A,FALSE,"VENTAS";"VENTAS4",#N/A,FALSE,"VENTAS";"VENTAS5",#N/A,FALSE,"VENTAS";"VENTAS6",#N/A,FALSE,"VENTAS";"VENTAS7",#N/A,FALSE,"VENTAS";"VENTAS8",#N/A,FALSE,"VENTAS"}</definedName>
    <definedName name="__JAN02" hidden="1">{"VENTAS1",#N/A,FALSE,"VENTAS";"VENTAS2",#N/A,FALSE,"VENTAS";"VENTAS3",#N/A,FALSE,"VENTAS";"VENTAS4",#N/A,FALSE,"VENTAS";"VENTAS5",#N/A,FALSE,"VENTAS";"VENTAS6",#N/A,FALSE,"VENTAS";"VENTAS7",#N/A,FALSE,"VENTAS";"VENTAS8",#N/A,FALSE,"VENTAS"}</definedName>
    <definedName name="__JU7" localSheetId="6"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JU7" localSheetId="7"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JU7"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jun04" localSheetId="6" hidden="1">{"'gráf jan00'!$A$1:$AK$41"}</definedName>
    <definedName name="__jun04" localSheetId="7" hidden="1">{"'gráf jan00'!$A$1:$AK$41"}</definedName>
    <definedName name="__jun04" hidden="1">{"'gráf jan00'!$A$1:$AK$41"}</definedName>
    <definedName name="__kj14" localSheetId="6"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kj14" localSheetId="7"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kj14"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kj16" localSheetId="6"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kj16" localSheetId="7"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kj16"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kj4" localSheetId="6"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kj4" localSheetId="7"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kj4"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kj8" localSheetId="6"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kj8" localSheetId="7"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kj8"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_LOT1">"$#REF!.$#REF!$#REF!"</definedName>
    <definedName name="__LOT10">"$#REF!.$#REF!$#REF!"</definedName>
    <definedName name="__LOT2">"$#REF!.$#REF!$#REF!"</definedName>
    <definedName name="__LOT3">"$#REF!.$#REF!$#REF!"</definedName>
    <definedName name="__LOT4">"$#REF!.$#REF!$#REF!"</definedName>
    <definedName name="__LOT5">"$#REF!.$#REF!$#REF!"</definedName>
    <definedName name="__LOT6">"$#REF!.$#REF!$#REF!"</definedName>
    <definedName name="__LOT7">"$#REF!.$#REF!$#REF!"</definedName>
    <definedName name="__LOT8">"$#REF!.$#REF!$#REF!"</definedName>
    <definedName name="__LOT9">"$#REF!.$#REF!$#REF!"</definedName>
    <definedName name="__MA2" localSheetId="6" hidden="1">{"'REL CUSTODIF'!$B$1:$H$72"}</definedName>
    <definedName name="__MA2" localSheetId="7" hidden="1">{"'REL CUSTODIF'!$B$1:$H$72"}</definedName>
    <definedName name="__MA2" hidden="1">{"'REL CUSTODIF'!$B$1:$H$72"}</definedName>
    <definedName name="__MLH1" localSheetId="6">#REF!</definedName>
    <definedName name="__MLH1">#REF!</definedName>
    <definedName name="__MLH2" localSheetId="6">#REF!</definedName>
    <definedName name="__MLH2">#REF!</definedName>
    <definedName name="__MLH3" localSheetId="6">#REF!</definedName>
    <definedName name="__MLH3">#REF!</definedName>
    <definedName name="__MOA1" localSheetId="6" hidden="1">{#N/A,#N/A,FALSE,"DEF1";#N/A,#N/A,FALSE,"DEF2";#N/A,#N/A,FALSE,"DEF3"}</definedName>
    <definedName name="__MOA1" localSheetId="7" hidden="1">{#N/A,#N/A,FALSE,"DEF1";#N/A,#N/A,FALSE,"DEF2";#N/A,#N/A,FALSE,"DEF3"}</definedName>
    <definedName name="__MOA1" hidden="1">{#N/A,#N/A,FALSE,"DEF1";#N/A,#N/A,FALSE,"DEF2";#N/A,#N/A,FALSE,"DEF3"}</definedName>
    <definedName name="__MOA2" localSheetId="6" hidden="1">{#N/A,#N/A,FALSE,"DEF1";#N/A,#N/A,FALSE,"DEF2";#N/A,#N/A,FALSE,"DEF3"}</definedName>
    <definedName name="__MOA2" localSheetId="7" hidden="1">{#N/A,#N/A,FALSE,"DEF1";#N/A,#N/A,FALSE,"DEF2";#N/A,#N/A,FALSE,"DEF3"}</definedName>
    <definedName name="__MOA2" hidden="1">{#N/A,#N/A,FALSE,"DEF1";#N/A,#N/A,FALSE,"DEF2";#N/A,#N/A,FALSE,"DEF3"}</definedName>
    <definedName name="__MP100">#REF!</definedName>
    <definedName name="__n2" localSheetId="6" hidden="1">{#N/A,#N/A,FALSE,"PCOL"}</definedName>
    <definedName name="__n2" localSheetId="7" hidden="1">{#N/A,#N/A,FALSE,"PCOL"}</definedName>
    <definedName name="__n2" hidden="1">{#N/A,#N/A,FALSE,"PCOL"}</definedName>
    <definedName name="__oae1" localSheetId="6">#REF!</definedName>
    <definedName name="__oae1" localSheetId="7">#REF!</definedName>
    <definedName name="__oae1">#REF!</definedName>
    <definedName name="__OUT98" localSheetId="6" hidden="1">{#N/A,#N/A,TRUE,"Serviços"}</definedName>
    <definedName name="__OUT98" localSheetId="7" hidden="1">{#N/A,#N/A,TRUE,"Serviços"}</definedName>
    <definedName name="__OUT98" hidden="1">{#N/A,#N/A,TRUE,"Serviços"}</definedName>
    <definedName name="__OUT988888" localSheetId="6" hidden="1">{#N/A,#N/A,TRUE,"Serviços"}</definedName>
    <definedName name="__OUT988888" localSheetId="7" hidden="1">{#N/A,#N/A,TRUE,"Serviços"}</definedName>
    <definedName name="__OUT988888" hidden="1">{#N/A,#N/A,TRUE,"Serviços"}</definedName>
    <definedName name="__OW18" localSheetId="6" hidden="1">{#N/A,#N/A,FALSE,"CAPA (2)";#N/A,#N/A,FALSE,"PORTAS";#N/A,#N/A,FALSE,"DIMENSION.";#N/A,#N/A,FALSE,"CUSTOPP";#N/A,#N/A,FALSE,"ENLACES";#N/A,#N/A,FALSE,"TOPTELPE";#N/A,#N/A,FALSE,"CSG";#N/A,#N/A,FALSE,"TREIN-DOC";#N/A,#N/A,FALSE,"RESUMO"}</definedName>
    <definedName name="__OW18" localSheetId="7" hidden="1">{#N/A,#N/A,FALSE,"CAPA (2)";#N/A,#N/A,FALSE,"PORTAS";#N/A,#N/A,FALSE,"DIMENSION.";#N/A,#N/A,FALSE,"CUSTOPP";#N/A,#N/A,FALSE,"ENLACES";#N/A,#N/A,FALSE,"TOPTELPE";#N/A,#N/A,FALSE,"CSG";#N/A,#N/A,FALSE,"TREIN-DOC";#N/A,#N/A,FALSE,"RESUMO"}</definedName>
    <definedName name="__OW18" hidden="1">{#N/A,#N/A,FALSE,"CAPA (2)";#N/A,#N/A,FALSE,"PORTAS";#N/A,#N/A,FALSE,"DIMENSION.";#N/A,#N/A,FALSE,"CUSTOPP";#N/A,#N/A,FALSE,"ENLACES";#N/A,#N/A,FALSE,"TOPTELPE";#N/A,#N/A,FALSE,"CSG";#N/A,#N/A,FALSE,"TREIN-DOC";#N/A,#N/A,FALSE,"RESUMO"}</definedName>
    <definedName name="__PA01" localSheetId="6" hidden="1">{"'teste'!$B$2:$R$49"}</definedName>
    <definedName name="__PA01" localSheetId="7" hidden="1">{"'teste'!$B$2:$R$49"}</definedName>
    <definedName name="__PA01" hidden="1">{"'teste'!$B$2:$R$49"}</definedName>
    <definedName name="__pav1" localSheetId="6">#REF!</definedName>
    <definedName name="__PAV1" localSheetId="7">'[14]OAE 301 '!#REF!</definedName>
    <definedName name="__PAV1">#REF!</definedName>
    <definedName name="__PL1" localSheetId="6">#REF!</definedName>
    <definedName name="__PL1">#REF!</definedName>
    <definedName name="__PN10" localSheetId="6" hidden="1">{"'gráf jan00'!$A$1:$AK$41"}</definedName>
    <definedName name="__PN10" localSheetId="7" hidden="1">{"'gráf jan00'!$A$1:$AK$41"}</definedName>
    <definedName name="__PN10" hidden="1">{"'gráf jan00'!$A$1:$AK$41"}</definedName>
    <definedName name="__PRE010206">#REF!</definedName>
    <definedName name="__pre1" localSheetId="6">#REF!</definedName>
    <definedName name="__PRE1" localSheetId="7">'[14]OAE 301 '!#REF!</definedName>
    <definedName name="__PRE1">#REF!</definedName>
    <definedName name="__QEC2" localSheetId="6" hidden="1">{#N/A,#N/A,FALSE,"GERAL";#N/A,#N/A,FALSE,"012-96";#N/A,#N/A,FALSE,"018-96";#N/A,#N/A,FALSE,"027-96";#N/A,#N/A,FALSE,"059-96";#N/A,#N/A,FALSE,"076-96";#N/A,#N/A,FALSE,"019-97";#N/A,#N/A,FALSE,"021-97";#N/A,#N/A,FALSE,"022-97";#N/A,#N/A,FALSE,"028-97"}</definedName>
    <definedName name="__QEC2" localSheetId="7" hidden="1">{#N/A,#N/A,FALSE,"GERAL";#N/A,#N/A,FALSE,"012-96";#N/A,#N/A,FALSE,"018-96";#N/A,#N/A,FALSE,"027-96";#N/A,#N/A,FALSE,"059-96";#N/A,#N/A,FALSE,"076-96";#N/A,#N/A,FALSE,"019-97";#N/A,#N/A,FALSE,"021-97";#N/A,#N/A,FALSE,"022-97";#N/A,#N/A,FALSE,"028-97"}</definedName>
    <definedName name="__QEC2" hidden="1">{#N/A,#N/A,FALSE,"GERAL";#N/A,#N/A,FALSE,"012-96";#N/A,#N/A,FALSE,"018-96";#N/A,#N/A,FALSE,"027-96";#N/A,#N/A,FALSE,"059-96";#N/A,#N/A,FALSE,"076-96";#N/A,#N/A,FALSE,"019-97";#N/A,#N/A,FALSE,"021-97";#N/A,#N/A,FALSE,"022-97";#N/A,#N/A,FALSE,"028-97"}</definedName>
    <definedName name="__r" localSheetId="6" hidden="1">{#N/A,#N/A,FALSE,"PCOL"}</definedName>
    <definedName name="__r" localSheetId="7" hidden="1">{#N/A,#N/A,FALSE,"PCOL"}</definedName>
    <definedName name="__r" hidden="1">{#N/A,#N/A,FALSE,"PCOL"}</definedName>
    <definedName name="__r1" localSheetId="7" hidden="1">{#N/A,#N/A,FALSE,"GERAL";#N/A,#N/A,FALSE,"012-96";#N/A,#N/A,FALSE,"018-96";#N/A,#N/A,FALSE,"027-96";#N/A,#N/A,FALSE,"059-96";#N/A,#N/A,FALSE,"076-96";#N/A,#N/A,FALSE,"019-97";#N/A,#N/A,FALSE,"021-97";#N/A,#N/A,FALSE,"022-97";#N/A,#N/A,FALSE,"028-97"}</definedName>
    <definedName name="__r1" hidden="1">{#N/A,#N/A,FALSE,"GERAL";#N/A,#N/A,FALSE,"012-96";#N/A,#N/A,FALSE,"018-96";#N/A,#N/A,FALSE,"027-96";#N/A,#N/A,FALSE,"059-96";#N/A,#N/A,FALSE,"076-96";#N/A,#N/A,FALSE,"019-97";#N/A,#N/A,FALSE,"021-97";#N/A,#N/A,FALSE,"022-97";#N/A,#N/A,FALSE,"028-97"}</definedName>
    <definedName name="__r2" localSheetId="7" hidden="1">{#N/A,#N/A,FALSE,"GERAL";#N/A,#N/A,FALSE,"012-96";#N/A,#N/A,FALSE,"018-96";#N/A,#N/A,FALSE,"027-96";#N/A,#N/A,FALSE,"059-96";#N/A,#N/A,FALSE,"076-96";#N/A,#N/A,FALSE,"019-97";#N/A,#N/A,FALSE,"021-97";#N/A,#N/A,FALSE,"022-97";#N/A,#N/A,FALSE,"028-97"}</definedName>
    <definedName name="__r2" hidden="1">{#N/A,#N/A,FALSE,"GERAL";#N/A,#N/A,FALSE,"012-96";#N/A,#N/A,FALSE,"018-96";#N/A,#N/A,FALSE,"027-96";#N/A,#N/A,FALSE,"059-96";#N/A,#N/A,FALSE,"076-96";#N/A,#N/A,FALSE,"019-97";#N/A,#N/A,FALSE,"021-97";#N/A,#N/A,FALSE,"022-97";#N/A,#N/A,FALSE,"028-97"}</definedName>
    <definedName name="__REC13112">#REF!</definedName>
    <definedName name="__REC3">#REF!</definedName>
    <definedName name="__REC35">#REF!</definedName>
    <definedName name="__REC4">#REF!</definedName>
    <definedName name="__REP1">#REF!</definedName>
    <definedName name="__REP15">#REF!</definedName>
    <definedName name="__REP2">#REF!</definedName>
    <definedName name="__rev1" localSheetId="6">#REF!</definedName>
    <definedName name="__REV1" localSheetId="7">#REF!</definedName>
    <definedName name="__REV1">#REF!</definedName>
    <definedName name="__rwn2" localSheetId="6" hidden="1">{#N/A,#N/A,FALSE,"GERAL";#N/A,#N/A,FALSE,"012-96";#N/A,#N/A,FALSE,"018-96";#N/A,#N/A,FALSE,"027-96";#N/A,#N/A,FALSE,"059-96";#N/A,#N/A,FALSE,"076-96";#N/A,#N/A,FALSE,"019-97";#N/A,#N/A,FALSE,"021-97";#N/A,#N/A,FALSE,"022-97";#N/A,#N/A,FALSE,"028-97"}</definedName>
    <definedName name="__rwn2" localSheetId="7" hidden="1">{#N/A,#N/A,FALSE,"GERAL";#N/A,#N/A,FALSE,"012-96";#N/A,#N/A,FALSE,"018-96";#N/A,#N/A,FALSE,"027-96";#N/A,#N/A,FALSE,"059-96";#N/A,#N/A,FALSE,"076-96";#N/A,#N/A,FALSE,"019-97";#N/A,#N/A,FALSE,"021-97";#N/A,#N/A,FALSE,"022-97";#N/A,#N/A,FALSE,"028-97"}</definedName>
    <definedName name="__rwn2" hidden="1">{#N/A,#N/A,FALSE,"GERAL";#N/A,#N/A,FALSE,"012-96";#N/A,#N/A,FALSE,"018-96";#N/A,#N/A,FALSE,"027-96";#N/A,#N/A,FALSE,"059-96";#N/A,#N/A,FALSE,"076-96";#N/A,#N/A,FALSE,"019-97";#N/A,#N/A,FALSE,"021-97";#N/A,#N/A,FALSE,"022-97";#N/A,#N/A,FALSE,"028-97"}</definedName>
    <definedName name="__SE2">#REF!</definedName>
    <definedName name="__seg1" localSheetId="6">#REF!</definedName>
    <definedName name="__SEG1" localSheetId="7">#REF!</definedName>
    <definedName name="__SEG1">#REF!</definedName>
    <definedName name="__SET01" localSheetId="6" hidden="1">{"'gráf jan00'!$A$1:$AK$41"}</definedName>
    <definedName name="__SET01" localSheetId="7" hidden="1">{"'gráf jan00'!$A$1:$AK$41"}</definedName>
    <definedName name="__SET01" hidden="1">{"'gráf jan00'!$A$1:$AK$41"}</definedName>
    <definedName name="__set1" localSheetId="6" hidden="1">{"'gráf jan00'!$A$1:$AK$41"}</definedName>
    <definedName name="__set1" localSheetId="7" hidden="1">{"'gráf jan00'!$A$1:$AK$41"}</definedName>
    <definedName name="__set1" hidden="1">{"'gráf jan00'!$A$1:$AK$41"}</definedName>
    <definedName name="__SET2008" localSheetId="6" hidden="1">{"'gráf jan00'!$A$1:$AK$41"}</definedName>
    <definedName name="__SET2008" localSheetId="7" hidden="1">{"'gráf jan00'!$A$1:$AK$41"}</definedName>
    <definedName name="__SET2008" hidden="1">{"'gráf jan00'!$A$1:$AK$41"}</definedName>
    <definedName name="__sih1" localSheetId="6">#REF!</definedName>
    <definedName name="__sih1">#REF!</definedName>
    <definedName name="__siv1" localSheetId="6">#REF!</definedName>
    <definedName name="__siv1">#REF!</definedName>
    <definedName name="__STC04" localSheetId="6">#REF!</definedName>
    <definedName name="__STC04">#REF!</definedName>
    <definedName name="__tab0198">#REF!</definedName>
    <definedName name="__tab1" localSheetId="6">#REF!</definedName>
    <definedName name="__tab1" localSheetId="7">[1]Preços_BSTC!$B$4:$R$77</definedName>
    <definedName name="__tab1">#REF!</definedName>
    <definedName name="__TT102">#REF!</definedName>
    <definedName name="__TT107">#REF!</definedName>
    <definedName name="__TT121">#REF!</definedName>
    <definedName name="__TT123">#REF!</definedName>
    <definedName name="__TT19">#REF!</definedName>
    <definedName name="__TT20">#REF!</definedName>
    <definedName name="__TT21">#REF!</definedName>
    <definedName name="__TT22">#REF!</definedName>
    <definedName name="__TT26">#REF!</definedName>
    <definedName name="__TT27">#REF!</definedName>
    <definedName name="__TT28">#REF!</definedName>
    <definedName name="__TT30">#REF!</definedName>
    <definedName name="__TT31">#REF!</definedName>
    <definedName name="__TT32">#REF!</definedName>
    <definedName name="__TT33">#REF!</definedName>
    <definedName name="__TT34">#REF!</definedName>
    <definedName name="__TT36">#REF!</definedName>
    <definedName name="__TT37">#REF!</definedName>
    <definedName name="__TT38">#REF!</definedName>
    <definedName name="__TT39">#REF!</definedName>
    <definedName name="__TT40">#REF!</definedName>
    <definedName name="__TT5">#REF!</definedName>
    <definedName name="__TT52">#REF!</definedName>
    <definedName name="__TT53">#REF!</definedName>
    <definedName name="__TT54">#REF!</definedName>
    <definedName name="__TT55">#REF!</definedName>
    <definedName name="__TT6">#REF!</definedName>
    <definedName name="__TT60">#REF!</definedName>
    <definedName name="__TT61">#REF!</definedName>
    <definedName name="__TT69">#REF!</definedName>
    <definedName name="__TT7">#REF!</definedName>
    <definedName name="__TT70">#REF!</definedName>
    <definedName name="__TT71">#REF!</definedName>
    <definedName name="__TT74">#REF!</definedName>
    <definedName name="__TT75">#REF!</definedName>
    <definedName name="__TT76">#REF!</definedName>
    <definedName name="__TT77">#REF!</definedName>
    <definedName name="__TT78">#REF!</definedName>
    <definedName name="__TT79">#REF!</definedName>
    <definedName name="__TT94">#REF!</definedName>
    <definedName name="__TT95">#REF!</definedName>
    <definedName name="__TT97">#REF!</definedName>
    <definedName name="__UNI13112">#REF!</definedName>
    <definedName name="__v1" localSheetId="6" hidden="1">{"'REL CUSTODIF'!$B$1:$H$72"}</definedName>
    <definedName name="__v1" localSheetId="7" hidden="1">{"'REL CUSTODIF'!$B$1:$H$72"}</definedName>
    <definedName name="__v1" hidden="1">{"'REL CUSTODIF'!$B$1:$H$72"}</definedName>
    <definedName name="__VAL13112">#REF!</definedName>
    <definedName name="__VAX1" localSheetId="6">#REF!</definedName>
    <definedName name="__VAX1">#REF!</definedName>
    <definedName name="__VAX2" localSheetId="6">#REF!</definedName>
    <definedName name="__VAX2">#REF!</definedName>
    <definedName name="__VRL1" localSheetId="6">#REF!</definedName>
    <definedName name="__VRL1">#REF!</definedName>
    <definedName name="__VRL2" localSheetId="6">#REF!</definedName>
    <definedName name="__VRL2">#REF!</definedName>
    <definedName name="__VRL3" localSheetId="6">#REF!</definedName>
    <definedName name="__VRL3">#REF!</definedName>
    <definedName name="__WWW1" localSheetId="6" hidden="1">{#N/A,#N/A,FALSE,"QD_F1 Invest Detalhado";#N/A,#N/A,FALSE,"QD_F3 Invest_Comparado";#N/A,#N/A,FALSE,"QD_B Trafego";#N/A,#N/A,FALSE,"QD_D0 Custos Operacionais";#N/A,#N/A,FALSE,"QD_C Receita";#N/A,#N/A,FALSE,"QD_D Custos";#N/A,#N/A,FALSE,"QD_E Resultado";#N/A,#N/A,FALSE,"QD_G Fluxo Caixa"}</definedName>
    <definedName name="__WWW1" localSheetId="7" hidden="1">{#N/A,#N/A,FALSE,"QD_F1 Invest Detalhado";#N/A,#N/A,FALSE,"QD_F3 Invest_Comparado";#N/A,#N/A,FALSE,"QD_B Trafego";#N/A,#N/A,FALSE,"QD_D0 Custos Operacionais";#N/A,#N/A,FALSE,"QD_C Receita";#N/A,#N/A,FALSE,"QD_D Custos";#N/A,#N/A,FALSE,"QD_E Resultado";#N/A,#N/A,FALSE,"QD_G Fluxo Caixa"}</definedName>
    <definedName name="__WWW1" hidden="1">{#N/A,#N/A,FALSE,"QD_F1 Invest Detalhado";#N/A,#N/A,FALSE,"QD_F3 Invest_Comparado";#N/A,#N/A,FALSE,"QD_B Trafego";#N/A,#N/A,FALSE,"QD_D0 Custos Operacionais";#N/A,#N/A,FALSE,"QD_C Receita";#N/A,#N/A,FALSE,"QD_D Custos";#N/A,#N/A,FALSE,"QD_E Resultado";#N/A,#N/A,FALSE,"QD_G Fluxo Caixa"}</definedName>
    <definedName name="__WWW1_1" localSheetId="6" hidden="1">{#N/A,#N/A,FALSE,"QD_F1 Invest Detalhado";#N/A,#N/A,FALSE,"QD_F3 Invest_Comparado";#N/A,#N/A,FALSE,"QD_B Trafego";#N/A,#N/A,FALSE,"QD_D0 Custos Operacionais";#N/A,#N/A,FALSE,"QD_C Receita";#N/A,#N/A,FALSE,"QD_D Custos";#N/A,#N/A,FALSE,"QD_E Resultado";#N/A,#N/A,FALSE,"QD_G Fluxo Caixa"}</definedName>
    <definedName name="__WWW1_1" localSheetId="7" hidden="1">{#N/A,#N/A,FALSE,"QD_F1 Invest Detalhado";#N/A,#N/A,FALSE,"QD_F3 Invest_Comparado";#N/A,#N/A,FALSE,"QD_B Trafego";#N/A,#N/A,FALSE,"QD_D0 Custos Operacionais";#N/A,#N/A,FALSE,"QD_C Receita";#N/A,#N/A,FALSE,"QD_D Custos";#N/A,#N/A,FALSE,"QD_E Resultado";#N/A,#N/A,FALSE,"QD_G Fluxo Caixa"}</definedName>
    <definedName name="__WWW1_1" hidden="1">{#N/A,#N/A,FALSE,"QD_F1 Invest Detalhado";#N/A,#N/A,FALSE,"QD_F3 Invest_Comparado";#N/A,#N/A,FALSE,"QD_B Trafego";#N/A,#N/A,FALSE,"QD_D0 Custos Operacionais";#N/A,#N/A,FALSE,"QD_C Receita";#N/A,#N/A,FALSE,"QD_D Custos";#N/A,#N/A,FALSE,"QD_E Resultado";#N/A,#N/A,FALSE,"QD_G Fluxo Caixa"}</definedName>
    <definedName name="__WWW1_2" localSheetId="6" hidden="1">{#N/A,#N/A,FALSE,"QD_F1 Invest Detalhado";#N/A,#N/A,FALSE,"QD_F3 Invest_Comparado";#N/A,#N/A,FALSE,"QD_B Trafego";#N/A,#N/A,FALSE,"QD_D0 Custos Operacionais";#N/A,#N/A,FALSE,"QD_C Receita";#N/A,#N/A,FALSE,"QD_D Custos";#N/A,#N/A,FALSE,"QD_E Resultado";#N/A,#N/A,FALSE,"QD_G Fluxo Caixa"}</definedName>
    <definedName name="__WWW1_2" localSheetId="7" hidden="1">{#N/A,#N/A,FALSE,"QD_F1 Invest Detalhado";#N/A,#N/A,FALSE,"QD_F3 Invest_Comparado";#N/A,#N/A,FALSE,"QD_B Trafego";#N/A,#N/A,FALSE,"QD_D0 Custos Operacionais";#N/A,#N/A,FALSE,"QD_C Receita";#N/A,#N/A,FALSE,"QD_D Custos";#N/A,#N/A,FALSE,"QD_E Resultado";#N/A,#N/A,FALSE,"QD_G Fluxo Caixa"}</definedName>
    <definedName name="__WWW1_2" hidden="1">{#N/A,#N/A,FALSE,"QD_F1 Invest Detalhado";#N/A,#N/A,FALSE,"QD_F3 Invest_Comparado";#N/A,#N/A,FALSE,"QD_B Trafego";#N/A,#N/A,FALSE,"QD_D0 Custos Operacionais";#N/A,#N/A,FALSE,"QD_C Receita";#N/A,#N/A,FALSE,"QD_D Custos";#N/A,#N/A,FALSE,"QD_E Resultado";#N/A,#N/A,FALSE,"QD_G Fluxo Caixa"}</definedName>
    <definedName name="__WWW1_3" localSheetId="6" hidden="1">{#N/A,#N/A,FALSE,"QD_F1 Invest Detalhado";#N/A,#N/A,FALSE,"QD_F3 Invest_Comparado";#N/A,#N/A,FALSE,"QD_B Trafego";#N/A,#N/A,FALSE,"QD_D0 Custos Operacionais";#N/A,#N/A,FALSE,"QD_C Receita";#N/A,#N/A,FALSE,"QD_D Custos";#N/A,#N/A,FALSE,"QD_E Resultado";#N/A,#N/A,FALSE,"QD_G Fluxo Caixa"}</definedName>
    <definedName name="__WWW1_3" localSheetId="7" hidden="1">{#N/A,#N/A,FALSE,"QD_F1 Invest Detalhado";#N/A,#N/A,FALSE,"QD_F3 Invest_Comparado";#N/A,#N/A,FALSE,"QD_B Trafego";#N/A,#N/A,FALSE,"QD_D0 Custos Operacionais";#N/A,#N/A,FALSE,"QD_C Receita";#N/A,#N/A,FALSE,"QD_D Custos";#N/A,#N/A,FALSE,"QD_E Resultado";#N/A,#N/A,FALSE,"QD_G Fluxo Caixa"}</definedName>
    <definedName name="__WWW1_3" hidden="1">{#N/A,#N/A,FALSE,"QD_F1 Invest Detalhado";#N/A,#N/A,FALSE,"QD_F3 Invest_Comparado";#N/A,#N/A,FALSE,"QD_B Trafego";#N/A,#N/A,FALSE,"QD_D0 Custos Operacionais";#N/A,#N/A,FALSE,"QD_C Receita";#N/A,#N/A,FALSE,"QD_D Custos";#N/A,#N/A,FALSE,"QD_E Resultado";#N/A,#N/A,FALSE,"QD_G Fluxo Caixa"}</definedName>
    <definedName name="__WX2" localSheetId="6" hidden="1">{#N/A,#N/A,FALSE,"EXPORTAC";#N/A,#N/A,FALSE,"SUPEL94"}</definedName>
    <definedName name="__WX2" localSheetId="7" hidden="1">{#N/A,#N/A,FALSE,"EXPORTAC";#N/A,#N/A,FALSE,"SUPEL94"}</definedName>
    <definedName name="__WX2" hidden="1">{#N/A,#N/A,FALSE,"EXPORTAC";#N/A,#N/A,FALSE,"SUPEL94"}</definedName>
    <definedName name="__x1" localSheetId="6"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__x1" localSheetId="7"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__x1"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__x10" localSheetId="6" hidden="1">{"'REL CUSTODIF'!$B$1:$H$72"}</definedName>
    <definedName name="__x10" localSheetId="7" hidden="1">{"'REL CUSTODIF'!$B$1:$H$72"}</definedName>
    <definedName name="__x10" hidden="1">{"'REL CUSTODIF'!$B$1:$H$72"}</definedName>
    <definedName name="__x11" localSheetId="6" hidden="1">{"'REL CUSTODIF'!$B$1:$H$72"}</definedName>
    <definedName name="__x11" localSheetId="7" hidden="1">{"'REL CUSTODIF'!$B$1:$H$72"}</definedName>
    <definedName name="__x11" hidden="1">{"'REL CUSTODIF'!$B$1:$H$72"}</definedName>
    <definedName name="__x12" localSheetId="6" hidden="1">{#N/A,#N/A,FALSE,"Suprimentos";#N/A,#N/A,FALSE,"Medicina e Segurança";#N/A,#N/A,FALSE,"Administração";#N/A,#N/A,FALSE,"Meio Ambiente";#N/A,#N/A,FALSE,"Operação (Mina)";#N/A,#N/A,FALSE,"Operação (Porto)"}</definedName>
    <definedName name="__x12" localSheetId="7" hidden="1">{#N/A,#N/A,FALSE,"Suprimentos";#N/A,#N/A,FALSE,"Medicina e Segurança";#N/A,#N/A,FALSE,"Administração";#N/A,#N/A,FALSE,"Meio Ambiente";#N/A,#N/A,FALSE,"Operação (Mina)";#N/A,#N/A,FALSE,"Operação (Porto)"}</definedName>
    <definedName name="__x12" hidden="1">{#N/A,#N/A,FALSE,"Suprimentos";#N/A,#N/A,FALSE,"Medicina e Segurança";#N/A,#N/A,FALSE,"Administração";#N/A,#N/A,FALSE,"Meio Ambiente";#N/A,#N/A,FALSE,"Operação (Mina)";#N/A,#N/A,FALSE,"Operação (Porto)"}</definedName>
    <definedName name="__x13" localSheetId="6" hidden="1">{"'REL CUSTODIF'!$B$1:$H$72"}</definedName>
    <definedName name="__x13" localSheetId="7" hidden="1">{"'REL CUSTODIF'!$B$1:$H$72"}</definedName>
    <definedName name="__x13" hidden="1">{"'REL CUSTODIF'!$B$1:$H$72"}</definedName>
    <definedName name="__x2" localSheetId="6" hidden="1">{#N/A,#N/A,FALSE,"GQGEMPRE"}</definedName>
    <definedName name="__x2" localSheetId="7" hidden="1">{#N/A,#N/A,FALSE,"GQGEMPRE"}</definedName>
    <definedName name="__x2" hidden="1">{#N/A,#N/A,FALSE,"GQGEMPRE"}</definedName>
    <definedName name="__x20" localSheetId="6" hidden="1">{#N/A,#N/A,FALSE,"Suprimentos";#N/A,#N/A,FALSE,"Medicina e Segurança";#N/A,#N/A,FALSE,"Administração";#N/A,#N/A,FALSE,"Meio Ambiente";#N/A,#N/A,FALSE,"Operação (Mina)";#N/A,#N/A,FALSE,"Operação (Porto)"}</definedName>
    <definedName name="__x20" localSheetId="7" hidden="1">{#N/A,#N/A,FALSE,"Suprimentos";#N/A,#N/A,FALSE,"Medicina e Segurança";#N/A,#N/A,FALSE,"Administração";#N/A,#N/A,FALSE,"Meio Ambiente";#N/A,#N/A,FALSE,"Operação (Mina)";#N/A,#N/A,FALSE,"Operação (Porto)"}</definedName>
    <definedName name="__x20" hidden="1">{#N/A,#N/A,FALSE,"Suprimentos";#N/A,#N/A,FALSE,"Medicina e Segurança";#N/A,#N/A,FALSE,"Administração";#N/A,#N/A,FALSE,"Meio Ambiente";#N/A,#N/A,FALSE,"Operação (Mina)";#N/A,#N/A,FALSE,"Operação (Porto)"}</definedName>
    <definedName name="__x3" localSheetId="6" hidden="1">{"'REL CUSTODIF'!$B$1:$H$72"}</definedName>
    <definedName name="__x3" localSheetId="7" hidden="1">{"'REL CUSTODIF'!$B$1:$H$72"}</definedName>
    <definedName name="__x3" hidden="1">{"'REL CUSTODIF'!$B$1:$H$72"}</definedName>
    <definedName name="__x4" localSheetId="6" hidden="1">{"'REL CUSTODIF'!$B$1:$H$72"}</definedName>
    <definedName name="__x4" localSheetId="7" hidden="1">{"'REL CUSTODIF'!$B$1:$H$72"}</definedName>
    <definedName name="__x4" hidden="1">{"'REL CUSTODIF'!$B$1:$H$72"}</definedName>
    <definedName name="__x5" localSheetId="6" hidden="1">{"'REL CUSTODIF'!$B$1:$H$72"}</definedName>
    <definedName name="__x5" localSheetId="7" hidden="1">{"'REL CUSTODIF'!$B$1:$H$72"}</definedName>
    <definedName name="__x5" hidden="1">{"'REL CUSTODIF'!$B$1:$H$72"}</definedName>
    <definedName name="__x6" localSheetId="6" hidden="1">{#N/A,#N/A,FALSE,"Suprimentos";#N/A,#N/A,FALSE,"Medicina e Segurança";#N/A,#N/A,FALSE,"Administração";#N/A,#N/A,FALSE,"Meio Ambiente";#N/A,#N/A,FALSE,"Operação (Mina)";#N/A,#N/A,FALSE,"Operação (Porto)"}</definedName>
    <definedName name="__x6" localSheetId="7" hidden="1">{#N/A,#N/A,FALSE,"Suprimentos";#N/A,#N/A,FALSE,"Medicina e Segurança";#N/A,#N/A,FALSE,"Administração";#N/A,#N/A,FALSE,"Meio Ambiente";#N/A,#N/A,FALSE,"Operação (Mina)";#N/A,#N/A,FALSE,"Operação (Porto)"}</definedName>
    <definedName name="__x6" hidden="1">{#N/A,#N/A,FALSE,"Suprimentos";#N/A,#N/A,FALSE,"Medicina e Segurança";#N/A,#N/A,FALSE,"Administração";#N/A,#N/A,FALSE,"Meio Ambiente";#N/A,#N/A,FALSE,"Operação (Mina)";#N/A,#N/A,FALSE,"Operação (Porto)"}</definedName>
    <definedName name="__x7" localSheetId="6" hidden="1">{"'REL CUSTODIF'!$B$1:$H$72"}</definedName>
    <definedName name="__x7" localSheetId="7" hidden="1">{"'REL CUSTODIF'!$B$1:$H$72"}</definedName>
    <definedName name="__x7" hidden="1">{"'REL CUSTODIF'!$B$1:$H$72"}</definedName>
    <definedName name="__x8" localSheetId="6" hidden="1">{"'REL CUSTODIF'!$B$1:$H$72"}</definedName>
    <definedName name="__x8" localSheetId="7" hidden="1">{"'REL CUSTODIF'!$B$1:$H$72"}</definedName>
    <definedName name="__x8" hidden="1">{"'REL CUSTODIF'!$B$1:$H$72"}</definedName>
    <definedName name="__xlfn.AVERAGEIF" hidden="1">#NAME?</definedName>
    <definedName name="__xlfn.RTD" hidden="1">#NAME?</definedName>
    <definedName name="__xlnm.Print_Titles_2">#REF!</definedName>
    <definedName name="__xlnm_Print_Titles_2">#REF!</definedName>
    <definedName name="__xx1" localSheetId="6" hidden="1">{"'CptDifn'!$AA$32:$AG$32"}</definedName>
    <definedName name="__xx1" localSheetId="7" hidden="1">{"'CptDifn'!$AA$32:$AG$32"}</definedName>
    <definedName name="__xx1" hidden="1">{"'CptDifn'!$AA$32:$AG$32"}</definedName>
    <definedName name="_01_09_96" localSheetId="6">#REF!</definedName>
    <definedName name="_01_09_96">#REF!</definedName>
    <definedName name="_1.1">#REF!</definedName>
    <definedName name="_1.10">#REF!</definedName>
    <definedName name="_1.11">#REF!</definedName>
    <definedName name="_1.12">#REF!</definedName>
    <definedName name="_1.13">#REF!</definedName>
    <definedName name="_1.14">#REF!</definedName>
    <definedName name="_1.15">#REF!</definedName>
    <definedName name="_1.16">#REF!</definedName>
    <definedName name="_1.17">#REF!</definedName>
    <definedName name="_1.2">#REF!</definedName>
    <definedName name="_1.20">#REF!</definedName>
    <definedName name="_1.24">#REF!</definedName>
    <definedName name="_1.3">#REF!</definedName>
    <definedName name="_1.4">#REF!</definedName>
    <definedName name="_1.5">#REF!</definedName>
    <definedName name="_1.6">#REF!</definedName>
    <definedName name="_1.7">#REF!</definedName>
    <definedName name="_1.8">#REF!</definedName>
    <definedName name="_1.9">#REF!</definedName>
    <definedName name="_1____123Graph_ACHART_1" localSheetId="6" hidden="1">#REF!</definedName>
    <definedName name="_1____123Graph_ACHART_1" localSheetId="7" hidden="1">'[6]PROP ELAB GANH'!$K$9:$K$15</definedName>
    <definedName name="_1____123Graph_ACHART_1" hidden="1">#REF!</definedName>
    <definedName name="_1____123Graph_BCHART_1" localSheetId="6" hidden="1">#REF!</definedName>
    <definedName name="_1____123Graph_BCHART_1" localSheetId="7" hidden="1">#REF!</definedName>
    <definedName name="_1____123Graph_BCHART_1" hidden="1">#REF!</definedName>
    <definedName name="_1__123Graph_ACHART_1" localSheetId="6" hidden="1">#REF!</definedName>
    <definedName name="_1__123Graph_ACHART_1" localSheetId="7" hidden="1">[15]EAIGESEN!$O$8:$O$8</definedName>
    <definedName name="_1__123Graph_ACHART_1" hidden="1">#REF!</definedName>
    <definedName name="_1__123Graph_BGrßfico_10C" localSheetId="6" hidden="1">#REF!</definedName>
    <definedName name="_1__123Graph_BGrßfico_10C" hidden="1">#REF!</definedName>
    <definedName name="_1__FDSAUDITLINK__" localSheetId="6" hidden="1">{"fdsup://directions/FAT Viewer?action=UPDATE&amp;creator=factset&amp;DYN_ARGS=TRUE&amp;DOC_NAME=FAT:FQL_AUDITING_CLIENT_TEMPLATE.FAT&amp;display_string=Audit&amp;VAR:KEY=WDQPOLERMZ&amp;VAR:QUERY=RkZfREVCVChBTk4sMCwwLEFZLCxVU0Qp&amp;WINDOW=FIRST_POPUP&amp;HEIGHT=450&amp;WIDTH=450&amp;START_MAXIMI","ZED=FALSE&amp;VAR:CALENDAR=US&amp;VAR:SYMBOL=MCO&amp;VAR:INDEX=0"}</definedName>
    <definedName name="_1__FDSAUDITLINK__" localSheetId="7" hidden="1">{"fdsup://directions/FAT Viewer?action=UPDATE&amp;creator=factset&amp;DYN_ARGS=TRUE&amp;DOC_NAME=FAT:FQL_AUDITING_CLIENT_TEMPLATE.FAT&amp;display_string=Audit&amp;VAR:KEY=WDQPOLERMZ&amp;VAR:QUERY=RkZfREVCVChBTk4sMCwwLEFZLCxVU0Qp&amp;WINDOW=FIRST_POPUP&amp;HEIGHT=450&amp;WIDTH=450&amp;START_MAXIMI","ZED=FALSE&amp;VAR:CALENDAR=US&amp;VAR:SYMBOL=MCO&amp;VAR:INDEX=0"}</definedName>
    <definedName name="_1__FDSAUDITLINK__" hidden="1">{"fdsup://directions/FAT Viewer?action=UPDATE&amp;creator=factset&amp;DYN_ARGS=TRUE&amp;DOC_NAME=FAT:FQL_AUDITING_CLIENT_TEMPLATE.FAT&amp;display_string=Audit&amp;VAR:KEY=WDQPOLERMZ&amp;VAR:QUERY=RkZfREVCVChBTk4sMCwwLEFZLCxVU0Qp&amp;WINDOW=FIRST_POPUP&amp;HEIGHT=450&amp;WIDTH=450&amp;START_MAXIMI","ZED=FALSE&amp;VAR:CALENDAR=US&amp;VAR:SYMBOL=MCO&amp;VAR:INDEX=0"}</definedName>
    <definedName name="_10__123Graph_ACHART_18" localSheetId="6" hidden="1">#REF!</definedName>
    <definedName name="_10__123Graph_ACHART_18" localSheetId="7" hidden="1">'[16]Produt JUL'!$B$12:$B$13</definedName>
    <definedName name="_10__123Graph_ACHART_18" hidden="1">#REF!</definedName>
    <definedName name="_10__123Graph_BCHART_2" localSheetId="6" hidden="1">#REF!</definedName>
    <definedName name="_10__123Graph_BCHART_2" localSheetId="7" hidden="1">[17]Premissas!#REF!</definedName>
    <definedName name="_10__123Graph_BCHART_2" hidden="1">#REF!</definedName>
    <definedName name="_10__123Graph_BCHART_9" localSheetId="6" hidden="1">#REF!</definedName>
    <definedName name="_10__123Graph_BCHART_9" localSheetId="7" hidden="1">'[6]PROP ELAB GANH'!$C$9:$C$15</definedName>
    <definedName name="_10__123Graph_BCHART_9" hidden="1">#REF!</definedName>
    <definedName name="_10__123Graph_CCHART_1" localSheetId="6" hidden="1">#REF!</definedName>
    <definedName name="_10__123Graph_CCHART_1" localSheetId="7" hidden="1">#REF!</definedName>
    <definedName name="_10__123Graph_CCHART_1" hidden="1">#REF!</definedName>
    <definedName name="_10__123Graph_ECHART_1" localSheetId="6" hidden="1">#REF!</definedName>
    <definedName name="_10__123Graph_ECHART_1" hidden="1">#REF!</definedName>
    <definedName name="_10__123Graph_FCHART_1" localSheetId="6" hidden="1">#REF!</definedName>
    <definedName name="_10__123Graph_FCHART_1" localSheetId="7" hidden="1">[18]EAIGESEN!#REF!</definedName>
    <definedName name="_10__123Graph_FCHART_1" hidden="1">#REF!</definedName>
    <definedName name="_10__123Graph_XCHART_3" localSheetId="6" hidden="1">#REF!</definedName>
    <definedName name="_10__123Graph_XCHART_3" localSheetId="7" hidden="1">[19]estgg!#REF!</definedName>
    <definedName name="_10__123Graph_XCHART_3" hidden="1">#REF!</definedName>
    <definedName name="_10__FDSAUDITLINK__" localSheetId="6" hidden="1">{"fdsup://directions/FAT Viewer?action=UPDATE&amp;creator=factset&amp;DYN_ARGS=TRUE&amp;DOC_NAME=FAT:FQL_AUDITING_CLIENT_TEMPLATE.FAT&amp;display_string=Audit&amp;VAR:KEY=NUTUTUVQFU&amp;VAR:QUERY=RkZfREVCVChBTk4sMCwwKQ==&amp;WINDOW=FIRST_POPUP&amp;HEIGHT=450&amp;WIDTH=450&amp;START_MAXIMIZED=FALS","E&amp;VAR:CALENDAR=US&amp;VAR:SYMBOL=24802N10&amp;VAR:INDEX=0"}</definedName>
    <definedName name="_10__FDSAUDITLINK__" localSheetId="7" hidden="1">{"fdsup://directions/FAT Viewer?action=UPDATE&amp;creator=factset&amp;DYN_ARGS=TRUE&amp;DOC_NAME=FAT:FQL_AUDITING_CLIENT_TEMPLATE.FAT&amp;display_string=Audit&amp;VAR:KEY=NUTUTUVQFU&amp;VAR:QUERY=RkZfREVCVChBTk4sMCwwKQ==&amp;WINDOW=FIRST_POPUP&amp;HEIGHT=450&amp;WIDTH=450&amp;START_MAXIMIZED=FALS","E&amp;VAR:CALENDAR=US&amp;VAR:SYMBOL=24802N10&amp;VAR:INDEX=0"}</definedName>
    <definedName name="_10__FDSAUDITLINK__" hidden="1">{"fdsup://directions/FAT Viewer?action=UPDATE&amp;creator=factset&amp;DYN_ARGS=TRUE&amp;DOC_NAME=FAT:FQL_AUDITING_CLIENT_TEMPLATE.FAT&amp;display_string=Audit&amp;VAR:KEY=NUTUTUVQFU&amp;VAR:QUERY=RkZfREVCVChBTk4sMCwwKQ==&amp;WINDOW=FIRST_POPUP&amp;HEIGHT=450&amp;WIDTH=450&amp;START_MAXIMIZED=FALS","E&amp;VAR:CALENDAR=US&amp;VAR:SYMBOL=24802N10&amp;VAR:INDEX=0"}</definedName>
    <definedName name="_100___123Graph_ECHART_21" localSheetId="6" hidden="1">#REF!</definedName>
    <definedName name="_100___123Graph_ECHART_21" localSheetId="7" hidden="1">'[16]Produt OUT'!$AH$12:$AH$44</definedName>
    <definedName name="_100___123Graph_ECHART_21" hidden="1">#REF!</definedName>
    <definedName name="_100__123Graph_CCHART_21" localSheetId="6" hidden="1">#REF!</definedName>
    <definedName name="_100__123Graph_CCHART_21" localSheetId="7" hidden="1">'[16]Produt OUT'!$AF$12:$AF$44</definedName>
    <definedName name="_100__123Graph_CCHART_21" hidden="1">#REF!</definedName>
    <definedName name="_100__123Graph_FCHART_17" localSheetId="6" hidden="1">#REF!</definedName>
    <definedName name="_100__123Graph_FCHART_17" localSheetId="7" hidden="1">'[16]Produt JUN'!$D$12:$D$44</definedName>
    <definedName name="_100__123Graph_FCHART_17" hidden="1">#REF!</definedName>
    <definedName name="_100__FDSAUDITLINK__" localSheetId="6" hidden="1">{"fdsup://directions/FAT Viewer?action=UPDATE&amp;creator=factset&amp;DYN_ARGS=TRUE&amp;DOC_NAME=FAT:FQL_AUDITING_CLIENT_TEMPLATE.FAT&amp;display_string=Audit&amp;VAR:KEY=LUTYBGPKXA&amp;VAR:QUERY=RkZfREVCVChBTk4sMCwwLEFZLCxVU0Qp&amp;WINDOW=FIRST_POPUP&amp;HEIGHT=450&amp;WIDTH=450&amp;START_MAXIMI","ZED=FALSE&amp;VAR:CALENDAR=US&amp;VAR:SYMBOL=450270&amp;VAR:INDEX=0"}</definedName>
    <definedName name="_100__FDSAUDITLINK__" localSheetId="7" hidden="1">{"fdsup://directions/FAT Viewer?action=UPDATE&amp;creator=factset&amp;DYN_ARGS=TRUE&amp;DOC_NAME=FAT:FQL_AUDITING_CLIENT_TEMPLATE.FAT&amp;display_string=Audit&amp;VAR:KEY=LUTYBGPKXA&amp;VAR:QUERY=RkZfREVCVChBTk4sMCwwLEFZLCxVU0Qp&amp;WINDOW=FIRST_POPUP&amp;HEIGHT=450&amp;WIDTH=450&amp;START_MAXIMI","ZED=FALSE&amp;VAR:CALENDAR=US&amp;VAR:SYMBOL=450270&amp;VAR:INDEX=0"}</definedName>
    <definedName name="_100__FDSAUDITLINK__" hidden="1">{"fdsup://directions/FAT Viewer?action=UPDATE&amp;creator=factset&amp;DYN_ARGS=TRUE&amp;DOC_NAME=FAT:FQL_AUDITING_CLIENT_TEMPLATE.FAT&amp;display_string=Audit&amp;VAR:KEY=LUTYBGPKXA&amp;VAR:QUERY=RkZfREVCVChBTk4sMCwwLEFZLCxVU0Qp&amp;WINDOW=FIRST_POPUP&amp;HEIGHT=450&amp;WIDTH=450&amp;START_MAXIMI","ZED=FALSE&amp;VAR:CALENDAR=US&amp;VAR:SYMBOL=450270&amp;VAR:INDEX=0"}</definedName>
    <definedName name="_100222">#REF!</definedName>
    <definedName name="_101___123Graph_ECHART_22" localSheetId="6" hidden="1">#REF!</definedName>
    <definedName name="_101___123Graph_ECHART_22" localSheetId="7" hidden="1">'[16]Produt NOV'!$AH$12:$AH$44</definedName>
    <definedName name="_101___123Graph_ECHART_22" hidden="1">#REF!</definedName>
    <definedName name="_101__123Graph_CCHART_17" localSheetId="6" hidden="1">#REF!</definedName>
    <definedName name="_101__123Graph_CCHART_17" localSheetId="7" hidden="1">'[16]Produt JUN'!$AF$12:$AF$44</definedName>
    <definedName name="_101__123Graph_CCHART_17" hidden="1">#REF!</definedName>
    <definedName name="_101__123Graph_CCHART_22" localSheetId="6" hidden="1">#REF!</definedName>
    <definedName name="_101__123Graph_CCHART_22" localSheetId="7" hidden="1">'[16]Produt NOV'!$AF$12:$AF$44</definedName>
    <definedName name="_101__123Graph_CCHART_22" hidden="1">#REF!</definedName>
    <definedName name="_101__123Graph_FCHART_1" localSheetId="6" hidden="1">#REF!</definedName>
    <definedName name="_101__123Graph_FCHART_1" localSheetId="7" hidden="1">#REF!</definedName>
    <definedName name="_101__123Graph_FCHART_1" hidden="1">#REF!</definedName>
    <definedName name="_101__123Graph_FCHART_18" localSheetId="6" hidden="1">#REF!</definedName>
    <definedName name="_101__123Graph_FCHART_18" localSheetId="7" hidden="1">'[16]Produt JUL'!$D$12:$D$44</definedName>
    <definedName name="_101__123Graph_FCHART_18" hidden="1">#REF!</definedName>
    <definedName name="_101__FDSAUDITLINK__" localSheetId="6" hidden="1">{"fdsup://directions/FAT Viewer?action=UPDATE&amp;creator=factset&amp;DYN_ARGS=TRUE&amp;DOC_NAME=FAT:FQL_AUDITING_CLIENT_TEMPLATE.FAT&amp;display_string=Audit&amp;VAR:KEY=HONQXAZSRM&amp;VAR:QUERY=RkZfREVCVChBTk4sMCwwLEFZLCxVU0Qp&amp;WINDOW=FIRST_POPUP&amp;HEIGHT=450&amp;WIDTH=450&amp;START_MAXIMI","ZED=FALSE&amp;VAR:CALENDAR=US&amp;VAR:SYMBOL=597593&amp;VAR:INDEX=0"}</definedName>
    <definedName name="_101__FDSAUDITLINK__" localSheetId="7" hidden="1">{"fdsup://directions/FAT Viewer?action=UPDATE&amp;creator=factset&amp;DYN_ARGS=TRUE&amp;DOC_NAME=FAT:FQL_AUDITING_CLIENT_TEMPLATE.FAT&amp;display_string=Audit&amp;VAR:KEY=HONQXAZSRM&amp;VAR:QUERY=RkZfREVCVChBTk4sMCwwLEFZLCxVU0Qp&amp;WINDOW=FIRST_POPUP&amp;HEIGHT=450&amp;WIDTH=450&amp;START_MAXIMI","ZED=FALSE&amp;VAR:CALENDAR=US&amp;VAR:SYMBOL=597593&amp;VAR:INDEX=0"}</definedName>
    <definedName name="_101__FDSAUDITLINK__" hidden="1">{"fdsup://directions/FAT Viewer?action=UPDATE&amp;creator=factset&amp;DYN_ARGS=TRUE&amp;DOC_NAME=FAT:FQL_AUDITING_CLIENT_TEMPLATE.FAT&amp;display_string=Audit&amp;VAR:KEY=HONQXAZSRM&amp;VAR:QUERY=RkZfREVCVChBTk4sMCwwLEFZLCxVU0Qp&amp;WINDOW=FIRST_POPUP&amp;HEIGHT=450&amp;WIDTH=450&amp;START_MAXIMI","ZED=FALSE&amp;VAR:CALENDAR=US&amp;VAR:SYMBOL=597593&amp;VAR:INDEX=0"}</definedName>
    <definedName name="_102_____123Graph_CCHART_1" localSheetId="6" hidden="1">#REF!</definedName>
    <definedName name="_102_____123Graph_CCHART_1" localSheetId="7" hidden="1">#REF!</definedName>
    <definedName name="_102_____123Graph_CCHART_1" hidden="1">#REF!</definedName>
    <definedName name="_102___123Graph_ECHART_23" localSheetId="6" hidden="1">#REF!</definedName>
    <definedName name="_102___123Graph_ECHART_23" localSheetId="7" hidden="1">'[16]Produt DEZ'!$AH$12:$AH$44</definedName>
    <definedName name="_102___123Graph_ECHART_23" hidden="1">#REF!</definedName>
    <definedName name="_102__123Graph_CCHART_18" localSheetId="6" hidden="1">#REF!</definedName>
    <definedName name="_102__123Graph_CCHART_18" localSheetId="7" hidden="1">'[16]Produt JUL'!$AF$12:$AF$44</definedName>
    <definedName name="_102__123Graph_CCHART_18" hidden="1">#REF!</definedName>
    <definedName name="_102__123Graph_CCHART_23" localSheetId="6" hidden="1">#REF!</definedName>
    <definedName name="_102__123Graph_CCHART_23" localSheetId="7" hidden="1">'[16]Produt DEZ'!$AF$12:$AF$44</definedName>
    <definedName name="_102__123Graph_CCHART_23" hidden="1">#REF!</definedName>
    <definedName name="_102__123Graph_FCHART_19" localSheetId="6" hidden="1">#REF!</definedName>
    <definedName name="_102__123Graph_FCHART_19" localSheetId="7" hidden="1">'[16]Produt AGO'!$D$12:$D$44</definedName>
    <definedName name="_102__123Graph_FCHART_19" hidden="1">#REF!</definedName>
    <definedName name="_102__FDSAUDITLINK__" localSheetId="6" hidden="1">{"fdsup://directions/FAT Viewer?action=UPDATE&amp;creator=factset&amp;DYN_ARGS=TRUE&amp;DOC_NAME=FAT:FQL_AUDITING_CLIENT_TEMPLATE.FAT&amp;display_string=Audit&amp;VAR:KEY=FSNGJUZGBG&amp;VAR:QUERY=RkZfREVCVChBTk4sMCwwLEFZLCxVU0Qp&amp;WINDOW=FIRST_POPUP&amp;HEIGHT=450&amp;WIDTH=450&amp;START_MAXIMI","ZED=FALSE&amp;VAR:CALENDAR=US&amp;VAR:SYMBOL=711075&amp;VAR:INDEX=0"}</definedName>
    <definedName name="_102__FDSAUDITLINK__" localSheetId="7" hidden="1">{"fdsup://directions/FAT Viewer?action=UPDATE&amp;creator=factset&amp;DYN_ARGS=TRUE&amp;DOC_NAME=FAT:FQL_AUDITING_CLIENT_TEMPLATE.FAT&amp;display_string=Audit&amp;VAR:KEY=FSNGJUZGBG&amp;VAR:QUERY=RkZfREVCVChBTk4sMCwwLEFZLCxVU0Qp&amp;WINDOW=FIRST_POPUP&amp;HEIGHT=450&amp;WIDTH=450&amp;START_MAXIMI","ZED=FALSE&amp;VAR:CALENDAR=US&amp;VAR:SYMBOL=711075&amp;VAR:INDEX=0"}</definedName>
    <definedName name="_102__FDSAUDITLINK__" hidden="1">{"fdsup://directions/FAT Viewer?action=UPDATE&amp;creator=factset&amp;DYN_ARGS=TRUE&amp;DOC_NAME=FAT:FQL_AUDITING_CLIENT_TEMPLATE.FAT&amp;display_string=Audit&amp;VAR:KEY=FSNGJUZGBG&amp;VAR:QUERY=RkZfREVCVChBTk4sMCwwLEFZLCxVU0Qp&amp;WINDOW=FIRST_POPUP&amp;HEIGHT=450&amp;WIDTH=450&amp;START_MAXIMI","ZED=FALSE&amp;VAR:CALENDAR=US&amp;VAR:SYMBOL=711075&amp;VAR:INDEX=0"}</definedName>
    <definedName name="_103___123Graph_ECHART_9" localSheetId="6" hidden="1">#REF!</definedName>
    <definedName name="_103___123Graph_ECHART_9" localSheetId="7" hidden="1">[16]DADOS!$W$13:$W$26</definedName>
    <definedName name="_103___123Graph_ECHART_9" hidden="1">#REF!</definedName>
    <definedName name="_103__123Graph_CCHART_19" localSheetId="6" hidden="1">#REF!</definedName>
    <definedName name="_103__123Graph_CCHART_19" localSheetId="7" hidden="1">'[16]Produt AGO'!$AF$12:$AF$44</definedName>
    <definedName name="_103__123Graph_CCHART_19" hidden="1">#REF!</definedName>
    <definedName name="_103__123Graph_CCHART_6" localSheetId="6" hidden="1">#REF!</definedName>
    <definedName name="_103__123Graph_CCHART_6" localSheetId="7" hidden="1">[16]DADOS!$P$15:$P$26</definedName>
    <definedName name="_103__123Graph_CCHART_6" hidden="1">#REF!</definedName>
    <definedName name="_103__123Graph_FCHART_20" localSheetId="6" hidden="1">#REF!</definedName>
    <definedName name="_103__123Graph_FCHART_20" localSheetId="7" hidden="1">'[16]Produt SET'!$D$12:$D$44</definedName>
    <definedName name="_103__123Graph_FCHART_20" hidden="1">#REF!</definedName>
    <definedName name="_103__FDSAUDITLINK__" localSheetId="6" hidden="1">{"fdsup://directions/FAT Viewer?action=UPDATE&amp;creator=factset&amp;DYN_ARGS=TRUE&amp;DOC_NAME=FAT:FQL_AUDITING_CLIENT_TEMPLATE.FAT&amp;display_string=Audit&amp;VAR:KEY=BUFQRWTMNE&amp;VAR:QUERY=RkZfREVCVChBTk4sMCwwLEFZLCxVU0Qp&amp;WINDOW=FIRST_POPUP&amp;HEIGHT=450&amp;WIDTH=450&amp;START_MAXIMI","ZED=FALSE&amp;VAR:CALENDAR=US&amp;VAR:SYMBOL=512067&amp;VAR:INDEX=0"}</definedName>
    <definedName name="_103__FDSAUDITLINK__" localSheetId="7" hidden="1">{"fdsup://directions/FAT Viewer?action=UPDATE&amp;creator=factset&amp;DYN_ARGS=TRUE&amp;DOC_NAME=FAT:FQL_AUDITING_CLIENT_TEMPLATE.FAT&amp;display_string=Audit&amp;VAR:KEY=BUFQRWTMNE&amp;VAR:QUERY=RkZfREVCVChBTk4sMCwwLEFZLCxVU0Qp&amp;WINDOW=FIRST_POPUP&amp;HEIGHT=450&amp;WIDTH=450&amp;START_MAXIMI","ZED=FALSE&amp;VAR:CALENDAR=US&amp;VAR:SYMBOL=512067&amp;VAR:INDEX=0"}</definedName>
    <definedName name="_103__FDSAUDITLINK__" hidden="1">{"fdsup://directions/FAT Viewer?action=UPDATE&amp;creator=factset&amp;DYN_ARGS=TRUE&amp;DOC_NAME=FAT:FQL_AUDITING_CLIENT_TEMPLATE.FAT&amp;display_string=Audit&amp;VAR:KEY=BUFQRWTMNE&amp;VAR:QUERY=RkZfREVCVChBTk4sMCwwLEFZLCxVU0Qp&amp;WINDOW=FIRST_POPUP&amp;HEIGHT=450&amp;WIDTH=450&amp;START_MAXIMI","ZED=FALSE&amp;VAR:CALENDAR=US&amp;VAR:SYMBOL=512067&amp;VAR:INDEX=0"}</definedName>
    <definedName name="_104___123Graph_FCHART_10" localSheetId="6" hidden="1">#REF!</definedName>
    <definedName name="_104___123Graph_FCHART_10" localSheetId="7" hidden="1">'[16]Produt JAN'!$D$12:$D$44</definedName>
    <definedName name="_104___123Graph_FCHART_10" hidden="1">#REF!</definedName>
    <definedName name="_104__123Graph_CCHART_20" localSheetId="6" hidden="1">#REF!</definedName>
    <definedName name="_104__123Graph_CCHART_20" localSheetId="7" hidden="1">'[16]Produt SET'!$AF$12:$AF$44</definedName>
    <definedName name="_104__123Graph_CCHART_20" hidden="1">#REF!</definedName>
    <definedName name="_104__123Graph_CCHART_9" localSheetId="6" hidden="1">#REF!</definedName>
    <definedName name="_104__123Graph_CCHART_9" localSheetId="7" hidden="1">[16]DADOS!$S$13:$S$26</definedName>
    <definedName name="_104__123Graph_CCHART_9" hidden="1">#REF!</definedName>
    <definedName name="_104__123Graph_FCHART_21" localSheetId="6" hidden="1">#REF!</definedName>
    <definedName name="_104__123Graph_FCHART_21" localSheetId="7" hidden="1">'[16]Produt OUT'!$D$12:$D$44</definedName>
    <definedName name="_104__123Graph_FCHART_21" hidden="1">#REF!</definedName>
    <definedName name="_104__FDSAUDITLINK__" localSheetId="6" hidden="1">{"fdsup://directions/FAT Viewer?action=UPDATE&amp;creator=factset&amp;DYN_ARGS=TRUE&amp;DOC_NAME=FAT:FQL_AUDITING_CLIENT_TEMPLATE.FAT&amp;display_string=Audit&amp;VAR:KEY=FMTMNEHCFI&amp;VAR:QUERY=RkZfREVCVChBTk4sMCwwLEFZLCxVU0Qp&amp;WINDOW=FIRST_POPUP&amp;HEIGHT=450&amp;WIDTH=450&amp;START_MAXIMI","ZED=FALSE&amp;VAR:CALENDAR=US&amp;VAR:SYMBOL=418224&amp;VAR:INDEX=0"}</definedName>
    <definedName name="_104__FDSAUDITLINK__" localSheetId="7" hidden="1">{"fdsup://directions/FAT Viewer?action=UPDATE&amp;creator=factset&amp;DYN_ARGS=TRUE&amp;DOC_NAME=FAT:FQL_AUDITING_CLIENT_TEMPLATE.FAT&amp;display_string=Audit&amp;VAR:KEY=FMTMNEHCFI&amp;VAR:QUERY=RkZfREVCVChBTk4sMCwwLEFZLCxVU0Qp&amp;WINDOW=FIRST_POPUP&amp;HEIGHT=450&amp;WIDTH=450&amp;START_MAXIMI","ZED=FALSE&amp;VAR:CALENDAR=US&amp;VAR:SYMBOL=418224&amp;VAR:INDEX=0"}</definedName>
    <definedName name="_104__FDSAUDITLINK__" hidden="1">{"fdsup://directions/FAT Viewer?action=UPDATE&amp;creator=factset&amp;DYN_ARGS=TRUE&amp;DOC_NAME=FAT:FQL_AUDITING_CLIENT_TEMPLATE.FAT&amp;display_string=Audit&amp;VAR:KEY=FMTMNEHCFI&amp;VAR:QUERY=RkZfREVCVChBTk4sMCwwLEFZLCxVU0Qp&amp;WINDOW=FIRST_POPUP&amp;HEIGHT=450&amp;WIDTH=450&amp;START_MAXIMI","ZED=FALSE&amp;VAR:CALENDAR=US&amp;VAR:SYMBOL=418224&amp;VAR:INDEX=0"}</definedName>
    <definedName name="_105___123Graph_FCHART_13" localSheetId="6" hidden="1">#REF!</definedName>
    <definedName name="_105___123Graph_FCHART_13" localSheetId="7" hidden="1">'[16]Produt FEV'!$D$12:$D$44</definedName>
    <definedName name="_105___123Graph_FCHART_13" hidden="1">#REF!</definedName>
    <definedName name="_105__123Graph_CCHART_21" localSheetId="6" hidden="1">#REF!</definedName>
    <definedName name="_105__123Graph_CCHART_21" localSheetId="7" hidden="1">'[16]Produt OUT'!$AF$12:$AF$44</definedName>
    <definedName name="_105__123Graph_CCHART_21" hidden="1">#REF!</definedName>
    <definedName name="_105__123Graph_DCHART_1" localSheetId="6" hidden="1">#REF!</definedName>
    <definedName name="_105__123Graph_DCHART_1" localSheetId="7" hidden="1">[16]DADOS!$M$13:$M$26</definedName>
    <definedName name="_105__123Graph_DCHART_1" hidden="1">#REF!</definedName>
    <definedName name="_105__123Graph_FCHART_22" localSheetId="6" hidden="1">#REF!</definedName>
    <definedName name="_105__123Graph_FCHART_22" localSheetId="7" hidden="1">'[16]Produt NOV'!$D$12:$D$44</definedName>
    <definedName name="_105__123Graph_FCHART_22" hidden="1">#REF!</definedName>
    <definedName name="_105__FDSAUDITLINK__" localSheetId="6" hidden="1">{"fdsup://directions/FAT Viewer?action=UPDATE&amp;creator=factset&amp;DYN_ARGS=TRUE&amp;DOC_NAME=FAT:FQL_AUDITING_CLIENT_TEMPLATE.FAT&amp;display_string=Audit&amp;VAR:KEY=PWDAVAVWLC&amp;VAR:QUERY=RkZfREVCVChBTk4sMCwwLEFZLCxVU0Qp&amp;WINDOW=FIRST_POPUP&amp;HEIGHT=450&amp;WIDTH=450&amp;START_MAXIMI","ZED=FALSE&amp;VAR:CALENDAR=US&amp;VAR:SYMBOL=15129088&amp;VAR:INDEX=0"}</definedName>
    <definedName name="_105__FDSAUDITLINK__" localSheetId="7" hidden="1">{"fdsup://directions/FAT Viewer?action=UPDATE&amp;creator=factset&amp;DYN_ARGS=TRUE&amp;DOC_NAME=FAT:FQL_AUDITING_CLIENT_TEMPLATE.FAT&amp;display_string=Audit&amp;VAR:KEY=PWDAVAVWLC&amp;VAR:QUERY=RkZfREVCVChBTk4sMCwwLEFZLCxVU0Qp&amp;WINDOW=FIRST_POPUP&amp;HEIGHT=450&amp;WIDTH=450&amp;START_MAXIMI","ZED=FALSE&amp;VAR:CALENDAR=US&amp;VAR:SYMBOL=15129088&amp;VAR:INDEX=0"}</definedName>
    <definedName name="_105__FDSAUDITLINK__" hidden="1">{"fdsup://directions/FAT Viewer?action=UPDATE&amp;creator=factset&amp;DYN_ARGS=TRUE&amp;DOC_NAME=FAT:FQL_AUDITING_CLIENT_TEMPLATE.FAT&amp;display_string=Audit&amp;VAR:KEY=PWDAVAVWLC&amp;VAR:QUERY=RkZfREVCVChBTk4sMCwwLEFZLCxVU0Qp&amp;WINDOW=FIRST_POPUP&amp;HEIGHT=450&amp;WIDTH=450&amp;START_MAXIMI","ZED=FALSE&amp;VAR:CALENDAR=US&amp;VAR:SYMBOL=15129088&amp;VAR:INDEX=0"}</definedName>
    <definedName name="_106___123Graph_FCHART_14" localSheetId="6" hidden="1">#REF!</definedName>
    <definedName name="_106___123Graph_FCHART_14" localSheetId="7" hidden="1">'[16]Produt MAR'!$D$12:$D$44</definedName>
    <definedName name="_106___123Graph_FCHART_14" hidden="1">#REF!</definedName>
    <definedName name="_106__123Graph_CCHART_22" localSheetId="6" hidden="1">#REF!</definedName>
    <definedName name="_106__123Graph_CCHART_22" localSheetId="7" hidden="1">'[16]Produt NOV'!$AF$12:$AF$44</definedName>
    <definedName name="_106__123Graph_CCHART_22" hidden="1">#REF!</definedName>
    <definedName name="_106__123Graph_DCHART_10" localSheetId="6" hidden="1">#REF!</definedName>
    <definedName name="_106__123Graph_DCHART_10" localSheetId="7" hidden="1">'[16]Produt JAN'!$AG$12:$AG$44</definedName>
    <definedName name="_106__123Graph_DCHART_10" hidden="1">#REF!</definedName>
    <definedName name="_106__123Graph_FCHART_23" localSheetId="6" hidden="1">#REF!</definedName>
    <definedName name="_106__123Graph_FCHART_23" localSheetId="7" hidden="1">'[16]Produt DEZ'!$D$12:$D$44</definedName>
    <definedName name="_106__123Graph_FCHART_23" hidden="1">#REF!</definedName>
    <definedName name="_106__FDSAUDITLINK__" localSheetId="6" hidden="1">{"fdsup://directions/FAT Viewer?action=UPDATE&amp;creator=factset&amp;DYN_ARGS=TRUE&amp;DOC_NAME=FAT:FQL_AUDITING_CLIENT_TEMPLATE.FAT&amp;display_string=Audit&amp;VAR:KEY=NALIHQZUJE&amp;VAR:QUERY=RkZfREVCVChBTk4sMCwwLEFZLCxVU0Qp&amp;WINDOW=FIRST_POPUP&amp;HEIGHT=450&amp;WIDTH=450&amp;START_MAXIMI","ZED=FALSE&amp;VAR:CALENDAR=US&amp;VAR:SYMBOL=666020&amp;VAR:INDEX=0"}</definedName>
    <definedName name="_106__FDSAUDITLINK__" localSheetId="7" hidden="1">{"fdsup://directions/FAT Viewer?action=UPDATE&amp;creator=factset&amp;DYN_ARGS=TRUE&amp;DOC_NAME=FAT:FQL_AUDITING_CLIENT_TEMPLATE.FAT&amp;display_string=Audit&amp;VAR:KEY=NALIHQZUJE&amp;VAR:QUERY=RkZfREVCVChBTk4sMCwwLEFZLCxVU0Qp&amp;WINDOW=FIRST_POPUP&amp;HEIGHT=450&amp;WIDTH=450&amp;START_MAXIMI","ZED=FALSE&amp;VAR:CALENDAR=US&amp;VAR:SYMBOL=666020&amp;VAR:INDEX=0"}</definedName>
    <definedName name="_106__FDSAUDITLINK__" hidden="1">{"fdsup://directions/FAT Viewer?action=UPDATE&amp;creator=factset&amp;DYN_ARGS=TRUE&amp;DOC_NAME=FAT:FQL_AUDITING_CLIENT_TEMPLATE.FAT&amp;display_string=Audit&amp;VAR:KEY=NALIHQZUJE&amp;VAR:QUERY=RkZfREVCVChBTk4sMCwwLEFZLCxVU0Qp&amp;WINDOW=FIRST_POPUP&amp;HEIGHT=450&amp;WIDTH=450&amp;START_MAXIMI","ZED=FALSE&amp;VAR:CALENDAR=US&amp;VAR:SYMBOL=666020&amp;VAR:INDEX=0"}</definedName>
    <definedName name="_107_____123Graph_DCHART_1" localSheetId="6" hidden="1">#REF!</definedName>
    <definedName name="_107_____123Graph_DCHART_1" localSheetId="7" hidden="1">#REF!</definedName>
    <definedName name="_107_____123Graph_DCHART_1" hidden="1">#REF!</definedName>
    <definedName name="_107___123Graph_FCHART_15" localSheetId="6" hidden="1">#REF!</definedName>
    <definedName name="_107___123Graph_FCHART_15" localSheetId="7" hidden="1">'[16]Produt ABR'!$D$12:$D$44</definedName>
    <definedName name="_107___123Graph_FCHART_15" hidden="1">#REF!</definedName>
    <definedName name="_107__123Graph_CCHART_23" localSheetId="6" hidden="1">#REF!</definedName>
    <definedName name="_107__123Graph_CCHART_23" localSheetId="7" hidden="1">'[16]Produt DEZ'!$AF$12:$AF$44</definedName>
    <definedName name="_107__123Graph_CCHART_23" hidden="1">#REF!</definedName>
    <definedName name="_107__123Graph_DCHART_13" localSheetId="6" hidden="1">#REF!</definedName>
    <definedName name="_107__123Graph_DCHART_13" localSheetId="7" hidden="1">'[16]Produt FEV'!$AG$12:$AG$44</definedName>
    <definedName name="_107__123Graph_DCHART_13" hidden="1">#REF!</definedName>
    <definedName name="_107__123Graph_FCHART_9" localSheetId="6" hidden="1">#REF!</definedName>
    <definedName name="_107__123Graph_FCHART_9" localSheetId="7" hidden="1">[16]DADOS!$E$13:$E$26</definedName>
    <definedName name="_107__123Graph_FCHART_9" hidden="1">#REF!</definedName>
    <definedName name="_107__FDSAUDITLINK__" localSheetId="6" hidden="1">{"fdsup://directions/FAT Viewer?action=UPDATE&amp;creator=factset&amp;DYN_ARGS=TRUE&amp;DOC_NAME=FAT:FQL_AUDITING_CLIENT_TEMPLATE.FAT&amp;display_string=Audit&amp;VAR:KEY=FKFOZQBKXW&amp;VAR:QUERY=RkZfREVCVChBTk4sMCwwLEFZLCxVU0Qp&amp;WINDOW=FIRST_POPUP&amp;HEIGHT=450&amp;WIDTH=450&amp;START_MAXIMI","ZED=FALSE&amp;VAR:CALENDAR=US&amp;VAR:SYMBOL=685854&amp;VAR:INDEX=0"}</definedName>
    <definedName name="_107__FDSAUDITLINK__" localSheetId="7" hidden="1">{"fdsup://directions/FAT Viewer?action=UPDATE&amp;creator=factset&amp;DYN_ARGS=TRUE&amp;DOC_NAME=FAT:FQL_AUDITING_CLIENT_TEMPLATE.FAT&amp;display_string=Audit&amp;VAR:KEY=FKFOZQBKXW&amp;VAR:QUERY=RkZfREVCVChBTk4sMCwwLEFZLCxVU0Qp&amp;WINDOW=FIRST_POPUP&amp;HEIGHT=450&amp;WIDTH=450&amp;START_MAXIMI","ZED=FALSE&amp;VAR:CALENDAR=US&amp;VAR:SYMBOL=685854&amp;VAR:INDEX=0"}</definedName>
    <definedName name="_107__FDSAUDITLINK__" hidden="1">{"fdsup://directions/FAT Viewer?action=UPDATE&amp;creator=factset&amp;DYN_ARGS=TRUE&amp;DOC_NAME=FAT:FQL_AUDITING_CLIENT_TEMPLATE.FAT&amp;display_string=Audit&amp;VAR:KEY=FKFOZQBKXW&amp;VAR:QUERY=RkZfREVCVChBTk4sMCwwLEFZLCxVU0Qp&amp;WINDOW=FIRST_POPUP&amp;HEIGHT=450&amp;WIDTH=450&amp;START_MAXIMI","ZED=FALSE&amp;VAR:CALENDAR=US&amp;VAR:SYMBOL=685854&amp;VAR:INDEX=0"}</definedName>
    <definedName name="_108___123Graph_FCHART_16" localSheetId="6" hidden="1">#REF!</definedName>
    <definedName name="_108___123Graph_FCHART_16" localSheetId="7" hidden="1">'[16]Produt MAI'!$D$12:$D$44</definedName>
    <definedName name="_108___123Graph_FCHART_16" hidden="1">#REF!</definedName>
    <definedName name="_108__123Graph_CCHART_6" localSheetId="6" hidden="1">#REF!</definedName>
    <definedName name="_108__123Graph_CCHART_6" localSheetId="7" hidden="1">[16]DADOS!$P$15:$P$26</definedName>
    <definedName name="_108__123Graph_CCHART_6" hidden="1">#REF!</definedName>
    <definedName name="_108__123Graph_DCHART_14" localSheetId="6" hidden="1">#REF!</definedName>
    <definedName name="_108__123Graph_DCHART_14" localSheetId="7" hidden="1">'[16]Produt MAR'!$AG$12:$AG$44</definedName>
    <definedName name="_108__123Graph_DCHART_14" hidden="1">#REF!</definedName>
    <definedName name="_108__123Graph_LBL_ACHART_2" localSheetId="6" hidden="1">#REF!</definedName>
    <definedName name="_108__123Graph_LBL_ACHART_2" localSheetId="7" hidden="1">[6]PARETOS!$M$4:$M$10</definedName>
    <definedName name="_108__123Graph_LBL_ACHART_2" hidden="1">#REF!</definedName>
    <definedName name="_108__FDSAUDITLINK__" localSheetId="6" hidden="1">{"fdsup://directions/FAT Viewer?action=UPDATE&amp;creator=factset&amp;DYN_ARGS=TRUE&amp;DOC_NAME=FAT:FQL_AUDITING_CLIENT_TEMPLATE.FAT&amp;display_string=Audit&amp;VAR:KEY=CHQXAZKPOR&amp;VAR:QUERY=RkZfREVCVChBTk4sMCwwLEFZLCxVU0Qp&amp;WINDOW=FIRST_POPUP&amp;HEIGHT=450&amp;WIDTH=450&amp;START_MAXIMI","ZED=FALSE&amp;VAR:CALENDAR=US&amp;VAR:SYMBOL=B01471&amp;VAR:INDEX=0"}</definedName>
    <definedName name="_108__FDSAUDITLINK__" localSheetId="7" hidden="1">{"fdsup://directions/FAT Viewer?action=UPDATE&amp;creator=factset&amp;DYN_ARGS=TRUE&amp;DOC_NAME=FAT:FQL_AUDITING_CLIENT_TEMPLATE.FAT&amp;display_string=Audit&amp;VAR:KEY=CHQXAZKPOR&amp;VAR:QUERY=RkZfREVCVChBTk4sMCwwLEFZLCxVU0Qp&amp;WINDOW=FIRST_POPUP&amp;HEIGHT=450&amp;WIDTH=450&amp;START_MAXIMI","ZED=FALSE&amp;VAR:CALENDAR=US&amp;VAR:SYMBOL=B01471&amp;VAR:INDEX=0"}</definedName>
    <definedName name="_108__FDSAUDITLINK__" hidden="1">{"fdsup://directions/FAT Viewer?action=UPDATE&amp;creator=factset&amp;DYN_ARGS=TRUE&amp;DOC_NAME=FAT:FQL_AUDITING_CLIENT_TEMPLATE.FAT&amp;display_string=Audit&amp;VAR:KEY=CHQXAZKPOR&amp;VAR:QUERY=RkZfREVCVChBTk4sMCwwLEFZLCxVU0Qp&amp;WINDOW=FIRST_POPUP&amp;HEIGHT=450&amp;WIDTH=450&amp;START_MAXIMI","ZED=FALSE&amp;VAR:CALENDAR=US&amp;VAR:SYMBOL=B01471&amp;VAR:INDEX=0"}</definedName>
    <definedName name="_109___123Graph_FCHART_17" localSheetId="6" hidden="1">#REF!</definedName>
    <definedName name="_109___123Graph_FCHART_17" localSheetId="7" hidden="1">'[16]Produt JUN'!$D$12:$D$44</definedName>
    <definedName name="_109___123Graph_FCHART_17" hidden="1">#REF!</definedName>
    <definedName name="_109__123Graph_CCHART_9" localSheetId="6" hidden="1">#REF!</definedName>
    <definedName name="_109__123Graph_CCHART_9" localSheetId="7" hidden="1">[16]DADOS!$S$13:$S$26</definedName>
    <definedName name="_109__123Graph_CCHART_9" hidden="1">#REF!</definedName>
    <definedName name="_109__123Graph_DCHART_15" localSheetId="6" hidden="1">#REF!</definedName>
    <definedName name="_109__123Graph_DCHART_15" localSheetId="7" hidden="1">'[16]Produt ABR'!$AG$12:$AG$44</definedName>
    <definedName name="_109__123Graph_DCHART_15" hidden="1">#REF!</definedName>
    <definedName name="_109__123Graph_LBL_ACHART_3" localSheetId="6" hidden="1">#REF!</definedName>
    <definedName name="_109__123Graph_LBL_ACHART_3" localSheetId="7" hidden="1">[6]PARETOS!$N$29:$N$36</definedName>
    <definedName name="_109__123Graph_LBL_ACHART_3" hidden="1">#REF!</definedName>
    <definedName name="_109__FDSAUDITLINK__" localSheetId="6" hidden="1">{"fdsup://directions/FAT Viewer?action=UPDATE&amp;creator=factset&amp;DYN_ARGS=TRUE&amp;DOC_NAME=FAT:FQL_AUDITING_CLIENT_TEMPLATE.FAT&amp;display_string=Audit&amp;VAR:KEY=PYRITKBWHO&amp;VAR:QUERY=RkZfREVCVChBTk4sMCwwLEFZLCxVU0Qp&amp;WINDOW=FIRST_POPUP&amp;HEIGHT=450&amp;WIDTH=450&amp;START_MAXIMI","ZED=FALSE&amp;VAR:CALENDAR=US&amp;VAR:SYMBOL=B1GBXT&amp;VAR:INDEX=0"}</definedName>
    <definedName name="_109__FDSAUDITLINK__" localSheetId="7" hidden="1">{"fdsup://directions/FAT Viewer?action=UPDATE&amp;creator=factset&amp;DYN_ARGS=TRUE&amp;DOC_NAME=FAT:FQL_AUDITING_CLIENT_TEMPLATE.FAT&amp;display_string=Audit&amp;VAR:KEY=PYRITKBWHO&amp;VAR:QUERY=RkZfREVCVChBTk4sMCwwLEFZLCxVU0Qp&amp;WINDOW=FIRST_POPUP&amp;HEIGHT=450&amp;WIDTH=450&amp;START_MAXIMI","ZED=FALSE&amp;VAR:CALENDAR=US&amp;VAR:SYMBOL=B1GBXT&amp;VAR:INDEX=0"}</definedName>
    <definedName name="_109__FDSAUDITLINK__" hidden="1">{"fdsup://directions/FAT Viewer?action=UPDATE&amp;creator=factset&amp;DYN_ARGS=TRUE&amp;DOC_NAME=FAT:FQL_AUDITING_CLIENT_TEMPLATE.FAT&amp;display_string=Audit&amp;VAR:KEY=PYRITKBWHO&amp;VAR:QUERY=RkZfREVCVChBTk4sMCwwLEFZLCxVU0Qp&amp;WINDOW=FIRST_POPUP&amp;HEIGHT=450&amp;WIDTH=450&amp;START_MAXIMI","ZED=FALSE&amp;VAR:CALENDAR=US&amp;VAR:SYMBOL=B1GBXT&amp;VAR:INDEX=0"}</definedName>
    <definedName name="_11____123Graph_LBL_ACHART_2" localSheetId="6" hidden="1">#REF!</definedName>
    <definedName name="_11____123Graph_LBL_ACHART_2" localSheetId="7" hidden="1">[6]PARETOS!$M$4:$M$10</definedName>
    <definedName name="_11____123Graph_LBL_ACHART_2" hidden="1">#REF!</definedName>
    <definedName name="_11___123Graph_ACHART_10" localSheetId="6" hidden="1">#REF!</definedName>
    <definedName name="_11___123Graph_ACHART_10" localSheetId="7" hidden="1">'[16]Produt JAN'!$B$12:$B$13</definedName>
    <definedName name="_11___123Graph_ACHART_10" hidden="1">#REF!</definedName>
    <definedName name="_11___123Graph_LBL_ACHART_2" localSheetId="6" hidden="1">#REF!</definedName>
    <definedName name="_11___123Graph_LBL_ACHART_2" localSheetId="7" hidden="1">[6]PARETOS!$M$4:$M$10</definedName>
    <definedName name="_11___123Graph_LBL_ACHART_2" hidden="1">#REF!</definedName>
    <definedName name="_11__123Graph_ACHART_19" localSheetId="6" hidden="1">#REF!</definedName>
    <definedName name="_11__123Graph_ACHART_19" localSheetId="7" hidden="1">'[16]Produt AGO'!$B$12:$B$13</definedName>
    <definedName name="_11__123Graph_ACHART_19" hidden="1">#REF!</definedName>
    <definedName name="_11__123Graph_DCHART_1" localSheetId="7" hidden="1">#REF!</definedName>
    <definedName name="_11__123Graph_DCHART_1" hidden="1">#REF!</definedName>
    <definedName name="_11__123Graph_ECHART_1" localSheetId="6" hidden="1">#REF!</definedName>
    <definedName name="_11__123Graph_ECHART_1" localSheetId="7" hidden="1">[20]EAIGESEN!#REF!</definedName>
    <definedName name="_11__123Graph_ECHART_1" hidden="1">#REF!</definedName>
    <definedName name="_11__123Graph_LBL_ACHART_2" localSheetId="6" hidden="1">#REF!</definedName>
    <definedName name="_11__123Graph_LBL_ACHART_2" localSheetId="7" hidden="1">[6]PARETOS!$M$4:$M$10</definedName>
    <definedName name="_11__123Graph_LBL_ACHART_2" hidden="1">#REF!</definedName>
    <definedName name="_11__123Graph_XCHART_3" localSheetId="6" hidden="1">#REF!</definedName>
    <definedName name="_11__123Graph_XCHART_3" localSheetId="7" hidden="1">[21]estgg!#REF!</definedName>
    <definedName name="_11__123Graph_XCHART_3" hidden="1">#REF!</definedName>
    <definedName name="_11__FDSAUDITLINK__" localSheetId="6" hidden="1">{"fdsup://directions/FAT Viewer?action=UPDATE&amp;creator=factset&amp;DYN_ARGS=TRUE&amp;DOC_NAME=FAT:FQL_AUDITING_CLIENT_TEMPLATE.FAT&amp;display_string=Audit&amp;VAR:KEY=UJQDWLUJEJ&amp;VAR:QUERY=RkZfREVCVChBTk4sMCwwLEFZLCxVU0Qp&amp;WINDOW=FIRST_POPUP&amp;HEIGHT=450&amp;WIDTH=450&amp;START_MAXIMI","ZED=FALSE&amp;VAR:CALENDAR=US&amp;VAR:SYMBOL=EFX&amp;VAR:INDEX=0"}</definedName>
    <definedName name="_11__FDSAUDITLINK__" localSheetId="7" hidden="1">{"fdsup://directions/FAT Viewer?action=UPDATE&amp;creator=factset&amp;DYN_ARGS=TRUE&amp;DOC_NAME=FAT:FQL_AUDITING_CLIENT_TEMPLATE.FAT&amp;display_string=Audit&amp;VAR:KEY=UJQDWLUJEJ&amp;VAR:QUERY=RkZfREVCVChBTk4sMCwwLEFZLCxVU0Qp&amp;WINDOW=FIRST_POPUP&amp;HEIGHT=450&amp;WIDTH=450&amp;START_MAXIMI","ZED=FALSE&amp;VAR:CALENDAR=US&amp;VAR:SYMBOL=EFX&amp;VAR:INDEX=0"}</definedName>
    <definedName name="_11__FDSAUDITLINK__" hidden="1">{"fdsup://directions/FAT Viewer?action=UPDATE&amp;creator=factset&amp;DYN_ARGS=TRUE&amp;DOC_NAME=FAT:FQL_AUDITING_CLIENT_TEMPLATE.FAT&amp;display_string=Audit&amp;VAR:KEY=UJQDWLUJEJ&amp;VAR:QUERY=RkZfREVCVChBTk4sMCwwLEFZLCxVU0Qp&amp;WINDOW=FIRST_POPUP&amp;HEIGHT=450&amp;WIDTH=450&amp;START_MAXIMI","ZED=FALSE&amp;VAR:CALENDAR=US&amp;VAR:SYMBOL=EFX&amp;VAR:INDEX=0"}</definedName>
    <definedName name="_110___123Graph_FCHART_18" localSheetId="6" hidden="1">#REF!</definedName>
    <definedName name="_110___123Graph_FCHART_18" localSheetId="7" hidden="1">'[16]Produt JUL'!$D$12:$D$44</definedName>
    <definedName name="_110___123Graph_FCHART_18" hidden="1">#REF!</definedName>
    <definedName name="_110__123Graph_DCHART_1" localSheetId="6" hidden="1">#REF!</definedName>
    <definedName name="_110__123Graph_DCHART_1" localSheetId="7" hidden="1">[16]DADOS!$M$13:$M$26</definedName>
    <definedName name="_110__123Graph_DCHART_1" hidden="1">#REF!</definedName>
    <definedName name="_110__123Graph_DCHART_16" localSheetId="6" hidden="1">#REF!</definedName>
    <definedName name="_110__123Graph_DCHART_16" localSheetId="7" hidden="1">'[16]Produt MAI'!$AG$12:$AG$44</definedName>
    <definedName name="_110__123Graph_DCHART_16" hidden="1">#REF!</definedName>
    <definedName name="_110__123Graph_LBL_ACHART_7" localSheetId="6" hidden="1">#REF!</definedName>
    <definedName name="_110__123Graph_LBL_ACHART_7" localSheetId="7" hidden="1">'[6]PROP ELAB GANH'!$P$47:$P$55</definedName>
    <definedName name="_110__123Graph_LBL_ACHART_7" hidden="1">#REF!</definedName>
    <definedName name="_110__FDSAUDITLINK__" localSheetId="6" hidden="1">{"fdsup://directions/FAT Viewer?action=UPDATE&amp;creator=factset&amp;DYN_ARGS=TRUE&amp;DOC_NAME=FAT:FQL_AUDITING_CLIENT_TEMPLATE.FAT&amp;display_string=Audit&amp;VAR:KEY=NQHQDUZKFC&amp;VAR:QUERY=RkZfREVCVChBTk4sMCwwLEFZLCxVU0Qp&amp;WINDOW=FIRST_POPUP&amp;HEIGHT=450&amp;WIDTH=450&amp;START_MAXIMI","ZED=FALSE&amp;VAR:CALENDAR=US&amp;VAR:SYMBOL=416343&amp;VAR:INDEX=0"}</definedName>
    <definedName name="_110__FDSAUDITLINK__" localSheetId="7" hidden="1">{"fdsup://directions/FAT Viewer?action=UPDATE&amp;creator=factset&amp;DYN_ARGS=TRUE&amp;DOC_NAME=FAT:FQL_AUDITING_CLIENT_TEMPLATE.FAT&amp;display_string=Audit&amp;VAR:KEY=NQHQDUZKFC&amp;VAR:QUERY=RkZfREVCVChBTk4sMCwwLEFZLCxVU0Qp&amp;WINDOW=FIRST_POPUP&amp;HEIGHT=450&amp;WIDTH=450&amp;START_MAXIMI","ZED=FALSE&amp;VAR:CALENDAR=US&amp;VAR:SYMBOL=416343&amp;VAR:INDEX=0"}</definedName>
    <definedName name="_110__FDSAUDITLINK__" hidden="1">{"fdsup://directions/FAT Viewer?action=UPDATE&amp;creator=factset&amp;DYN_ARGS=TRUE&amp;DOC_NAME=FAT:FQL_AUDITING_CLIENT_TEMPLATE.FAT&amp;display_string=Audit&amp;VAR:KEY=NQHQDUZKFC&amp;VAR:QUERY=RkZfREVCVChBTk4sMCwwLEFZLCxVU0Qp&amp;WINDOW=FIRST_POPUP&amp;HEIGHT=450&amp;WIDTH=450&amp;START_MAXIMI","ZED=FALSE&amp;VAR:CALENDAR=US&amp;VAR:SYMBOL=416343&amp;VAR:INDEX=0"}</definedName>
    <definedName name="_111___123Graph_FCHART_19" localSheetId="6" hidden="1">#REF!</definedName>
    <definedName name="_111___123Graph_FCHART_19" localSheetId="7" hidden="1">'[16]Produt AGO'!$D$12:$D$44</definedName>
    <definedName name="_111___123Graph_FCHART_19" hidden="1">#REF!</definedName>
    <definedName name="_111__123Graph_DCHART_10" localSheetId="6" hidden="1">#REF!</definedName>
    <definedName name="_111__123Graph_DCHART_10" localSheetId="7" hidden="1">'[16]Produt JAN'!$AG$12:$AG$44</definedName>
    <definedName name="_111__123Graph_DCHART_10" hidden="1">#REF!</definedName>
    <definedName name="_111__123Graph_DCHART_17" localSheetId="6" hidden="1">#REF!</definedName>
    <definedName name="_111__123Graph_DCHART_17" localSheetId="7" hidden="1">'[16]Produt JUN'!$AG$12:$AG$44</definedName>
    <definedName name="_111__123Graph_DCHART_17" hidden="1">#REF!</definedName>
    <definedName name="_111__123Graph_LBL_ACHART_8" localSheetId="6" hidden="1">#REF!</definedName>
    <definedName name="_111__123Graph_LBL_ACHART_8" localSheetId="7" hidden="1">'[6]PROP ELAB GANH'!$P$70:$P$78</definedName>
    <definedName name="_111__123Graph_LBL_ACHART_8" hidden="1">#REF!</definedName>
    <definedName name="_111__FDSAUDITLINK__" localSheetId="6" hidden="1">{"fdsup://directions/FAT Viewer?action=UPDATE&amp;creator=factset&amp;DYN_ARGS=TRUE&amp;DOC_NAME=FAT:FQL_AUDITING_CLIENT_TEMPLATE.FAT&amp;display_string=Audit&amp;VAR:KEY=MZIRGRQDQT&amp;VAR:QUERY=RkZfREVCVChBTk4sMCwwLEFZLCxVU0Qp&amp;WINDOW=FIRST_POPUP&amp;HEIGHT=450&amp;WIDTH=450&amp;START_MAXIMI","ZED=FALSE&amp;VAR:CALENDAR=US&amp;VAR:SYMBOL=B01NPJ&amp;VAR:INDEX=0"}</definedName>
    <definedName name="_111__FDSAUDITLINK__" localSheetId="7" hidden="1">{"fdsup://directions/FAT Viewer?action=UPDATE&amp;creator=factset&amp;DYN_ARGS=TRUE&amp;DOC_NAME=FAT:FQL_AUDITING_CLIENT_TEMPLATE.FAT&amp;display_string=Audit&amp;VAR:KEY=MZIRGRQDQT&amp;VAR:QUERY=RkZfREVCVChBTk4sMCwwLEFZLCxVU0Qp&amp;WINDOW=FIRST_POPUP&amp;HEIGHT=450&amp;WIDTH=450&amp;START_MAXIMI","ZED=FALSE&amp;VAR:CALENDAR=US&amp;VAR:SYMBOL=B01NPJ&amp;VAR:INDEX=0"}</definedName>
    <definedName name="_111__FDSAUDITLINK__" hidden="1">{"fdsup://directions/FAT Viewer?action=UPDATE&amp;creator=factset&amp;DYN_ARGS=TRUE&amp;DOC_NAME=FAT:FQL_AUDITING_CLIENT_TEMPLATE.FAT&amp;display_string=Audit&amp;VAR:KEY=MZIRGRQDQT&amp;VAR:QUERY=RkZfREVCVChBTk4sMCwwLEFZLCxVU0Qp&amp;WINDOW=FIRST_POPUP&amp;HEIGHT=450&amp;WIDTH=450&amp;START_MAXIMI","ZED=FALSE&amp;VAR:CALENDAR=US&amp;VAR:SYMBOL=B01NPJ&amp;VAR:INDEX=0"}</definedName>
    <definedName name="_112_____123Graph_ECHART_1" localSheetId="6" hidden="1">#REF!</definedName>
    <definedName name="_112_____123Graph_ECHART_1" localSheetId="7" hidden="1">#REF!</definedName>
    <definedName name="_112_____123Graph_ECHART_1" hidden="1">#REF!</definedName>
    <definedName name="_112___123Graph_FCHART_20" localSheetId="6" hidden="1">#REF!</definedName>
    <definedName name="_112___123Graph_FCHART_20" localSheetId="7" hidden="1">'[16]Produt SET'!$D$12:$D$44</definedName>
    <definedName name="_112___123Graph_FCHART_20" hidden="1">#REF!</definedName>
    <definedName name="_112__123Graph_DCHART_13" localSheetId="6" hidden="1">#REF!</definedName>
    <definedName name="_112__123Graph_DCHART_13" localSheetId="7" hidden="1">'[16]Produt FEV'!$AG$12:$AG$44</definedName>
    <definedName name="_112__123Graph_DCHART_13" hidden="1">#REF!</definedName>
    <definedName name="_112__123Graph_DCHART_18" localSheetId="6" hidden="1">#REF!</definedName>
    <definedName name="_112__123Graph_DCHART_18" localSheetId="7" hidden="1">'[16]Produt JUL'!$AG$12:$AG$44</definedName>
    <definedName name="_112__123Graph_DCHART_18" hidden="1">#REF!</definedName>
    <definedName name="_112__123Graph_LBL_ACHART_9" localSheetId="6" hidden="1">#REF!</definedName>
    <definedName name="_112__123Graph_LBL_ACHART_9" localSheetId="7" hidden="1">[16]DADOS!$T$13:$T$14</definedName>
    <definedName name="_112__123Graph_LBL_ACHART_9" hidden="1">#REF!</definedName>
    <definedName name="_112__FDSAUDITLINK__" localSheetId="6" hidden="1">{"fdsup://directions/FAT Viewer?action=UPDATE&amp;creator=factset&amp;DYN_ARGS=TRUE&amp;DOC_NAME=FAT:FQL_AUDITING_CLIENT_TEMPLATE.FAT&amp;display_string=Audit&amp;VAR:KEY=WNEPKPEBAB&amp;VAR:QUERY=RkZfREVCVChBTk4sMCwwLEFZLCxVU0Qp&amp;WINDOW=FIRST_POPUP&amp;HEIGHT=450&amp;WIDTH=450&amp;START_MAXIMI","ZED=FALSE&amp;VAR:CALENDAR=US&amp;VAR:SYMBOL=G1151C10&amp;VAR:INDEX=0"}</definedName>
    <definedName name="_112__FDSAUDITLINK__" localSheetId="7" hidden="1">{"fdsup://directions/FAT Viewer?action=UPDATE&amp;creator=factset&amp;DYN_ARGS=TRUE&amp;DOC_NAME=FAT:FQL_AUDITING_CLIENT_TEMPLATE.FAT&amp;display_string=Audit&amp;VAR:KEY=WNEPKPEBAB&amp;VAR:QUERY=RkZfREVCVChBTk4sMCwwLEFZLCxVU0Qp&amp;WINDOW=FIRST_POPUP&amp;HEIGHT=450&amp;WIDTH=450&amp;START_MAXIMI","ZED=FALSE&amp;VAR:CALENDAR=US&amp;VAR:SYMBOL=G1151C10&amp;VAR:INDEX=0"}</definedName>
    <definedName name="_112__FDSAUDITLINK__" hidden="1">{"fdsup://directions/FAT Viewer?action=UPDATE&amp;creator=factset&amp;DYN_ARGS=TRUE&amp;DOC_NAME=FAT:FQL_AUDITING_CLIENT_TEMPLATE.FAT&amp;display_string=Audit&amp;VAR:KEY=WNEPKPEBAB&amp;VAR:QUERY=RkZfREVCVChBTk4sMCwwLEFZLCxVU0Qp&amp;WINDOW=FIRST_POPUP&amp;HEIGHT=450&amp;WIDTH=450&amp;START_MAXIMI","ZED=FALSE&amp;VAR:CALENDAR=US&amp;VAR:SYMBOL=G1151C10&amp;VAR:INDEX=0"}</definedName>
    <definedName name="_113___123Graph_FCHART_21" localSheetId="6" hidden="1">#REF!</definedName>
    <definedName name="_113___123Graph_FCHART_21" localSheetId="7" hidden="1">'[16]Produt OUT'!$D$12:$D$44</definedName>
    <definedName name="_113___123Graph_FCHART_21" hidden="1">#REF!</definedName>
    <definedName name="_113__123Graph_DCHART_14" localSheetId="6" hidden="1">#REF!</definedName>
    <definedName name="_113__123Graph_DCHART_14" localSheetId="7" hidden="1">'[16]Produt MAR'!$AG$12:$AG$44</definedName>
    <definedName name="_113__123Graph_DCHART_14" hidden="1">#REF!</definedName>
    <definedName name="_113__123Graph_DCHART_19" localSheetId="6" hidden="1">#REF!</definedName>
    <definedName name="_113__123Graph_DCHART_19" localSheetId="7" hidden="1">'[16]Produt AGO'!$AG$12:$AG$44</definedName>
    <definedName name="_113__123Graph_DCHART_19" hidden="1">#REF!</definedName>
    <definedName name="_113__123Graph_LBL_BCHART_10" localSheetId="6" hidden="1">#REF!</definedName>
    <definedName name="_113__123Graph_LBL_BCHART_10" localSheetId="7" hidden="1">'[16]Produt JAN'!$AJ$12:$AJ$44</definedName>
    <definedName name="_113__123Graph_LBL_BCHART_10" hidden="1">#REF!</definedName>
    <definedName name="_113__FDSAUDITLINK__" localSheetId="6" hidden="1">{"fdsup://directions/FAT Viewer?action=UPDATE&amp;creator=factset&amp;DYN_ARGS=TRUE&amp;DOC_NAME=FAT:FQL_AUDITING_CLIENT_TEMPLATE.FAT&amp;display_string=Audit&amp;VAR:KEY=BYLCVWFIZG&amp;VAR:QUERY=RkZfREVCVChBTk4sMCwwLEFZLCxVU0Qp&amp;WINDOW=FIRST_POPUP&amp;HEIGHT=450&amp;WIDTH=450&amp;START_MAXIMI","ZED=FALSE&amp;VAR:CALENDAR=US&amp;VAR:SYMBOL=45920010&amp;VAR:INDEX=0"}</definedName>
    <definedName name="_113__FDSAUDITLINK__" localSheetId="7" hidden="1">{"fdsup://directions/FAT Viewer?action=UPDATE&amp;creator=factset&amp;DYN_ARGS=TRUE&amp;DOC_NAME=FAT:FQL_AUDITING_CLIENT_TEMPLATE.FAT&amp;display_string=Audit&amp;VAR:KEY=BYLCVWFIZG&amp;VAR:QUERY=RkZfREVCVChBTk4sMCwwLEFZLCxVU0Qp&amp;WINDOW=FIRST_POPUP&amp;HEIGHT=450&amp;WIDTH=450&amp;START_MAXIMI","ZED=FALSE&amp;VAR:CALENDAR=US&amp;VAR:SYMBOL=45920010&amp;VAR:INDEX=0"}</definedName>
    <definedName name="_113__FDSAUDITLINK__" hidden="1">{"fdsup://directions/FAT Viewer?action=UPDATE&amp;creator=factset&amp;DYN_ARGS=TRUE&amp;DOC_NAME=FAT:FQL_AUDITING_CLIENT_TEMPLATE.FAT&amp;display_string=Audit&amp;VAR:KEY=BYLCVWFIZG&amp;VAR:QUERY=RkZfREVCVChBTk4sMCwwLEFZLCxVU0Qp&amp;WINDOW=FIRST_POPUP&amp;HEIGHT=450&amp;WIDTH=450&amp;START_MAXIMI","ZED=FALSE&amp;VAR:CALENDAR=US&amp;VAR:SYMBOL=45920010&amp;VAR:INDEX=0"}</definedName>
    <definedName name="_114___123Graph_FCHART_22" localSheetId="6" hidden="1">#REF!</definedName>
    <definedName name="_114___123Graph_FCHART_22" localSheetId="7" hidden="1">'[16]Produt NOV'!$D$12:$D$44</definedName>
    <definedName name="_114___123Graph_FCHART_22" hidden="1">#REF!</definedName>
    <definedName name="_114__123Graph_DCHART_15" localSheetId="6" hidden="1">#REF!</definedName>
    <definedName name="_114__123Graph_DCHART_15" localSheetId="7" hidden="1">'[16]Produt ABR'!$AG$12:$AG$44</definedName>
    <definedName name="_114__123Graph_DCHART_15" hidden="1">#REF!</definedName>
    <definedName name="_114__123Graph_DCHART_20" localSheetId="6" hidden="1">#REF!</definedName>
    <definedName name="_114__123Graph_DCHART_20" localSheetId="7" hidden="1">'[16]Produt SET'!$AG$12:$AG$44</definedName>
    <definedName name="_114__123Graph_DCHART_20" hidden="1">#REF!</definedName>
    <definedName name="_114__123Graph_LBL_BCHART_13" localSheetId="6" hidden="1">#REF!</definedName>
    <definedName name="_114__123Graph_LBL_BCHART_13" localSheetId="7" hidden="1">'[16]Produt FEV'!$AJ$12:$AJ$44</definedName>
    <definedName name="_114__123Graph_LBL_BCHART_13" hidden="1">#REF!</definedName>
    <definedName name="_114__FDSAUDITLINK__" localSheetId="6" hidden="1">{"fdsup://directions/FAT Viewer?action=UPDATE&amp;creator=factset&amp;DYN_ARGS=TRUE&amp;DOC_NAME=FAT:FQL_AUDITING_CLIENT_TEMPLATE.FAT&amp;display_string=Audit&amp;VAR:KEY=ZIRGRQDQTW&amp;VAR:QUERY=RkZfREVCVChBTk4sMCwwLEFZLCxVU0Qp&amp;WINDOW=FIRST_POPUP&amp;HEIGHT=450&amp;WIDTH=450&amp;START_MAXIMI","ZED=FALSE&amp;VAR:CALENDAR=US&amp;VAR:SYMBOL=24702R10&amp;VAR:INDEX=0"}</definedName>
    <definedName name="_114__FDSAUDITLINK__" localSheetId="7" hidden="1">{"fdsup://directions/FAT Viewer?action=UPDATE&amp;creator=factset&amp;DYN_ARGS=TRUE&amp;DOC_NAME=FAT:FQL_AUDITING_CLIENT_TEMPLATE.FAT&amp;display_string=Audit&amp;VAR:KEY=ZIRGRQDQTW&amp;VAR:QUERY=RkZfREVCVChBTk4sMCwwLEFZLCxVU0Qp&amp;WINDOW=FIRST_POPUP&amp;HEIGHT=450&amp;WIDTH=450&amp;START_MAXIMI","ZED=FALSE&amp;VAR:CALENDAR=US&amp;VAR:SYMBOL=24702R10&amp;VAR:INDEX=0"}</definedName>
    <definedName name="_114__FDSAUDITLINK__" hidden="1">{"fdsup://directions/FAT Viewer?action=UPDATE&amp;creator=factset&amp;DYN_ARGS=TRUE&amp;DOC_NAME=FAT:FQL_AUDITING_CLIENT_TEMPLATE.FAT&amp;display_string=Audit&amp;VAR:KEY=ZIRGRQDQTW&amp;VAR:QUERY=RkZfREVCVChBTk4sMCwwLEFZLCxVU0Qp&amp;WINDOW=FIRST_POPUP&amp;HEIGHT=450&amp;WIDTH=450&amp;START_MAXIMI","ZED=FALSE&amp;VAR:CALENDAR=US&amp;VAR:SYMBOL=24702R10&amp;VAR:INDEX=0"}</definedName>
    <definedName name="_115___123Graph_FCHART_23" localSheetId="6" hidden="1">#REF!</definedName>
    <definedName name="_115___123Graph_FCHART_23" localSheetId="7" hidden="1">'[16]Produt DEZ'!$D$12:$D$44</definedName>
    <definedName name="_115___123Graph_FCHART_23" hidden="1">#REF!</definedName>
    <definedName name="_115__123Graph_DCHART_16" localSheetId="6" hidden="1">#REF!</definedName>
    <definedName name="_115__123Graph_DCHART_16" localSheetId="7" hidden="1">'[16]Produt MAI'!$AG$12:$AG$44</definedName>
    <definedName name="_115__123Graph_DCHART_16" hidden="1">#REF!</definedName>
    <definedName name="_115__123Graph_DCHART_21" localSheetId="6" hidden="1">#REF!</definedName>
    <definedName name="_115__123Graph_DCHART_21" localSheetId="7" hidden="1">'[16]Produt OUT'!$AG$12:$AG$44</definedName>
    <definedName name="_115__123Graph_DCHART_21" hidden="1">#REF!</definedName>
    <definedName name="_115__123Graph_LBL_BCHART_14" localSheetId="6" hidden="1">#REF!</definedName>
    <definedName name="_115__123Graph_LBL_BCHART_14" localSheetId="7" hidden="1">'[16]Produt MAR'!$AJ$12:$AJ$44</definedName>
    <definedName name="_115__123Graph_LBL_BCHART_14" hidden="1">#REF!</definedName>
    <definedName name="_115__FDSAUDITLINK__" localSheetId="6" hidden="1">{"fdsup://directions/FAT Viewer?action=UPDATE&amp;creator=factset&amp;DYN_ARGS=TRUE&amp;DOC_NAME=FAT:FQL_AUDITING_CLIENT_TEMPLATE.FAT&amp;display_string=Audit&amp;VAR:KEY=NEPKPEBABG&amp;VAR:QUERY=RkZfREVCVChBTk4sMCwwLEFZLCxVU0Qp&amp;WINDOW=FIRST_POPUP&amp;HEIGHT=450&amp;WIDTH=450&amp;START_MAXIMI","ZED=FALSE&amp;VAR:CALENDAR=US&amp;VAR:SYMBOL=19244610&amp;VAR:INDEX=0"}</definedName>
    <definedName name="_115__FDSAUDITLINK__" localSheetId="7" hidden="1">{"fdsup://directions/FAT Viewer?action=UPDATE&amp;creator=factset&amp;DYN_ARGS=TRUE&amp;DOC_NAME=FAT:FQL_AUDITING_CLIENT_TEMPLATE.FAT&amp;display_string=Audit&amp;VAR:KEY=NEPKPEBABG&amp;VAR:QUERY=RkZfREVCVChBTk4sMCwwLEFZLCxVU0Qp&amp;WINDOW=FIRST_POPUP&amp;HEIGHT=450&amp;WIDTH=450&amp;START_MAXIMI","ZED=FALSE&amp;VAR:CALENDAR=US&amp;VAR:SYMBOL=19244610&amp;VAR:INDEX=0"}</definedName>
    <definedName name="_115__FDSAUDITLINK__" hidden="1">{"fdsup://directions/FAT Viewer?action=UPDATE&amp;creator=factset&amp;DYN_ARGS=TRUE&amp;DOC_NAME=FAT:FQL_AUDITING_CLIENT_TEMPLATE.FAT&amp;display_string=Audit&amp;VAR:KEY=NEPKPEBABG&amp;VAR:QUERY=RkZfREVCVChBTk4sMCwwLEFZLCxVU0Qp&amp;WINDOW=FIRST_POPUP&amp;HEIGHT=450&amp;WIDTH=450&amp;START_MAXIMI","ZED=FALSE&amp;VAR:CALENDAR=US&amp;VAR:SYMBOL=19244610&amp;VAR:INDEX=0"}</definedName>
    <definedName name="_116___123Graph_FCHART_9" localSheetId="6" hidden="1">#REF!</definedName>
    <definedName name="_116___123Graph_FCHART_9" localSheetId="7" hidden="1">[16]DADOS!$E$13:$E$26</definedName>
    <definedName name="_116___123Graph_FCHART_9" hidden="1">#REF!</definedName>
    <definedName name="_116__123Graph_DCHART_17" localSheetId="6" hidden="1">#REF!</definedName>
    <definedName name="_116__123Graph_DCHART_17" localSheetId="7" hidden="1">'[16]Produt JUN'!$AG$12:$AG$44</definedName>
    <definedName name="_116__123Graph_DCHART_17" hidden="1">#REF!</definedName>
    <definedName name="_116__123Graph_DCHART_22" localSheetId="6" hidden="1">#REF!</definedName>
    <definedName name="_116__123Graph_DCHART_22" localSheetId="7" hidden="1">'[16]Produt NOV'!$AG$12:$AG$44</definedName>
    <definedName name="_116__123Graph_DCHART_22" hidden="1">#REF!</definedName>
    <definedName name="_116__123Graph_LBL_BCHART_15" localSheetId="6" hidden="1">#REF!</definedName>
    <definedName name="_116__123Graph_LBL_BCHART_15" localSheetId="7" hidden="1">'[16]Produt ABR'!$AJ$12:$AJ$44</definedName>
    <definedName name="_116__123Graph_LBL_BCHART_15" hidden="1">#REF!</definedName>
    <definedName name="_116__FDSAUDITLINK__" localSheetId="6" hidden="1">{"fdsup://directions/FAT Viewer?action=UPDATE&amp;creator=factset&amp;DYN_ARGS=TRUE&amp;DOC_NAME=FAT:FQL_AUDITING_CLIENT_TEMPLATE.FAT&amp;display_string=Audit&amp;VAR:KEY=KDCPCRGJOX&amp;VAR:QUERY=RkZfREVCVChBTk4sMCwwLEFZLCxVU0Qp&amp;WINDOW=FIRST_POPUP&amp;HEIGHT=450&amp;WIDTH=450&amp;START_MAXIMI","ZED=FALSE&amp;VAR:CALENDAR=US&amp;VAR:SYMBOL=620605&amp;VAR:INDEX=0"}</definedName>
    <definedName name="_116__FDSAUDITLINK__" localSheetId="7" hidden="1">{"fdsup://directions/FAT Viewer?action=UPDATE&amp;creator=factset&amp;DYN_ARGS=TRUE&amp;DOC_NAME=FAT:FQL_AUDITING_CLIENT_TEMPLATE.FAT&amp;display_string=Audit&amp;VAR:KEY=KDCPCRGJOX&amp;VAR:QUERY=RkZfREVCVChBTk4sMCwwLEFZLCxVU0Qp&amp;WINDOW=FIRST_POPUP&amp;HEIGHT=450&amp;WIDTH=450&amp;START_MAXIMI","ZED=FALSE&amp;VAR:CALENDAR=US&amp;VAR:SYMBOL=620605&amp;VAR:INDEX=0"}</definedName>
    <definedName name="_116__FDSAUDITLINK__" hidden="1">{"fdsup://directions/FAT Viewer?action=UPDATE&amp;creator=factset&amp;DYN_ARGS=TRUE&amp;DOC_NAME=FAT:FQL_AUDITING_CLIENT_TEMPLATE.FAT&amp;display_string=Audit&amp;VAR:KEY=KDCPCRGJOX&amp;VAR:QUERY=RkZfREVCVChBTk4sMCwwLEFZLCxVU0Qp&amp;WINDOW=FIRST_POPUP&amp;HEIGHT=450&amp;WIDTH=450&amp;START_MAXIMI","ZED=FALSE&amp;VAR:CALENDAR=US&amp;VAR:SYMBOL=620605&amp;VAR:INDEX=0"}</definedName>
    <definedName name="_117_____123Graph_FCHART_1" localSheetId="6" hidden="1">#REF!</definedName>
    <definedName name="_117_____123Graph_FCHART_1" localSheetId="7" hidden="1">#REF!</definedName>
    <definedName name="_117_____123Graph_FCHART_1" hidden="1">#REF!</definedName>
    <definedName name="_117___123Graph_LBL_ACHART_2" localSheetId="6" hidden="1">#REF!</definedName>
    <definedName name="_117___123Graph_LBL_ACHART_2" localSheetId="7" hidden="1">[6]PARETOS!$M$4:$M$10</definedName>
    <definedName name="_117___123Graph_LBL_ACHART_2" hidden="1">#REF!</definedName>
    <definedName name="_117__123Graph_DCHART_18" localSheetId="6" hidden="1">#REF!</definedName>
    <definedName name="_117__123Graph_DCHART_18" localSheetId="7" hidden="1">'[16]Produt JUL'!$AG$12:$AG$44</definedName>
    <definedName name="_117__123Graph_DCHART_18" hidden="1">#REF!</definedName>
    <definedName name="_117__123Graph_DCHART_23" localSheetId="6" hidden="1">#REF!</definedName>
    <definedName name="_117__123Graph_DCHART_23" localSheetId="7" hidden="1">'[16]Produt DEZ'!$AG$12:$AG$44</definedName>
    <definedName name="_117__123Graph_DCHART_23" hidden="1">#REF!</definedName>
    <definedName name="_117__123Graph_LBL_BCHART_16" localSheetId="6" hidden="1">#REF!</definedName>
    <definedName name="_117__123Graph_LBL_BCHART_16" localSheetId="7" hidden="1">'[16]Produt MAI'!$AJ$12:$AJ$44</definedName>
    <definedName name="_117__123Graph_LBL_BCHART_16" hidden="1">#REF!</definedName>
    <definedName name="_117__FDSAUDITLINK__" localSheetId="6" hidden="1">{"fdsup://directions/FAT Viewer?action=UPDATE&amp;creator=factset&amp;DYN_ARGS=TRUE&amp;DOC_NAME=FAT:FQL_AUDITING_CLIENT_TEMPLATE.FAT&amp;display_string=Audit&amp;VAR:KEY=AZYZAZOHSN&amp;VAR:QUERY=RkZfREVCVChBTk4sMCwwLEFZLCxVU0Qp&amp;WINDOW=FIRST_POPUP&amp;HEIGHT=450&amp;WIDTH=450&amp;START_MAXIMI","ZED=FALSE&amp;VAR:CALENDAR=US&amp;VAR:SYMBOL=620512&amp;VAR:INDEX=0"}</definedName>
    <definedName name="_117__FDSAUDITLINK__" localSheetId="7" hidden="1">{"fdsup://directions/FAT Viewer?action=UPDATE&amp;creator=factset&amp;DYN_ARGS=TRUE&amp;DOC_NAME=FAT:FQL_AUDITING_CLIENT_TEMPLATE.FAT&amp;display_string=Audit&amp;VAR:KEY=AZYZAZOHSN&amp;VAR:QUERY=RkZfREVCVChBTk4sMCwwLEFZLCxVU0Qp&amp;WINDOW=FIRST_POPUP&amp;HEIGHT=450&amp;WIDTH=450&amp;START_MAXIMI","ZED=FALSE&amp;VAR:CALENDAR=US&amp;VAR:SYMBOL=620512&amp;VAR:INDEX=0"}</definedName>
    <definedName name="_117__FDSAUDITLINK__" hidden="1">{"fdsup://directions/FAT Viewer?action=UPDATE&amp;creator=factset&amp;DYN_ARGS=TRUE&amp;DOC_NAME=FAT:FQL_AUDITING_CLIENT_TEMPLATE.FAT&amp;display_string=Audit&amp;VAR:KEY=AZYZAZOHSN&amp;VAR:QUERY=RkZfREVCVChBTk4sMCwwLEFZLCxVU0Qp&amp;WINDOW=FIRST_POPUP&amp;HEIGHT=450&amp;WIDTH=450&amp;START_MAXIMI","ZED=FALSE&amp;VAR:CALENDAR=US&amp;VAR:SYMBOL=620512&amp;VAR:INDEX=0"}</definedName>
    <definedName name="_118___123Graph_LBL_ACHART_3" localSheetId="6" hidden="1">#REF!</definedName>
    <definedName name="_118___123Graph_LBL_ACHART_3" localSheetId="7" hidden="1">[6]PARETOS!$N$29:$N$36</definedName>
    <definedName name="_118___123Graph_LBL_ACHART_3" hidden="1">#REF!</definedName>
    <definedName name="_118__123Graph_DCHART_19" localSheetId="6" hidden="1">#REF!</definedName>
    <definedName name="_118__123Graph_DCHART_19" localSheetId="7" hidden="1">'[16]Produt AGO'!$AG$12:$AG$44</definedName>
    <definedName name="_118__123Graph_DCHART_19" hidden="1">#REF!</definedName>
    <definedName name="_118__123Graph_DCHART_6" localSheetId="6" hidden="1">#REF!</definedName>
    <definedName name="_118__123Graph_DCHART_6" localSheetId="7" hidden="1">[16]DADOS!$Q$15:$Q$26</definedName>
    <definedName name="_118__123Graph_DCHART_6" hidden="1">#REF!</definedName>
    <definedName name="_118__123Graph_LBL_BCHART_17" localSheetId="6" hidden="1">#REF!</definedName>
    <definedName name="_118__123Graph_LBL_BCHART_17" localSheetId="7" hidden="1">'[16]Produt JUN'!$AJ$12:$AJ$44</definedName>
    <definedName name="_118__123Graph_LBL_BCHART_17" hidden="1">#REF!</definedName>
    <definedName name="_119___123Graph_LBL_ACHART_7" localSheetId="6" hidden="1">#REF!</definedName>
    <definedName name="_119___123Graph_LBL_ACHART_7" localSheetId="7" hidden="1">'[6]PROP ELAB GANH'!$P$47:$P$55</definedName>
    <definedName name="_119___123Graph_LBL_ACHART_7" hidden="1">#REF!</definedName>
    <definedName name="_119__123Graph_DCHART_20" localSheetId="6" hidden="1">#REF!</definedName>
    <definedName name="_119__123Graph_DCHART_20" localSheetId="7" hidden="1">'[16]Produt SET'!$AG$12:$AG$44</definedName>
    <definedName name="_119__123Graph_DCHART_20" hidden="1">#REF!</definedName>
    <definedName name="_119__123Graph_DCHART_9" localSheetId="6" hidden="1">#REF!</definedName>
    <definedName name="_119__123Graph_DCHART_9" localSheetId="7" hidden="1">[16]DADOS!$V$13:$V$26</definedName>
    <definedName name="_119__123Graph_DCHART_9" hidden="1">#REF!</definedName>
    <definedName name="_119__123Graph_LBL_BCHART_18" localSheetId="6" hidden="1">#REF!</definedName>
    <definedName name="_119__123Graph_LBL_BCHART_18" localSheetId="7" hidden="1">'[16]Produt JUL'!$AJ$12:$AJ$44</definedName>
    <definedName name="_119__123Graph_LBL_BCHART_18" hidden="1">#REF!</definedName>
    <definedName name="_12____123Graph_LBL_ACHART_3" localSheetId="6" hidden="1">#REF!</definedName>
    <definedName name="_12____123Graph_LBL_ACHART_3" localSheetId="7" hidden="1">[6]PARETOS!$N$29:$N$36</definedName>
    <definedName name="_12____123Graph_LBL_ACHART_3" hidden="1">#REF!</definedName>
    <definedName name="_12___123Graph_ACHART_11" localSheetId="6" hidden="1">#REF!</definedName>
    <definedName name="_12___123Graph_ACHART_11" localSheetId="7" hidden="1">'[16]Produt JAN'!$J$46:$L$46</definedName>
    <definedName name="_12___123Graph_ACHART_11" hidden="1">#REF!</definedName>
    <definedName name="_12___123Graph_LBL_ACHART_3" localSheetId="6" hidden="1">#REF!</definedName>
    <definedName name="_12___123Graph_LBL_ACHART_3" localSheetId="7" hidden="1">[6]PARETOS!$N$29:$N$36</definedName>
    <definedName name="_12___123Graph_LBL_ACHART_3" hidden="1">#REF!</definedName>
    <definedName name="_12__123Graph_ACHART_2" localSheetId="6" hidden="1">#REF!</definedName>
    <definedName name="_12__123Graph_ACHART_2" localSheetId="7" hidden="1">[16]DADOS!$J$28:$L$28</definedName>
    <definedName name="_12__123Graph_ACHART_2" hidden="1">#REF!</definedName>
    <definedName name="_12__123Graph_FCHART_1" localSheetId="6" hidden="1">#REF!</definedName>
    <definedName name="_12__123Graph_FCHART_1" localSheetId="7" hidden="1">#REF!</definedName>
    <definedName name="_12__123Graph_FCHART_1" hidden="1">#REF!</definedName>
    <definedName name="_12__123Graph_LBL_ACHART_3" localSheetId="6" hidden="1">#REF!</definedName>
    <definedName name="_12__123Graph_LBL_ACHART_3" localSheetId="7" hidden="1">[6]PARETOS!$N$29:$N$36</definedName>
    <definedName name="_12__123Graph_LBL_ACHART_3" hidden="1">#REF!</definedName>
    <definedName name="_12__123Graph_XChart_1A" localSheetId="7" hidden="1">#REF!</definedName>
    <definedName name="_12__123Graph_XChart_1A" hidden="1">#REF!</definedName>
    <definedName name="_12__FDSAUDITLINK__" localSheetId="6" hidden="1">{"fdsup://directions/FAT Viewer?action=UPDATE&amp;creator=factset&amp;DYN_ARGS=TRUE&amp;DOC_NAME=FAT:FQL_AUDITING_CLIENT_TEMPLATE.FAT&amp;display_string=Audit&amp;VAR:KEY=GRYNQNSTOB&amp;VAR:QUERY=KEZGX05FVF9ERUJUKFFUUiwwKUBGRl9ORVRfREVCVChTRU1JLDApKQ==&amp;WINDOW=FIRST_POPUP&amp;HEIGHT=45","0&amp;WIDTH=450&amp;START_MAXIMIZED=FALSE&amp;VAR:CALENDAR=US&amp;VAR:INDEX=0"}</definedName>
    <definedName name="_12__FDSAUDITLINK__" localSheetId="7" hidden="1">{"fdsup://directions/FAT Viewer?action=UPDATE&amp;creator=factset&amp;DYN_ARGS=TRUE&amp;DOC_NAME=FAT:FQL_AUDITING_CLIENT_TEMPLATE.FAT&amp;display_string=Audit&amp;VAR:KEY=GRYNQNSTOB&amp;VAR:QUERY=KEZGX05FVF9ERUJUKFFUUiwwKUBGRl9ORVRfREVCVChTRU1JLDApKQ==&amp;WINDOW=FIRST_POPUP&amp;HEIGHT=45","0&amp;WIDTH=450&amp;START_MAXIMIZED=FALSE&amp;VAR:CALENDAR=US&amp;VAR:INDEX=0"}</definedName>
    <definedName name="_12__FDSAUDITLINK__" hidden="1">{"fdsup://directions/FAT Viewer?action=UPDATE&amp;creator=factset&amp;DYN_ARGS=TRUE&amp;DOC_NAME=FAT:FQL_AUDITING_CLIENT_TEMPLATE.FAT&amp;display_string=Audit&amp;VAR:KEY=GRYNQNSTOB&amp;VAR:QUERY=KEZGX05FVF9ERUJUKFFUUiwwKUBGRl9ORVRfREVCVChTRU1JLDApKQ==&amp;WINDOW=FIRST_POPUP&amp;HEIGHT=45","0&amp;WIDTH=450&amp;START_MAXIMIZED=FALSE&amp;VAR:CALENDAR=US&amp;VAR:INDEX=0"}</definedName>
    <definedName name="_120___123Graph_LBL_ACHART_8" localSheetId="6" hidden="1">#REF!</definedName>
    <definedName name="_120___123Graph_LBL_ACHART_8" localSheetId="7" hidden="1">'[6]PROP ELAB GANH'!$P$70:$P$78</definedName>
    <definedName name="_120___123Graph_LBL_ACHART_8" hidden="1">#REF!</definedName>
    <definedName name="_120__123Graph_DCHART_21" localSheetId="6" hidden="1">#REF!</definedName>
    <definedName name="_120__123Graph_DCHART_21" localSheetId="7" hidden="1">'[16]Produt OUT'!$AG$12:$AG$44</definedName>
    <definedName name="_120__123Graph_DCHART_21" hidden="1">#REF!</definedName>
    <definedName name="_120__123Graph_ECHART_10" localSheetId="6" hidden="1">#REF!</definedName>
    <definedName name="_120__123Graph_ECHART_10" localSheetId="7" hidden="1">'[16]Produt JAN'!$AH$12:$AH$44</definedName>
    <definedName name="_120__123Graph_ECHART_10" hidden="1">#REF!</definedName>
    <definedName name="_120__123Graph_LBL_BCHART_19" localSheetId="6" hidden="1">#REF!</definedName>
    <definedName name="_120__123Graph_LBL_BCHART_19" localSheetId="7" hidden="1">'[16]Produt AGO'!$AJ$12:$AJ$44</definedName>
    <definedName name="_120__123Graph_LBL_BCHART_19" hidden="1">#REF!</definedName>
    <definedName name="_120__123Graph_XCHART_3" localSheetId="6" hidden="1">#REF!</definedName>
    <definedName name="_120__123Graph_XCHART_3" localSheetId="7" hidden="1">#REF!</definedName>
    <definedName name="_120__123Graph_XCHART_3" hidden="1">#REF!</definedName>
    <definedName name="_121___123Graph_LBL_ACHART_9" localSheetId="6" hidden="1">#REF!</definedName>
    <definedName name="_121___123Graph_LBL_ACHART_9" localSheetId="7" hidden="1">[16]DADOS!$T$13:$T$14</definedName>
    <definedName name="_121___123Graph_LBL_ACHART_9" hidden="1">#REF!</definedName>
    <definedName name="_121__123Graph_DCHART_22" localSheetId="6" hidden="1">#REF!</definedName>
    <definedName name="_121__123Graph_DCHART_22" localSheetId="7" hidden="1">'[16]Produt NOV'!$AG$12:$AG$44</definedName>
    <definedName name="_121__123Graph_DCHART_22" hidden="1">#REF!</definedName>
    <definedName name="_121__123Graph_ECHART_13" localSheetId="6" hidden="1">#REF!</definedName>
    <definedName name="_121__123Graph_ECHART_13" localSheetId="7" hidden="1">'[16]Produt FEV'!$AH$12:$AH$44</definedName>
    <definedName name="_121__123Graph_ECHART_13" hidden="1">#REF!</definedName>
    <definedName name="_121__123Graph_LBL_BCHART_2" localSheetId="6" hidden="1">#REF!</definedName>
    <definedName name="_121__123Graph_LBL_BCHART_2" localSheetId="7" hidden="1">[6]PARETOS!$N$4:$N$10</definedName>
    <definedName name="_121__123Graph_LBL_BCHART_2" hidden="1">#REF!</definedName>
    <definedName name="_122_____123Graph_XCHART_3" localSheetId="6" hidden="1">#REF!</definedName>
    <definedName name="_122_____123Graph_XCHART_3" localSheetId="7" hidden="1">#REF!</definedName>
    <definedName name="_122_____123Graph_XCHART_3" hidden="1">#REF!</definedName>
    <definedName name="_122___123Graph_LBL_BCHART_10" localSheetId="6" hidden="1">#REF!</definedName>
    <definedName name="_122___123Graph_LBL_BCHART_10" localSheetId="7" hidden="1">'[16]Produt JAN'!$AJ$12:$AJ$44</definedName>
    <definedName name="_122___123Graph_LBL_BCHART_10" hidden="1">#REF!</definedName>
    <definedName name="_122__123Graph_DCHART_23" localSheetId="6" hidden="1">#REF!</definedName>
    <definedName name="_122__123Graph_DCHART_23" localSheetId="7" hidden="1">'[16]Produt DEZ'!$AG$12:$AG$44</definedName>
    <definedName name="_122__123Graph_DCHART_23" hidden="1">#REF!</definedName>
    <definedName name="_122__123Graph_ECHART_14" localSheetId="6" hidden="1">#REF!</definedName>
    <definedName name="_122__123Graph_ECHART_14" localSheetId="7" hidden="1">'[16]Produt MAR'!$AH$12:$AH$44</definedName>
    <definedName name="_122__123Graph_ECHART_14" hidden="1">#REF!</definedName>
    <definedName name="_122__123Graph_LBL_BCHART_20" localSheetId="6" hidden="1">#REF!</definedName>
    <definedName name="_122__123Graph_LBL_BCHART_20" localSheetId="7" hidden="1">'[16]Produt SET'!$AJ$12:$AJ$44</definedName>
    <definedName name="_122__123Graph_LBL_BCHART_20" hidden="1">#REF!</definedName>
    <definedName name="_123____123Graph_ACHART_1" localSheetId="6" hidden="1">#REF!</definedName>
    <definedName name="_123____123Graph_ACHART_1" localSheetId="7" hidden="1">#REF!</definedName>
    <definedName name="_123____123Graph_ACHART_1" hidden="1">#REF!</definedName>
    <definedName name="_123___123Graph_LBL_BCHART_13" localSheetId="6" hidden="1">#REF!</definedName>
    <definedName name="_123___123Graph_LBL_BCHART_13" localSheetId="7" hidden="1">'[16]Produt FEV'!$AJ$12:$AJ$44</definedName>
    <definedName name="_123___123Graph_LBL_BCHART_13" hidden="1">#REF!</definedName>
    <definedName name="_123__123Graph_DCHART_6" localSheetId="6" hidden="1">#REF!</definedName>
    <definedName name="_123__123Graph_DCHART_6" localSheetId="7" hidden="1">[16]DADOS!$Q$15:$Q$26</definedName>
    <definedName name="_123__123Graph_DCHART_6" hidden="1">#REF!</definedName>
    <definedName name="_123__123Graph_ECHART_15" localSheetId="6" hidden="1">#REF!</definedName>
    <definedName name="_123__123Graph_ECHART_15" localSheetId="7" hidden="1">'[16]Produt ABR'!$AH$12:$AH$44</definedName>
    <definedName name="_123__123Graph_ECHART_15" hidden="1">#REF!</definedName>
    <definedName name="_123__123Graph_LBL_BCHART_21" localSheetId="6" hidden="1">#REF!</definedName>
    <definedName name="_123__123Graph_LBL_BCHART_21" localSheetId="7" hidden="1">'[16]Produt OUT'!$AJ$12:$AJ$44</definedName>
    <definedName name="_123__123Graph_LBL_BCHART_21" hidden="1">#REF!</definedName>
    <definedName name="_124____123Graph_ACHART_3" localSheetId="6" hidden="1">#REF!</definedName>
    <definedName name="_124____123Graph_ACHART_3" localSheetId="7" hidden="1">#REF!</definedName>
    <definedName name="_124____123Graph_ACHART_3" hidden="1">#REF!</definedName>
    <definedName name="_124___123Graph_LBL_BCHART_14" localSheetId="6" hidden="1">#REF!</definedName>
    <definedName name="_124___123Graph_LBL_BCHART_14" localSheetId="7" hidden="1">'[16]Produt MAR'!$AJ$12:$AJ$44</definedName>
    <definedName name="_124___123Graph_LBL_BCHART_14" hidden="1">#REF!</definedName>
    <definedName name="_124__123Graph_DCHART_9" localSheetId="6" hidden="1">#REF!</definedName>
    <definedName name="_124__123Graph_DCHART_9" localSheetId="7" hidden="1">[16]DADOS!$V$13:$V$26</definedName>
    <definedName name="_124__123Graph_DCHART_9" hidden="1">#REF!</definedName>
    <definedName name="_124__123Graph_ECHART_16" localSheetId="6" hidden="1">#REF!</definedName>
    <definedName name="_124__123Graph_ECHART_16" localSheetId="7" hidden="1">'[16]Produt MAI'!$AH$12:$AH$44</definedName>
    <definedName name="_124__123Graph_ECHART_16" hidden="1">#REF!</definedName>
    <definedName name="_124__123Graph_LBL_BCHART_22" localSheetId="6" hidden="1">#REF!</definedName>
    <definedName name="_124__123Graph_LBL_BCHART_22" localSheetId="7" hidden="1">'[16]Produt NOV'!$AJ$12:$AJ$44</definedName>
    <definedName name="_124__123Graph_LBL_BCHART_22" hidden="1">#REF!</definedName>
    <definedName name="_125___123Graph_LBL_BCHART_15" localSheetId="6" hidden="1">#REF!</definedName>
    <definedName name="_125___123Graph_LBL_BCHART_15" localSheetId="7" hidden="1">'[16]Produt ABR'!$AJ$12:$AJ$44</definedName>
    <definedName name="_125___123Graph_LBL_BCHART_15" hidden="1">#REF!</definedName>
    <definedName name="_125__123Graph_ECHART_10" localSheetId="6" hidden="1">#REF!</definedName>
    <definedName name="_125__123Graph_ECHART_10" localSheetId="7" hidden="1">'[16]Produt JAN'!$AH$12:$AH$44</definedName>
    <definedName name="_125__123Graph_ECHART_10" hidden="1">#REF!</definedName>
    <definedName name="_125__123Graph_ECHART_17" localSheetId="6" hidden="1">#REF!</definedName>
    <definedName name="_125__123Graph_ECHART_17" localSheetId="7" hidden="1">'[16]Produt JUN'!$AH$12:$AH$44</definedName>
    <definedName name="_125__123Graph_ECHART_17" hidden="1">#REF!</definedName>
    <definedName name="_125__123Graph_LBL_BCHART_23" localSheetId="6" hidden="1">#REF!</definedName>
    <definedName name="_125__123Graph_LBL_BCHART_23" localSheetId="7" hidden="1">'[16]Produt DEZ'!$AJ$12:$AJ$44</definedName>
    <definedName name="_125__123Graph_LBL_BCHART_23" hidden="1">#REF!</definedName>
    <definedName name="_125MMM" localSheetId="6" hidden="1">#REF!</definedName>
    <definedName name="_125MMM" localSheetId="7" hidden="1">#REF!</definedName>
    <definedName name="_125MMM" hidden="1">#REF!</definedName>
    <definedName name="_126___123Graph_LBL_BCHART_16" localSheetId="6" hidden="1">#REF!</definedName>
    <definedName name="_126___123Graph_LBL_BCHART_16" localSheetId="7" hidden="1">'[16]Produt MAI'!$AJ$12:$AJ$44</definedName>
    <definedName name="_126___123Graph_LBL_BCHART_16" hidden="1">#REF!</definedName>
    <definedName name="_126__123Graph_ECHART_13" localSheetId="6" hidden="1">#REF!</definedName>
    <definedName name="_126__123Graph_ECHART_13" localSheetId="7" hidden="1">'[16]Produt FEV'!$AH$12:$AH$44</definedName>
    <definedName name="_126__123Graph_ECHART_13" hidden="1">#REF!</definedName>
    <definedName name="_126__123Graph_ECHART_18" localSheetId="6" hidden="1">#REF!</definedName>
    <definedName name="_126__123Graph_ECHART_18" localSheetId="7" hidden="1">'[16]Produt JUL'!$AH$12:$AH$44</definedName>
    <definedName name="_126__123Graph_ECHART_18" hidden="1">#REF!</definedName>
    <definedName name="_126__123Graph_LBL_BCHART_3" localSheetId="6" hidden="1">#REF!</definedName>
    <definedName name="_126__123Graph_LBL_BCHART_3" localSheetId="7" hidden="1">[6]PARETOS!$O$28:$O$35</definedName>
    <definedName name="_126__123Graph_LBL_BCHART_3" hidden="1">#REF!</definedName>
    <definedName name="_127___123Graph_LBL_BCHART_17" localSheetId="6" hidden="1">#REF!</definedName>
    <definedName name="_127___123Graph_LBL_BCHART_17" localSheetId="7" hidden="1">'[16]Produt JUN'!$AJ$12:$AJ$44</definedName>
    <definedName name="_127___123Graph_LBL_BCHART_17" hidden="1">#REF!</definedName>
    <definedName name="_127__123Graph_ECHART_14" localSheetId="6" hidden="1">#REF!</definedName>
    <definedName name="_127__123Graph_ECHART_14" localSheetId="7" hidden="1">'[16]Produt MAR'!$AH$12:$AH$44</definedName>
    <definedName name="_127__123Graph_ECHART_14" hidden="1">#REF!</definedName>
    <definedName name="_127__123Graph_ECHART_19" localSheetId="6" hidden="1">#REF!</definedName>
    <definedName name="_127__123Graph_ECHART_19" localSheetId="7" hidden="1">'[16]Produt AGO'!$AH$12:$AH$44</definedName>
    <definedName name="_127__123Graph_ECHART_19" hidden="1">#REF!</definedName>
    <definedName name="_127__123Graph_LBL_DCHART_10" localSheetId="6" hidden="1">#REF!</definedName>
    <definedName name="_127__123Graph_LBL_DCHART_10" localSheetId="7" hidden="1">'[16]Produt JAN'!$AK$12:$AK$44</definedName>
    <definedName name="_127__123Graph_LBL_DCHART_10" hidden="1">#REF!</definedName>
    <definedName name="_128___123Graph_LBL_BCHART_18" localSheetId="6" hidden="1">#REF!</definedName>
    <definedName name="_128___123Graph_LBL_BCHART_18" localSheetId="7" hidden="1">'[16]Produt JUL'!$AJ$12:$AJ$44</definedName>
    <definedName name="_128___123Graph_LBL_BCHART_18" hidden="1">#REF!</definedName>
    <definedName name="_128__123Graph_ECHART_15" localSheetId="6" hidden="1">#REF!</definedName>
    <definedName name="_128__123Graph_ECHART_15" localSheetId="7" hidden="1">'[16]Produt ABR'!$AH$12:$AH$44</definedName>
    <definedName name="_128__123Graph_ECHART_15" hidden="1">#REF!</definedName>
    <definedName name="_128__123Graph_ECHART_20" localSheetId="6" hidden="1">#REF!</definedName>
    <definedName name="_128__123Graph_ECHART_20" localSheetId="7" hidden="1">'[16]Produt SET'!$AH$12:$AH$44</definedName>
    <definedName name="_128__123Graph_ECHART_20" hidden="1">#REF!</definedName>
    <definedName name="_128__123Graph_LBL_DCHART_13" localSheetId="6" hidden="1">#REF!</definedName>
    <definedName name="_128__123Graph_LBL_DCHART_13" localSheetId="7" hidden="1">'[16]Produt FEV'!$AK$12:$AK$44</definedName>
    <definedName name="_128__123Graph_LBL_DCHART_13" hidden="1">#REF!</definedName>
    <definedName name="_129___123Graph_LBL_BCHART_19" localSheetId="6" hidden="1">#REF!</definedName>
    <definedName name="_129___123Graph_LBL_BCHART_19" localSheetId="7" hidden="1">'[16]Produt AGO'!$AJ$12:$AJ$44</definedName>
    <definedName name="_129___123Graph_LBL_BCHART_19" hidden="1">#REF!</definedName>
    <definedName name="_129__123Graph_ECHART_16" localSheetId="6" hidden="1">#REF!</definedName>
    <definedName name="_129__123Graph_ECHART_16" localSheetId="7" hidden="1">'[16]Produt MAI'!$AH$12:$AH$44</definedName>
    <definedName name="_129__123Graph_ECHART_16" hidden="1">#REF!</definedName>
    <definedName name="_129__123Graph_ECHART_21" localSheetId="6" hidden="1">#REF!</definedName>
    <definedName name="_129__123Graph_ECHART_21" localSheetId="7" hidden="1">'[16]Produt OUT'!$AH$12:$AH$44</definedName>
    <definedName name="_129__123Graph_ECHART_21" hidden="1">#REF!</definedName>
    <definedName name="_129__123Graph_LBL_DCHART_14" localSheetId="6" hidden="1">#REF!</definedName>
    <definedName name="_129__123Graph_LBL_DCHART_14" localSheetId="7" hidden="1">'[16]Produt MAR'!$AK$12:$AK$44</definedName>
    <definedName name="_129__123Graph_LBL_DCHART_14" hidden="1">#REF!</definedName>
    <definedName name="_13____123Graph_LBL_ACHART_7" localSheetId="6" hidden="1">#REF!</definedName>
    <definedName name="_13____123Graph_LBL_ACHART_7" localSheetId="7" hidden="1">'[6]PROP ELAB GANH'!$P$47:$P$55</definedName>
    <definedName name="_13____123Graph_LBL_ACHART_7" hidden="1">#REF!</definedName>
    <definedName name="_13___123Graph_ACHART_12" localSheetId="6" hidden="1">#REF!</definedName>
    <definedName name="_13___123Graph_ACHART_12" localSheetId="7" hidden="1">'[16]Produt JAN'!$J$48:$L$48</definedName>
    <definedName name="_13___123Graph_ACHART_12" hidden="1">#REF!</definedName>
    <definedName name="_13___123Graph_LBL_ACHART_7" localSheetId="6" hidden="1">#REF!</definedName>
    <definedName name="_13___123Graph_LBL_ACHART_7" localSheetId="7" hidden="1">'[6]PROP ELAB GANH'!$P$47:$P$55</definedName>
    <definedName name="_13___123Graph_LBL_ACHART_7" hidden="1">#REF!</definedName>
    <definedName name="_13__123Graph_ACHART_20" localSheetId="6" hidden="1">#REF!</definedName>
    <definedName name="_13__123Graph_ACHART_20" localSheetId="7" hidden="1">'[16]Produt SET'!$B$12:$B$13</definedName>
    <definedName name="_13__123Graph_ACHART_20" hidden="1">#REF!</definedName>
    <definedName name="_13__123Graph_BCHART_1" localSheetId="6" hidden="1">#REF!</definedName>
    <definedName name="_13__123Graph_BCHART_1" localSheetId="7" hidden="1">#REF!</definedName>
    <definedName name="_13__123Graph_BCHART_1" hidden="1">#REF!</definedName>
    <definedName name="_13__123Graph_FCHART_1" localSheetId="6" hidden="1">#REF!</definedName>
    <definedName name="_13__123Graph_FCHART_1" localSheetId="7" hidden="1">[20]EAIGESEN!#REF!</definedName>
    <definedName name="_13__123Graph_FCHART_1" hidden="1">#REF!</definedName>
    <definedName name="_13__123Graph_LBL_ACHART_7" localSheetId="6" hidden="1">#REF!</definedName>
    <definedName name="_13__123Graph_LBL_ACHART_7" localSheetId="7" hidden="1">'[6]PROP ELAB GANH'!$P$47:$P$55</definedName>
    <definedName name="_13__123Graph_LBL_ACHART_7" hidden="1">#REF!</definedName>
    <definedName name="_13__FDSAUDITLINK__" localSheetId="6" hidden="1">{"fdsup://directions/FAT Viewer?action=UPDATE&amp;creator=factset&amp;DYN_ARGS=TRUE&amp;DOC_NAME=FAT:FQL_AUDITING_CLIENT_TEMPLATE.FAT&amp;display_string=Audit&amp;VAR:KEY=GRYNQNSTOB&amp;VAR:QUERY=KEZGX05FVF9ERUJUKFFUUiwwKUBGRl9ORVRfREVCVChTRU1JLDApKQ==&amp;WINDOW=FIRST_POPUP&amp;HEIGHT=45","0&amp;WIDTH=450&amp;START_MAXIMIZED=FALSE&amp;VAR:CALENDAR=US&amp;VAR:INDEX=0"}</definedName>
    <definedName name="_13__FDSAUDITLINK__" localSheetId="7" hidden="1">{"fdsup://directions/FAT Viewer?action=UPDATE&amp;creator=factset&amp;DYN_ARGS=TRUE&amp;DOC_NAME=FAT:FQL_AUDITING_CLIENT_TEMPLATE.FAT&amp;display_string=Audit&amp;VAR:KEY=GRYNQNSTOB&amp;VAR:QUERY=KEZGX05FVF9ERUJUKFFUUiwwKUBGRl9ORVRfREVCVChTRU1JLDApKQ==&amp;WINDOW=FIRST_POPUP&amp;HEIGHT=45","0&amp;WIDTH=450&amp;START_MAXIMIZED=FALSE&amp;VAR:CALENDAR=US&amp;VAR:INDEX=0"}</definedName>
    <definedName name="_13__FDSAUDITLINK__" hidden="1">{"fdsup://directions/FAT Viewer?action=UPDATE&amp;creator=factset&amp;DYN_ARGS=TRUE&amp;DOC_NAME=FAT:FQL_AUDITING_CLIENT_TEMPLATE.FAT&amp;display_string=Audit&amp;VAR:KEY=GRYNQNSTOB&amp;VAR:QUERY=KEZGX05FVF9ERUJUKFFUUiwwKUBGRl9ORVRfREVCVChTRU1JLDApKQ==&amp;WINDOW=FIRST_POPUP&amp;HEIGHT=45","0&amp;WIDTH=450&amp;START_MAXIMIZED=FALSE&amp;VAR:CALENDAR=US&amp;VAR:INDEX=0"}</definedName>
    <definedName name="_130___123Graph_LBL_BCHART_2" localSheetId="6" hidden="1">#REF!</definedName>
    <definedName name="_130___123Graph_LBL_BCHART_2" localSheetId="7" hidden="1">[6]PARETOS!$N$4:$N$10</definedName>
    <definedName name="_130___123Graph_LBL_BCHART_2" hidden="1">#REF!</definedName>
    <definedName name="_130__123Graph_ECHART_17" localSheetId="6" hidden="1">#REF!</definedName>
    <definedName name="_130__123Graph_ECHART_17" localSheetId="7" hidden="1">'[16]Produt JUN'!$AH$12:$AH$44</definedName>
    <definedName name="_130__123Graph_ECHART_17" hidden="1">#REF!</definedName>
    <definedName name="_130__123Graph_ECHART_22" localSheetId="6" hidden="1">#REF!</definedName>
    <definedName name="_130__123Graph_ECHART_22" localSheetId="7" hidden="1">'[16]Produt NOV'!$AH$12:$AH$44</definedName>
    <definedName name="_130__123Graph_ECHART_22" hidden="1">#REF!</definedName>
    <definedName name="_130__123Graph_LBL_DCHART_15" localSheetId="6" hidden="1">#REF!</definedName>
    <definedName name="_130__123Graph_LBL_DCHART_15" localSheetId="7" hidden="1">'[16]Produt ABR'!$AK$12:$AK$44</definedName>
    <definedName name="_130__123Graph_LBL_DCHART_15" hidden="1">#REF!</definedName>
    <definedName name="_131___123Graph_LBL_BCHART_20" localSheetId="6" hidden="1">#REF!</definedName>
    <definedName name="_131___123Graph_LBL_BCHART_20" localSheetId="7" hidden="1">'[16]Produt SET'!$AJ$12:$AJ$44</definedName>
    <definedName name="_131___123Graph_LBL_BCHART_20" hidden="1">#REF!</definedName>
    <definedName name="_131__123Graph_ECHART_18" localSheetId="6" hidden="1">#REF!</definedName>
    <definedName name="_131__123Graph_ECHART_18" localSheetId="7" hidden="1">'[16]Produt JUL'!$AH$12:$AH$44</definedName>
    <definedName name="_131__123Graph_ECHART_18" hidden="1">#REF!</definedName>
    <definedName name="_131__123Graph_ECHART_23" localSheetId="6" hidden="1">#REF!</definedName>
    <definedName name="_131__123Graph_ECHART_23" localSheetId="7" hidden="1">'[16]Produt DEZ'!$AH$12:$AH$44</definedName>
    <definedName name="_131__123Graph_ECHART_23" hidden="1">#REF!</definedName>
    <definedName name="_131__123Graph_LBL_DCHART_16" localSheetId="6" hidden="1">#REF!</definedName>
    <definedName name="_131__123Graph_LBL_DCHART_16" localSheetId="7" hidden="1">'[16]Produt MAI'!$AK$12:$AK$44</definedName>
    <definedName name="_131__123Graph_LBL_DCHART_16" hidden="1">#REF!</definedName>
    <definedName name="_132___123Graph_LBL_BCHART_21" localSheetId="6" hidden="1">#REF!</definedName>
    <definedName name="_132___123Graph_LBL_BCHART_21" localSheetId="7" hidden="1">'[16]Produt OUT'!$AJ$12:$AJ$44</definedName>
    <definedName name="_132___123Graph_LBL_BCHART_21" hidden="1">#REF!</definedName>
    <definedName name="_132__123Graph_ECHART_19" localSheetId="6" hidden="1">#REF!</definedName>
    <definedName name="_132__123Graph_ECHART_19" localSheetId="7" hidden="1">'[16]Produt AGO'!$AH$12:$AH$44</definedName>
    <definedName name="_132__123Graph_ECHART_19" hidden="1">#REF!</definedName>
    <definedName name="_132__123Graph_ECHART_9" localSheetId="6" hidden="1">#REF!</definedName>
    <definedName name="_132__123Graph_ECHART_9" localSheetId="7" hidden="1">[16]DADOS!$W$13:$W$26</definedName>
    <definedName name="_132__123Graph_ECHART_9" hidden="1">#REF!</definedName>
    <definedName name="_132__123Graph_LBL_DCHART_17" localSheetId="6" hidden="1">#REF!</definedName>
    <definedName name="_132__123Graph_LBL_DCHART_17" localSheetId="7" hidden="1">'[16]Produt JUN'!$AK$12:$AK$44</definedName>
    <definedName name="_132__123Graph_LBL_DCHART_17" hidden="1">#REF!</definedName>
    <definedName name="_133___123Graph_LBL_BCHART_22" localSheetId="6" hidden="1">#REF!</definedName>
    <definedName name="_133___123Graph_LBL_BCHART_22" localSheetId="7" hidden="1">'[16]Produt NOV'!$AJ$12:$AJ$44</definedName>
    <definedName name="_133___123Graph_LBL_BCHART_22" hidden="1">#REF!</definedName>
    <definedName name="_133__123Graph_ECHART_20" localSheetId="6" hidden="1">#REF!</definedName>
    <definedName name="_133__123Graph_ECHART_20" localSheetId="7" hidden="1">'[16]Produt SET'!$AH$12:$AH$44</definedName>
    <definedName name="_133__123Graph_ECHART_20" hidden="1">#REF!</definedName>
    <definedName name="_133__123Graph_FCHART_10" localSheetId="6" hidden="1">#REF!</definedName>
    <definedName name="_133__123Graph_FCHART_10" localSheetId="7" hidden="1">'[16]Produt JAN'!$D$12:$D$44</definedName>
    <definedName name="_133__123Graph_FCHART_10" hidden="1">#REF!</definedName>
    <definedName name="_133__123Graph_LBL_DCHART_18" localSheetId="6" hidden="1">#REF!</definedName>
    <definedName name="_133__123Graph_LBL_DCHART_18" localSheetId="7" hidden="1">'[16]Produt JUL'!$AK$12:$AK$44</definedName>
    <definedName name="_133__123Graph_LBL_DCHART_18" hidden="1">#REF!</definedName>
    <definedName name="_134___123Graph_LBL_BCHART_23" localSheetId="6" hidden="1">#REF!</definedName>
    <definedName name="_134___123Graph_LBL_BCHART_23" localSheetId="7" hidden="1">'[16]Produt DEZ'!$AJ$12:$AJ$44</definedName>
    <definedName name="_134___123Graph_LBL_BCHART_23" hidden="1">#REF!</definedName>
    <definedName name="_134__123Graph_ECHART_21" localSheetId="6" hidden="1">#REF!</definedName>
    <definedName name="_134__123Graph_ECHART_21" localSheetId="7" hidden="1">'[16]Produt OUT'!$AH$12:$AH$44</definedName>
    <definedName name="_134__123Graph_ECHART_21" hidden="1">#REF!</definedName>
    <definedName name="_134__123Graph_FCHART_13" localSheetId="6" hidden="1">#REF!</definedName>
    <definedName name="_134__123Graph_FCHART_13" localSheetId="7" hidden="1">'[16]Produt FEV'!$D$12:$D$44</definedName>
    <definedName name="_134__123Graph_FCHART_13" hidden="1">#REF!</definedName>
    <definedName name="_134__123Graph_LBL_DCHART_19" localSheetId="6" hidden="1">#REF!</definedName>
    <definedName name="_134__123Graph_LBL_DCHART_19" localSheetId="7" hidden="1">'[16]Produt AGO'!$AK$12:$AK$44</definedName>
    <definedName name="_134__123Graph_LBL_DCHART_19" hidden="1">#REF!</definedName>
    <definedName name="_135___123Graph_LBL_BCHART_3" localSheetId="6" hidden="1">#REF!</definedName>
    <definedName name="_135___123Graph_LBL_BCHART_3" localSheetId="7" hidden="1">[6]PARETOS!$O$28:$O$35</definedName>
    <definedName name="_135___123Graph_LBL_BCHART_3" hidden="1">#REF!</definedName>
    <definedName name="_135__123Graph_ECHART_22" localSheetId="6" hidden="1">#REF!</definedName>
    <definedName name="_135__123Graph_ECHART_22" localSheetId="7" hidden="1">'[16]Produt NOV'!$AH$12:$AH$44</definedName>
    <definedName name="_135__123Graph_ECHART_22" hidden="1">#REF!</definedName>
    <definedName name="_135__123Graph_FCHART_14" localSheetId="6" hidden="1">#REF!</definedName>
    <definedName name="_135__123Graph_FCHART_14" localSheetId="7" hidden="1">'[16]Produt MAR'!$D$12:$D$44</definedName>
    <definedName name="_135__123Graph_FCHART_14" hidden="1">#REF!</definedName>
    <definedName name="_135__123Graph_LBL_DCHART_20" localSheetId="6" hidden="1">#REF!</definedName>
    <definedName name="_135__123Graph_LBL_DCHART_20" localSheetId="7" hidden="1">'[16]Produt SET'!$AK$12:$AK$44</definedName>
    <definedName name="_135__123Graph_LBL_DCHART_20" hidden="1">#REF!</definedName>
    <definedName name="_136___123Graph_LBL_DCHART_10" localSheetId="6" hidden="1">#REF!</definedName>
    <definedName name="_136___123Graph_LBL_DCHART_10" localSheetId="7" hidden="1">'[16]Produt JAN'!$AK$12:$AK$44</definedName>
    <definedName name="_136___123Graph_LBL_DCHART_10" hidden="1">#REF!</definedName>
    <definedName name="_136__123Graph_ECHART_23" localSheetId="6" hidden="1">#REF!</definedName>
    <definedName name="_136__123Graph_ECHART_23" localSheetId="7" hidden="1">'[16]Produt DEZ'!$AH$12:$AH$44</definedName>
    <definedName name="_136__123Graph_ECHART_23" hidden="1">#REF!</definedName>
    <definedName name="_136__123Graph_FCHART_15" localSheetId="6" hidden="1">#REF!</definedName>
    <definedName name="_136__123Graph_FCHART_15" localSheetId="7" hidden="1">'[16]Produt ABR'!$D$12:$D$44</definedName>
    <definedName name="_136__123Graph_FCHART_15" hidden="1">#REF!</definedName>
    <definedName name="_136__123Graph_LBL_DCHART_21" localSheetId="6" hidden="1">#REF!</definedName>
    <definedName name="_136__123Graph_LBL_DCHART_21" localSheetId="7" hidden="1">'[16]Produt OUT'!$AK$12:$AK$44</definedName>
    <definedName name="_136__123Graph_LBL_DCHART_21" hidden="1">#REF!</definedName>
    <definedName name="_137___123Graph_LBL_DCHART_13" localSheetId="6" hidden="1">#REF!</definedName>
    <definedName name="_137___123Graph_LBL_DCHART_13" localSheetId="7" hidden="1">'[16]Produt FEV'!$AK$12:$AK$44</definedName>
    <definedName name="_137___123Graph_LBL_DCHART_13" hidden="1">#REF!</definedName>
    <definedName name="_137__123Graph_ECHART_9" localSheetId="6" hidden="1">#REF!</definedName>
    <definedName name="_137__123Graph_ECHART_9" localSheetId="7" hidden="1">[16]DADOS!$W$13:$W$26</definedName>
    <definedName name="_137__123Graph_ECHART_9" hidden="1">#REF!</definedName>
    <definedName name="_137__123Graph_FCHART_16" localSheetId="6" hidden="1">#REF!</definedName>
    <definedName name="_137__123Graph_FCHART_16" localSheetId="7" hidden="1">'[16]Produt MAI'!$D$12:$D$44</definedName>
    <definedName name="_137__123Graph_FCHART_16" hidden="1">#REF!</definedName>
    <definedName name="_137__123Graph_LBL_DCHART_22" localSheetId="6" hidden="1">#REF!</definedName>
    <definedName name="_137__123Graph_LBL_DCHART_22" localSheetId="7" hidden="1">'[16]Produt NOV'!$AK$12:$AK$44</definedName>
    <definedName name="_137__123Graph_LBL_DCHART_22" hidden="1">#REF!</definedName>
    <definedName name="_138___123Graph_LBL_DCHART_14" localSheetId="6" hidden="1">#REF!</definedName>
    <definedName name="_138___123Graph_LBL_DCHART_14" localSheetId="7" hidden="1">'[16]Produt MAR'!$AK$12:$AK$44</definedName>
    <definedName name="_138___123Graph_LBL_DCHART_14" hidden="1">#REF!</definedName>
    <definedName name="_138__123Graph_FCHART_10" localSheetId="6" hidden="1">#REF!</definedName>
    <definedName name="_138__123Graph_FCHART_10" localSheetId="7" hidden="1">'[16]Produt JAN'!$D$12:$D$44</definedName>
    <definedName name="_138__123Graph_FCHART_10" hidden="1">#REF!</definedName>
    <definedName name="_138__123Graph_FCHART_17" localSheetId="6" hidden="1">#REF!</definedName>
    <definedName name="_138__123Graph_FCHART_17" localSheetId="7" hidden="1">'[16]Produt JUN'!$D$12:$D$44</definedName>
    <definedName name="_138__123Graph_FCHART_17" hidden="1">#REF!</definedName>
    <definedName name="_138__123Graph_LBL_DCHART_23" localSheetId="6" hidden="1">#REF!</definedName>
    <definedName name="_138__123Graph_LBL_DCHART_23" localSheetId="7" hidden="1">'[16]Produt DEZ'!$AK$12:$AK$44</definedName>
    <definedName name="_138__123Graph_LBL_DCHART_23" hidden="1">#REF!</definedName>
    <definedName name="_139___123Graph_LBL_DCHART_15" localSheetId="6" hidden="1">#REF!</definedName>
    <definedName name="_139___123Graph_LBL_DCHART_15" localSheetId="7" hidden="1">'[16]Produt ABR'!$AK$12:$AK$44</definedName>
    <definedName name="_139___123Graph_LBL_DCHART_15" hidden="1">#REF!</definedName>
    <definedName name="_139__123Graph_FCHART_13" localSheetId="6" hidden="1">#REF!</definedName>
    <definedName name="_139__123Graph_FCHART_13" localSheetId="7" hidden="1">'[16]Produt FEV'!$D$12:$D$44</definedName>
    <definedName name="_139__123Graph_FCHART_13" hidden="1">#REF!</definedName>
    <definedName name="_139__123Graph_FCHART_18" localSheetId="6" hidden="1">#REF!</definedName>
    <definedName name="_139__123Graph_FCHART_18" localSheetId="7" hidden="1">'[16]Produt JUL'!$D$12:$D$44</definedName>
    <definedName name="_139__123Graph_FCHART_18" hidden="1">#REF!</definedName>
    <definedName name="_139__123Graph_XCHART_1" localSheetId="6" hidden="1">#REF!</definedName>
    <definedName name="_139__123Graph_XCHART_1" localSheetId="7" hidden="1">[16]DADOS!$A$13:$A$26</definedName>
    <definedName name="_139__123Graph_XCHART_1" hidden="1">#REF!</definedName>
    <definedName name="_14____123Graph_LBL_ACHART_8" localSheetId="6" hidden="1">#REF!</definedName>
    <definedName name="_14____123Graph_LBL_ACHART_8" localSheetId="7" hidden="1">'[6]PROP ELAB GANH'!$P$70:$P$78</definedName>
    <definedName name="_14____123Graph_LBL_ACHART_8" hidden="1">#REF!</definedName>
    <definedName name="_14___123Graph_ACHART_13" localSheetId="6" hidden="1">#REF!</definedName>
    <definedName name="_14___123Graph_ACHART_13" localSheetId="7" hidden="1">'[16]Produt FEV'!$B$12:$B$13</definedName>
    <definedName name="_14___123Graph_ACHART_13" hidden="1">#REF!</definedName>
    <definedName name="_14___123Graph_LBL_ACHART_8" localSheetId="6" hidden="1">#REF!</definedName>
    <definedName name="_14___123Graph_LBL_ACHART_8" localSheetId="7" hidden="1">'[6]PROP ELAB GANH'!$P$70:$P$78</definedName>
    <definedName name="_14___123Graph_LBL_ACHART_8" hidden="1">#REF!</definedName>
    <definedName name="_14__123Graph_ACHART_21" localSheetId="6" hidden="1">#REF!</definedName>
    <definedName name="_14__123Graph_ACHART_21" localSheetId="7" hidden="1">'[16]Produt OUT'!$B$12:$B$13</definedName>
    <definedName name="_14__123Graph_ACHART_21" hidden="1">#REF!</definedName>
    <definedName name="_14__123Graph_BCHART_1" localSheetId="6" hidden="1">#REF!</definedName>
    <definedName name="_14__123Graph_BCHART_1" localSheetId="7" hidden="1">[18]EAIGESEN!#REF!</definedName>
    <definedName name="_14__123Graph_BCHART_1" hidden="1">#REF!</definedName>
    <definedName name="_14__123Graph_DCHART_1" localSheetId="6" hidden="1">#REF!</definedName>
    <definedName name="_14__123Graph_DCHART_1" hidden="1">#REF!</definedName>
    <definedName name="_14__123Graph_LBL_ACHART_8" localSheetId="6" hidden="1">#REF!</definedName>
    <definedName name="_14__123Graph_LBL_ACHART_8" localSheetId="7" hidden="1">'[6]PROP ELAB GANH'!$P$70:$P$78</definedName>
    <definedName name="_14__123Graph_LBL_ACHART_8" hidden="1">#REF!</definedName>
    <definedName name="_14__123Graph_XCHART_3" localSheetId="6" hidden="1">#REF!</definedName>
    <definedName name="_14__123Graph_XCHART_3" localSheetId="7" hidden="1">#REF!</definedName>
    <definedName name="_14__123Graph_XCHART_3" hidden="1">#REF!</definedName>
    <definedName name="_14__FDSAUDITLINK__" localSheetId="6" hidden="1">{"fdsup://directions/FAT Viewer?action=UPDATE&amp;creator=factset&amp;DYN_ARGS=TRUE&amp;DOC_NAME=FAT:FQL_AUDITING_CLIENT_TEMPLATE.FAT&amp;display_string=Audit&amp;VAR:KEY=GJKXEZKXAT&amp;VAR:QUERY=KEZGX05FVF9ERUJUKFFUUiwwKUBGRl9ORVRfREVCVChTRU1JLDApKQ==&amp;WINDOW=FIRST_POPUP&amp;HEIGHT=45","0&amp;WIDTH=450&amp;START_MAXIMIZED=FALSE&amp;VAR:CALENDAR=US&amp;VAR:SYMBOL=710889&amp;VAR:INDEX=0"}</definedName>
    <definedName name="_14__FDSAUDITLINK__" localSheetId="7" hidden="1">{"fdsup://directions/FAT Viewer?action=UPDATE&amp;creator=factset&amp;DYN_ARGS=TRUE&amp;DOC_NAME=FAT:FQL_AUDITING_CLIENT_TEMPLATE.FAT&amp;display_string=Audit&amp;VAR:KEY=GJKXEZKXAT&amp;VAR:QUERY=KEZGX05FVF9ERUJUKFFUUiwwKUBGRl9ORVRfREVCVChTRU1JLDApKQ==&amp;WINDOW=FIRST_POPUP&amp;HEIGHT=45","0&amp;WIDTH=450&amp;START_MAXIMIZED=FALSE&amp;VAR:CALENDAR=US&amp;VAR:SYMBOL=710889&amp;VAR:INDEX=0"}</definedName>
    <definedName name="_14__FDSAUDITLINK__" hidden="1">{"fdsup://directions/FAT Viewer?action=UPDATE&amp;creator=factset&amp;DYN_ARGS=TRUE&amp;DOC_NAME=FAT:FQL_AUDITING_CLIENT_TEMPLATE.FAT&amp;display_string=Audit&amp;VAR:KEY=GJKXEZKXAT&amp;VAR:QUERY=KEZGX05FVF9ERUJUKFFUUiwwKUBGRl9ORVRfREVCVChTRU1JLDApKQ==&amp;WINDOW=FIRST_POPUP&amp;HEIGHT=45","0&amp;WIDTH=450&amp;START_MAXIMIZED=FALSE&amp;VAR:CALENDAR=US&amp;VAR:SYMBOL=710889&amp;VAR:INDEX=0"}</definedName>
    <definedName name="_140___123Graph_LBL_DCHART_16" localSheetId="6" hidden="1">#REF!</definedName>
    <definedName name="_140___123Graph_LBL_DCHART_16" localSheetId="7" hidden="1">'[16]Produt MAI'!$AK$12:$AK$44</definedName>
    <definedName name="_140___123Graph_LBL_DCHART_16" hidden="1">#REF!</definedName>
    <definedName name="_140__123Graph_FCHART_14" localSheetId="6" hidden="1">#REF!</definedName>
    <definedName name="_140__123Graph_FCHART_14" localSheetId="7" hidden="1">'[16]Produt MAR'!$D$12:$D$44</definedName>
    <definedName name="_140__123Graph_FCHART_14" hidden="1">#REF!</definedName>
    <definedName name="_140__123Graph_FCHART_19" localSheetId="6" hidden="1">#REF!</definedName>
    <definedName name="_140__123Graph_FCHART_19" localSheetId="7" hidden="1">'[16]Produt AGO'!$D$12:$D$44</definedName>
    <definedName name="_140__123Graph_FCHART_19" hidden="1">#REF!</definedName>
    <definedName name="_140__123Graph_XCHART_3" localSheetId="6" hidden="1">#REF!</definedName>
    <definedName name="_140__123Graph_XCHART_3" localSheetId="7" hidden="1">[6]PARETOS!$M$29:$M$36</definedName>
    <definedName name="_140__123Graph_XCHART_3" hidden="1">#REF!</definedName>
    <definedName name="_141___123Graph_LBL_DCHART_17" localSheetId="6" hidden="1">#REF!</definedName>
    <definedName name="_141___123Graph_LBL_DCHART_17" localSheetId="7" hidden="1">'[16]Produt JUN'!$AK$12:$AK$44</definedName>
    <definedName name="_141___123Graph_LBL_DCHART_17" hidden="1">#REF!</definedName>
    <definedName name="_141__123Graph_FCHART_15" localSheetId="6" hidden="1">#REF!</definedName>
    <definedName name="_141__123Graph_FCHART_15" localSheetId="7" hidden="1">'[16]Produt ABR'!$D$12:$D$44</definedName>
    <definedName name="_141__123Graph_FCHART_15" hidden="1">#REF!</definedName>
    <definedName name="_141__123Graph_FCHART_20" localSheetId="6" hidden="1">#REF!</definedName>
    <definedName name="_141__123Graph_FCHART_20" localSheetId="7" hidden="1">'[16]Produt SET'!$D$12:$D$44</definedName>
    <definedName name="_141__123Graph_FCHART_20" hidden="1">#REF!</definedName>
    <definedName name="_141__123Graph_XCHART_6" localSheetId="6" hidden="1">#REF!</definedName>
    <definedName name="_141__123Graph_XCHART_6" localSheetId="7" hidden="1">[16]DADOS!$A$15:$A$26</definedName>
    <definedName name="_141__123Graph_XCHART_6" hidden="1">#REF!</definedName>
    <definedName name="_142___123Graph_LBL_DCHART_18" localSheetId="6" hidden="1">#REF!</definedName>
    <definedName name="_142___123Graph_LBL_DCHART_18" localSheetId="7" hidden="1">'[16]Produt JUL'!$AK$12:$AK$44</definedName>
    <definedName name="_142___123Graph_LBL_DCHART_18" hidden="1">#REF!</definedName>
    <definedName name="_142__123Graph_FCHART_16" localSheetId="6" hidden="1">#REF!</definedName>
    <definedName name="_142__123Graph_FCHART_16" localSheetId="7" hidden="1">'[16]Produt MAI'!$D$12:$D$44</definedName>
    <definedName name="_142__123Graph_FCHART_16" hidden="1">#REF!</definedName>
    <definedName name="_142__123Graph_FCHART_21" localSheetId="6" hidden="1">#REF!</definedName>
    <definedName name="_142__123Graph_FCHART_21" localSheetId="7" hidden="1">'[16]Produt OUT'!$D$12:$D$44</definedName>
    <definedName name="_142__123Graph_FCHART_21" hidden="1">#REF!</definedName>
    <definedName name="_142__123Graph_XCHART_8" localSheetId="6" hidden="1">#REF!</definedName>
    <definedName name="_142__123Graph_XCHART_8" localSheetId="7" hidden="1">'[6]PROP ELAB GANH'!$L$70:$L$78</definedName>
    <definedName name="_142__123Graph_XCHART_8" hidden="1">#REF!</definedName>
    <definedName name="_143___123Graph_LBL_DCHART_19" localSheetId="6" hidden="1">#REF!</definedName>
    <definedName name="_143___123Graph_LBL_DCHART_19" localSheetId="7" hidden="1">'[16]Produt AGO'!$AK$12:$AK$44</definedName>
    <definedName name="_143___123Graph_LBL_DCHART_19" hidden="1">#REF!</definedName>
    <definedName name="_143__123Graph_FCHART_17" localSheetId="6" hidden="1">#REF!</definedName>
    <definedName name="_143__123Graph_FCHART_17" localSheetId="7" hidden="1">'[16]Produt JUN'!$D$12:$D$44</definedName>
    <definedName name="_143__123Graph_FCHART_17" hidden="1">#REF!</definedName>
    <definedName name="_143__123Graph_FCHART_22" localSheetId="6" hidden="1">#REF!</definedName>
    <definedName name="_143__123Graph_FCHART_22" localSheetId="7" hidden="1">'[16]Produt NOV'!$D$12:$D$44</definedName>
    <definedName name="_143__123Graph_FCHART_22" hidden="1">#REF!</definedName>
    <definedName name="_143__123Graph_XCHART_9" localSheetId="6" hidden="1">#REF!</definedName>
    <definedName name="_143__123Graph_XCHART_9" localSheetId="7" hidden="1">[16]DADOS!$A$13:$A$26</definedName>
    <definedName name="_143__123Graph_XCHART_9" hidden="1">#REF!</definedName>
    <definedName name="_144___123Graph_LBL_DCHART_20" localSheetId="6" hidden="1">#REF!</definedName>
    <definedName name="_144___123Graph_LBL_DCHART_20" localSheetId="7" hidden="1">'[16]Produt SET'!$AK$12:$AK$44</definedName>
    <definedName name="_144___123Graph_LBL_DCHART_20" hidden="1">#REF!</definedName>
    <definedName name="_144__123Graph_FCHART_18" localSheetId="6" hidden="1">#REF!</definedName>
    <definedName name="_144__123Graph_FCHART_18" localSheetId="7" hidden="1">'[16]Produt JUL'!$D$12:$D$44</definedName>
    <definedName name="_144__123Graph_FCHART_18" hidden="1">#REF!</definedName>
    <definedName name="_144__123Graph_FCHART_23" localSheetId="6" hidden="1">#REF!</definedName>
    <definedName name="_144__123Graph_FCHART_23" localSheetId="7" hidden="1">'[16]Produt DEZ'!$D$12:$D$44</definedName>
    <definedName name="_144__123Graph_FCHART_23" hidden="1">#REF!</definedName>
    <definedName name="_145___123Graph_LBL_DCHART_21" localSheetId="6" hidden="1">#REF!</definedName>
    <definedName name="_145___123Graph_LBL_DCHART_21" localSheetId="7" hidden="1">'[16]Produt OUT'!$AK$12:$AK$44</definedName>
    <definedName name="_145___123Graph_LBL_DCHART_21" hidden="1">#REF!</definedName>
    <definedName name="_145__123Graph_FCHART_19" localSheetId="6" hidden="1">#REF!</definedName>
    <definedName name="_145__123Graph_FCHART_19" localSheetId="7" hidden="1">'[16]Produt AGO'!$D$12:$D$44</definedName>
    <definedName name="_145__123Graph_FCHART_19" hidden="1">#REF!</definedName>
    <definedName name="_145__123Graph_FCHART_9" localSheetId="6" hidden="1">#REF!</definedName>
    <definedName name="_145__123Graph_FCHART_9" localSheetId="7" hidden="1">[16]DADOS!$E$13:$E$26</definedName>
    <definedName name="_145__123Graph_FCHART_9" hidden="1">#REF!</definedName>
    <definedName name="_146___123Graph_LBL_DCHART_22" localSheetId="6" hidden="1">#REF!</definedName>
    <definedName name="_146___123Graph_LBL_DCHART_22" localSheetId="7" hidden="1">'[16]Produt NOV'!$AK$12:$AK$44</definedName>
    <definedName name="_146___123Graph_LBL_DCHART_22" hidden="1">#REF!</definedName>
    <definedName name="_146__123Graph_FCHART_20" localSheetId="6" hidden="1">#REF!</definedName>
    <definedName name="_146__123Graph_FCHART_20" localSheetId="7" hidden="1">'[16]Produt SET'!$D$12:$D$44</definedName>
    <definedName name="_146__123Graph_FCHART_20" hidden="1">#REF!</definedName>
    <definedName name="_146__123Graph_LBL_ACHART_2" localSheetId="6" hidden="1">#REF!</definedName>
    <definedName name="_146__123Graph_LBL_ACHART_2" localSheetId="7" hidden="1">[6]PARETOS!$M$4:$M$10</definedName>
    <definedName name="_146__123Graph_LBL_ACHART_2" hidden="1">#REF!</definedName>
    <definedName name="_147___123Graph_LBL_DCHART_23" localSheetId="6" hidden="1">#REF!</definedName>
    <definedName name="_147___123Graph_LBL_DCHART_23" localSheetId="7" hidden="1">'[16]Produt DEZ'!$AK$12:$AK$44</definedName>
    <definedName name="_147___123Graph_LBL_DCHART_23" hidden="1">#REF!</definedName>
    <definedName name="_147__123Graph_FCHART_21" localSheetId="6" hidden="1">#REF!</definedName>
    <definedName name="_147__123Graph_FCHART_21" localSheetId="7" hidden="1">'[16]Produt OUT'!$D$12:$D$44</definedName>
    <definedName name="_147__123Graph_FCHART_21" hidden="1">#REF!</definedName>
    <definedName name="_147__123Graph_LBL_ACHART_3" localSheetId="6" hidden="1">#REF!</definedName>
    <definedName name="_147__123Graph_LBL_ACHART_3" localSheetId="7" hidden="1">[6]PARETOS!$N$29:$N$36</definedName>
    <definedName name="_147__123Graph_LBL_ACHART_3" hidden="1">#REF!</definedName>
    <definedName name="_148___123Graph_XCHART_1" localSheetId="6" hidden="1">#REF!</definedName>
    <definedName name="_148___123Graph_XCHART_1" localSheetId="7" hidden="1">[16]DADOS!$A$13:$A$26</definedName>
    <definedName name="_148___123Graph_XCHART_1" hidden="1">#REF!</definedName>
    <definedName name="_148__123Graph_FCHART_22" localSheetId="6" hidden="1">#REF!</definedName>
    <definedName name="_148__123Graph_FCHART_22" localSheetId="7" hidden="1">'[16]Produt NOV'!$D$12:$D$44</definedName>
    <definedName name="_148__123Graph_FCHART_22" hidden="1">#REF!</definedName>
    <definedName name="_148__123Graph_LBL_ACHART_7" localSheetId="6" hidden="1">#REF!</definedName>
    <definedName name="_148__123Graph_LBL_ACHART_7" localSheetId="7" hidden="1">'[6]PROP ELAB GANH'!$P$47:$P$55</definedName>
    <definedName name="_148__123Graph_LBL_ACHART_7" hidden="1">#REF!</definedName>
    <definedName name="_149___123Graph_XCHART_3" localSheetId="6" hidden="1">#REF!</definedName>
    <definedName name="_149___123Graph_XCHART_3" localSheetId="7" hidden="1">[6]PARETOS!$M$29:$M$36</definedName>
    <definedName name="_149___123Graph_XCHART_3" hidden="1">#REF!</definedName>
    <definedName name="_149__123Graph_FCHART_23" localSheetId="6" hidden="1">#REF!</definedName>
    <definedName name="_149__123Graph_FCHART_23" localSheetId="7" hidden="1">'[16]Produt DEZ'!$D$12:$D$44</definedName>
    <definedName name="_149__123Graph_FCHART_23" hidden="1">#REF!</definedName>
    <definedName name="_149__123Graph_LBL_ACHART_8" localSheetId="6" hidden="1">#REF!</definedName>
    <definedName name="_149__123Graph_LBL_ACHART_8" localSheetId="7" hidden="1">'[6]PROP ELAB GANH'!$P$70:$P$78</definedName>
    <definedName name="_149__123Graph_LBL_ACHART_8" hidden="1">#REF!</definedName>
    <definedName name="_15____123Graph_LBL_BCHART_2" localSheetId="6" hidden="1">#REF!</definedName>
    <definedName name="_15____123Graph_LBL_BCHART_2" localSheetId="7" hidden="1">[6]PARETOS!$N$4:$N$10</definedName>
    <definedName name="_15____123Graph_LBL_BCHART_2" hidden="1">#REF!</definedName>
    <definedName name="_15___123Graph_ACHART_14" localSheetId="6" hidden="1">#REF!</definedName>
    <definedName name="_15___123Graph_ACHART_14" localSheetId="7" hidden="1">'[16]Produt MAR'!$B$12:$B$13</definedName>
    <definedName name="_15___123Graph_ACHART_14" hidden="1">#REF!</definedName>
    <definedName name="_15___123Graph_LBL_BCHART_2" localSheetId="6" hidden="1">#REF!</definedName>
    <definedName name="_15___123Graph_LBL_BCHART_2" localSheetId="7" hidden="1">[6]PARETOS!$N$4:$N$10</definedName>
    <definedName name="_15___123Graph_LBL_BCHART_2" hidden="1">#REF!</definedName>
    <definedName name="_15__123Graph_ACHART_1" localSheetId="6" hidden="1">#REF!</definedName>
    <definedName name="_15__123Graph_ACHART_1" localSheetId="7" hidden="1">#REF!</definedName>
    <definedName name="_15__123Graph_ACHART_1" hidden="1">#REF!</definedName>
    <definedName name="_15__123Graph_ACHART_22" localSheetId="6" hidden="1">#REF!</definedName>
    <definedName name="_15__123Graph_ACHART_22" localSheetId="7" hidden="1">'[16]Produt NOV'!$B$12:$B$13</definedName>
    <definedName name="_15__123Graph_ACHART_22" hidden="1">#REF!</definedName>
    <definedName name="_15__123Graph_CCHART_2" localSheetId="6" hidden="1">#REF!</definedName>
    <definedName name="_15__123Graph_CCHART_2" localSheetId="7" hidden="1">[17]Premissas!#REF!</definedName>
    <definedName name="_15__123Graph_CCHART_2" hidden="1">#REF!</definedName>
    <definedName name="_15__123Graph_LBL_BCHART_2" localSheetId="6" hidden="1">#REF!</definedName>
    <definedName name="_15__123Graph_LBL_BCHART_2" localSheetId="7" hidden="1">[6]PARETOS!$N$4:$N$10</definedName>
    <definedName name="_15__123Graph_LBL_BCHART_2" hidden="1">#REF!</definedName>
    <definedName name="_15__123Graph_XCHART_3" localSheetId="6" hidden="1">#REF!</definedName>
    <definedName name="_15__123Graph_XCHART_3" localSheetId="7" hidden="1">[22]estgg!#REF!</definedName>
    <definedName name="_15__123Graph_XCHART_3" hidden="1">#REF!</definedName>
    <definedName name="_15__FDSAUDITLINK__" localSheetId="6" hidden="1">{"fdsup://directions/FAT Viewer?action=UPDATE&amp;creator=factset&amp;DYN_ARGS=TRUE&amp;DOC_NAME=FAT:FQL_AUDITING_CLIENT_TEMPLATE.FAT&amp;display_string=Audit&amp;VAR:KEY=ZOZIBSTYDM&amp;VAR:QUERY=RkZfREVCVChBTk4sMCwwLEFZLCwp&amp;WINDOW=FIRST_POPUP&amp;HEIGHT=450&amp;WIDTH=450&amp;START_MAXIMIZED=","FALSE&amp;VAR:CALENDAR=US&amp;VAR:SYMBOL=88642310&amp;VAR:INDEX=0"}</definedName>
    <definedName name="_15__FDSAUDITLINK__" localSheetId="7" hidden="1">{"fdsup://directions/FAT Viewer?action=UPDATE&amp;creator=factset&amp;DYN_ARGS=TRUE&amp;DOC_NAME=FAT:FQL_AUDITING_CLIENT_TEMPLATE.FAT&amp;display_string=Audit&amp;VAR:KEY=ZOZIBSTYDM&amp;VAR:QUERY=RkZfREVCVChBTk4sMCwwLEFZLCwp&amp;WINDOW=FIRST_POPUP&amp;HEIGHT=450&amp;WIDTH=450&amp;START_MAXIMIZED=","FALSE&amp;VAR:CALENDAR=US&amp;VAR:SYMBOL=88642310&amp;VAR:INDEX=0"}</definedName>
    <definedName name="_15__FDSAUDITLINK__" hidden="1">{"fdsup://directions/FAT Viewer?action=UPDATE&amp;creator=factset&amp;DYN_ARGS=TRUE&amp;DOC_NAME=FAT:FQL_AUDITING_CLIENT_TEMPLATE.FAT&amp;display_string=Audit&amp;VAR:KEY=ZOZIBSTYDM&amp;VAR:QUERY=RkZfREVCVChBTk4sMCwwLEFZLCwp&amp;WINDOW=FIRST_POPUP&amp;HEIGHT=450&amp;WIDTH=450&amp;START_MAXIMIZED=","FALSE&amp;VAR:CALENDAR=US&amp;VAR:SYMBOL=88642310&amp;VAR:INDEX=0"}</definedName>
    <definedName name="_150___123Graph_XCHART_6" localSheetId="6" hidden="1">#REF!</definedName>
    <definedName name="_150___123Graph_XCHART_6" localSheetId="7" hidden="1">[16]DADOS!$A$15:$A$26</definedName>
    <definedName name="_150___123Graph_XCHART_6" hidden="1">#REF!</definedName>
    <definedName name="_150__123Graph_FCHART_9" localSheetId="6" hidden="1">#REF!</definedName>
    <definedName name="_150__123Graph_FCHART_9" localSheetId="7" hidden="1">[16]DADOS!$E$13:$E$26</definedName>
    <definedName name="_150__123Graph_FCHART_9" hidden="1">#REF!</definedName>
    <definedName name="_150__123Graph_LBL_ACHART_9" localSheetId="6" hidden="1">#REF!</definedName>
    <definedName name="_150__123Graph_LBL_ACHART_9" localSheetId="7" hidden="1">[16]DADOS!$T$13:$T$14</definedName>
    <definedName name="_150__123Graph_LBL_ACHART_9" hidden="1">#REF!</definedName>
    <definedName name="_151___123Graph_XCHART_8" localSheetId="6" hidden="1">#REF!</definedName>
    <definedName name="_151___123Graph_XCHART_8" localSheetId="7" hidden="1">'[6]PROP ELAB GANH'!$L$70:$L$78</definedName>
    <definedName name="_151___123Graph_XCHART_8" hidden="1">#REF!</definedName>
    <definedName name="_151__123Graph_LBL_ACHART_2" localSheetId="6" hidden="1">#REF!</definedName>
    <definedName name="_151__123Graph_LBL_ACHART_2" localSheetId="7" hidden="1">[6]PARETOS!$M$4:$M$10</definedName>
    <definedName name="_151__123Graph_LBL_ACHART_2" hidden="1">#REF!</definedName>
    <definedName name="_151__123Graph_LBL_BCHART_10" localSheetId="6" hidden="1">#REF!</definedName>
    <definedName name="_151__123Graph_LBL_BCHART_10" localSheetId="7" hidden="1">'[16]Produt JAN'!$AJ$12:$AJ$44</definedName>
    <definedName name="_151__123Graph_LBL_BCHART_10" hidden="1">#REF!</definedName>
    <definedName name="_152__123Graph_LBL_ACHART_3" localSheetId="6" hidden="1">#REF!</definedName>
    <definedName name="_152__123Graph_LBL_ACHART_3" localSheetId="7" hidden="1">[6]PARETOS!$N$29:$N$36</definedName>
    <definedName name="_152__123Graph_LBL_ACHART_3" hidden="1">#REF!</definedName>
    <definedName name="_152__123Graph_LBL_BCHART_13" localSheetId="6" hidden="1">#REF!</definedName>
    <definedName name="_152__123Graph_LBL_BCHART_13" localSheetId="7" hidden="1">'[16]Produt FEV'!$AJ$12:$AJ$44</definedName>
    <definedName name="_152__123Graph_LBL_BCHART_13" hidden="1">#REF!</definedName>
    <definedName name="_153__123Graph_LBL_ACHART_7" localSheetId="6" hidden="1">#REF!</definedName>
    <definedName name="_153__123Graph_LBL_ACHART_7" localSheetId="7" hidden="1">'[6]PROP ELAB GANH'!$P$47:$P$55</definedName>
    <definedName name="_153__123Graph_LBL_ACHART_7" hidden="1">#REF!</definedName>
    <definedName name="_153__123Graph_LBL_BCHART_14" localSheetId="6" hidden="1">#REF!</definedName>
    <definedName name="_153__123Graph_LBL_BCHART_14" localSheetId="7" hidden="1">'[16]Produt MAR'!$AJ$12:$AJ$44</definedName>
    <definedName name="_153__123Graph_LBL_BCHART_14" hidden="1">#REF!</definedName>
    <definedName name="_154__123Graph_LBL_ACHART_8" localSheetId="6" hidden="1">#REF!</definedName>
    <definedName name="_154__123Graph_LBL_ACHART_8" localSheetId="7" hidden="1">'[6]PROP ELAB GANH'!$P$70:$P$78</definedName>
    <definedName name="_154__123Graph_LBL_ACHART_8" hidden="1">#REF!</definedName>
    <definedName name="_154__123Graph_LBL_BCHART_15" localSheetId="6" hidden="1">#REF!</definedName>
    <definedName name="_154__123Graph_LBL_BCHART_15" localSheetId="7" hidden="1">'[16]Produt ABR'!$AJ$12:$AJ$44</definedName>
    <definedName name="_154__123Graph_LBL_BCHART_15" hidden="1">#REF!</definedName>
    <definedName name="_155__123Graph_LBL_ACHART_9" localSheetId="6" hidden="1">#REF!</definedName>
    <definedName name="_155__123Graph_LBL_ACHART_9" localSheetId="7" hidden="1">[16]DADOS!$T$13:$T$14</definedName>
    <definedName name="_155__123Graph_LBL_ACHART_9" hidden="1">#REF!</definedName>
    <definedName name="_155__123Graph_LBL_BCHART_16" localSheetId="6" hidden="1">#REF!</definedName>
    <definedName name="_155__123Graph_LBL_BCHART_16" localSheetId="7" hidden="1">'[16]Produt MAI'!$AJ$12:$AJ$44</definedName>
    <definedName name="_155__123Graph_LBL_BCHART_16" hidden="1">#REF!</definedName>
    <definedName name="_156__123Graph_LBL_BCHART_10" localSheetId="6" hidden="1">#REF!</definedName>
    <definedName name="_156__123Graph_LBL_BCHART_10" localSheetId="7" hidden="1">'[16]Produt JAN'!$AJ$12:$AJ$44</definedName>
    <definedName name="_156__123Graph_LBL_BCHART_10" hidden="1">#REF!</definedName>
    <definedName name="_156__123Graph_LBL_BCHART_17" localSheetId="6" hidden="1">#REF!</definedName>
    <definedName name="_156__123Graph_LBL_BCHART_17" localSheetId="7" hidden="1">'[16]Produt JUN'!$AJ$12:$AJ$44</definedName>
    <definedName name="_156__123Graph_LBL_BCHART_17" hidden="1">#REF!</definedName>
    <definedName name="_157__123Graph_LBL_BCHART_13" localSheetId="6" hidden="1">#REF!</definedName>
    <definedName name="_157__123Graph_LBL_BCHART_13" localSheetId="7" hidden="1">'[16]Produt FEV'!$AJ$12:$AJ$44</definedName>
    <definedName name="_157__123Graph_LBL_BCHART_13" hidden="1">#REF!</definedName>
    <definedName name="_157__123Graph_LBL_BCHART_18" localSheetId="6" hidden="1">#REF!</definedName>
    <definedName name="_157__123Graph_LBL_BCHART_18" localSheetId="7" hidden="1">'[16]Produt JUL'!$AJ$12:$AJ$44</definedName>
    <definedName name="_157__123Graph_LBL_BCHART_18" hidden="1">#REF!</definedName>
    <definedName name="_158__123Graph_LBL_BCHART_14" localSheetId="6" hidden="1">#REF!</definedName>
    <definedName name="_158__123Graph_LBL_BCHART_14" localSheetId="7" hidden="1">'[16]Produt MAR'!$AJ$12:$AJ$44</definedName>
    <definedName name="_158__123Graph_LBL_BCHART_14" hidden="1">#REF!</definedName>
    <definedName name="_158__123Graph_LBL_BCHART_19" localSheetId="6" hidden="1">#REF!</definedName>
    <definedName name="_158__123Graph_LBL_BCHART_19" localSheetId="7" hidden="1">'[16]Produt AGO'!$AJ$12:$AJ$44</definedName>
    <definedName name="_158__123Graph_LBL_BCHART_19" hidden="1">#REF!</definedName>
    <definedName name="_159__123Graph_LBL_BCHART_15" localSheetId="6" hidden="1">#REF!</definedName>
    <definedName name="_159__123Graph_LBL_BCHART_15" localSheetId="7" hidden="1">'[16]Produt ABR'!$AJ$12:$AJ$44</definedName>
    <definedName name="_159__123Graph_LBL_BCHART_15" hidden="1">#REF!</definedName>
    <definedName name="_159__123Graph_LBL_BCHART_2" localSheetId="6" hidden="1">#REF!</definedName>
    <definedName name="_159__123Graph_LBL_BCHART_2" localSheetId="7" hidden="1">[6]PARETOS!$N$4:$N$10</definedName>
    <definedName name="_159__123Graph_LBL_BCHART_2" hidden="1">#REF!</definedName>
    <definedName name="_16____123Graph_LBL_BCHART_3" localSheetId="6" hidden="1">#REF!</definedName>
    <definedName name="_16____123Graph_LBL_BCHART_3" localSheetId="7" hidden="1">[6]PARETOS!$O$28:$O$35</definedName>
    <definedName name="_16____123Graph_LBL_BCHART_3" hidden="1">#REF!</definedName>
    <definedName name="_16___123Graph_ACHART_15" localSheetId="6" hidden="1">#REF!</definedName>
    <definedName name="_16___123Graph_ACHART_15" localSheetId="7" hidden="1">'[16]Produt ABR'!$B$12:$B$13</definedName>
    <definedName name="_16___123Graph_ACHART_15" hidden="1">#REF!</definedName>
    <definedName name="_16___123Graph_LBL_BCHART_3" localSheetId="6" hidden="1">#REF!</definedName>
    <definedName name="_16___123Graph_LBL_BCHART_3" localSheetId="7" hidden="1">[6]PARETOS!$O$28:$O$35</definedName>
    <definedName name="_16___123Graph_LBL_BCHART_3" hidden="1">#REF!</definedName>
    <definedName name="_16__123Graph_ACHART_23" localSheetId="6" hidden="1">#REF!</definedName>
    <definedName name="_16__123Graph_ACHART_23" localSheetId="7" hidden="1">'[16]Produt DEZ'!$B$12:$B$13</definedName>
    <definedName name="_16__123Graph_ACHART_23" hidden="1">#REF!</definedName>
    <definedName name="_16__123Graph_ACHART_3" localSheetId="6" hidden="1">#REF!</definedName>
    <definedName name="_16__123Graph_ACHART_3" localSheetId="7" hidden="1">#REF!</definedName>
    <definedName name="_16__123Graph_ACHART_3" hidden="1">#REF!</definedName>
    <definedName name="_16__123Graph_LBL_BCHART_3" localSheetId="6" hidden="1">#REF!</definedName>
    <definedName name="_16__123Graph_LBL_BCHART_3" localSheetId="7" hidden="1">[6]PARETOS!$O$28:$O$35</definedName>
    <definedName name="_16__123Graph_LBL_BCHART_3" hidden="1">#REF!</definedName>
    <definedName name="_16__FDSAUDITLINK__" localSheetId="6" hidden="1">{"fdsup://directions/FAT Viewer?action=UPDATE&amp;creator=factset&amp;DYN_ARGS=TRUE&amp;DOC_NAME=FAT:FQL_AUDITING_CLIENT_TEMPLATE.FAT&amp;display_string=Audit&amp;VAR:KEY=KZAXEJQXEL&amp;VAR:QUERY=RkZfTkVUX0RFQlQoQU5OLDAsMCk=&amp;WINDOW=FIRST_POPUP&amp;HEIGHT=450&amp;WIDTH=450&amp;START_MAXIMIZED=","FALSE&amp;VAR:CALENDAR=US&amp;VAR:INDEX=0"}</definedName>
    <definedName name="_16__FDSAUDITLINK__" localSheetId="7" hidden="1">{"fdsup://directions/FAT Viewer?action=UPDATE&amp;creator=factset&amp;DYN_ARGS=TRUE&amp;DOC_NAME=FAT:FQL_AUDITING_CLIENT_TEMPLATE.FAT&amp;display_string=Audit&amp;VAR:KEY=KZAXEJQXEL&amp;VAR:QUERY=RkZfTkVUX0RFQlQoQU5OLDAsMCk=&amp;WINDOW=FIRST_POPUP&amp;HEIGHT=450&amp;WIDTH=450&amp;START_MAXIMIZED=","FALSE&amp;VAR:CALENDAR=US&amp;VAR:INDEX=0"}</definedName>
    <definedName name="_16__FDSAUDITLINK__" hidden="1">{"fdsup://directions/FAT Viewer?action=UPDATE&amp;creator=factset&amp;DYN_ARGS=TRUE&amp;DOC_NAME=FAT:FQL_AUDITING_CLIENT_TEMPLATE.FAT&amp;display_string=Audit&amp;VAR:KEY=KZAXEJQXEL&amp;VAR:QUERY=RkZfTkVUX0RFQlQoQU5OLDAsMCk=&amp;WINDOW=FIRST_POPUP&amp;HEIGHT=450&amp;WIDTH=450&amp;START_MAXIMIZED=","FALSE&amp;VAR:CALENDAR=US&amp;VAR:INDEX=0"}</definedName>
    <definedName name="_160__123Graph_LBL_BCHART_16" localSheetId="6" hidden="1">#REF!</definedName>
    <definedName name="_160__123Graph_LBL_BCHART_16" localSheetId="7" hidden="1">'[16]Produt MAI'!$AJ$12:$AJ$44</definedName>
    <definedName name="_160__123Graph_LBL_BCHART_16" hidden="1">#REF!</definedName>
    <definedName name="_160__123Graph_LBL_BCHART_20" localSheetId="6" hidden="1">#REF!</definedName>
    <definedName name="_160__123Graph_LBL_BCHART_20" localSheetId="7" hidden="1">'[16]Produt SET'!$AJ$12:$AJ$44</definedName>
    <definedName name="_160__123Graph_LBL_BCHART_20" hidden="1">#REF!</definedName>
    <definedName name="_161__123Graph_LBL_BCHART_17" localSheetId="6" hidden="1">#REF!</definedName>
    <definedName name="_161__123Graph_LBL_BCHART_17" localSheetId="7" hidden="1">'[16]Produt JUN'!$AJ$12:$AJ$44</definedName>
    <definedName name="_161__123Graph_LBL_BCHART_17" hidden="1">#REF!</definedName>
    <definedName name="_161__123Graph_LBL_BCHART_21" localSheetId="6" hidden="1">#REF!</definedName>
    <definedName name="_161__123Graph_LBL_BCHART_21" localSheetId="7" hidden="1">'[16]Produt OUT'!$AJ$12:$AJ$44</definedName>
    <definedName name="_161__123Graph_LBL_BCHART_21" hidden="1">#REF!</definedName>
    <definedName name="_162__123Graph_LBL_BCHART_18" localSheetId="6" hidden="1">#REF!</definedName>
    <definedName name="_162__123Graph_LBL_BCHART_18" localSheetId="7" hidden="1">'[16]Produt JUL'!$AJ$12:$AJ$44</definedName>
    <definedName name="_162__123Graph_LBL_BCHART_18" hidden="1">#REF!</definedName>
    <definedName name="_162__123Graph_LBL_BCHART_22" localSheetId="6" hidden="1">#REF!</definedName>
    <definedName name="_162__123Graph_LBL_BCHART_22" localSheetId="7" hidden="1">'[16]Produt NOV'!$AJ$12:$AJ$44</definedName>
    <definedName name="_162__123Graph_LBL_BCHART_22" hidden="1">#REF!</definedName>
    <definedName name="_163__123Graph_LBL_BCHART_19" localSheetId="6" hidden="1">#REF!</definedName>
    <definedName name="_163__123Graph_LBL_BCHART_19" localSheetId="7" hidden="1">'[16]Produt AGO'!$AJ$12:$AJ$44</definedName>
    <definedName name="_163__123Graph_LBL_BCHART_19" hidden="1">#REF!</definedName>
    <definedName name="_163__123Graph_LBL_BCHART_23" localSheetId="6" hidden="1">#REF!</definedName>
    <definedName name="_163__123Graph_LBL_BCHART_23" localSheetId="7" hidden="1">'[16]Produt DEZ'!$AJ$12:$AJ$44</definedName>
    <definedName name="_163__123Graph_LBL_BCHART_23" hidden="1">#REF!</definedName>
    <definedName name="_164__123Graph_LBL_BCHART_2" localSheetId="6" hidden="1">#REF!</definedName>
    <definedName name="_164__123Graph_LBL_BCHART_2" localSheetId="7" hidden="1">[6]PARETOS!$N$4:$N$10</definedName>
    <definedName name="_164__123Graph_LBL_BCHART_2" hidden="1">#REF!</definedName>
    <definedName name="_164__123Graph_LBL_BCHART_3" localSheetId="6" hidden="1">#REF!</definedName>
    <definedName name="_164__123Graph_LBL_BCHART_3" localSheetId="7" hidden="1">[6]PARETOS!$O$28:$O$35</definedName>
    <definedName name="_164__123Graph_LBL_BCHART_3" hidden="1">#REF!</definedName>
    <definedName name="_165____123Graph_BCHART_1" localSheetId="6" hidden="1">#REF!</definedName>
    <definedName name="_165____123Graph_BCHART_1" localSheetId="7" hidden="1">#REF!</definedName>
    <definedName name="_165____123Graph_BCHART_1" hidden="1">#REF!</definedName>
    <definedName name="_165__123Graph_LBL_BCHART_20" localSheetId="6" hidden="1">#REF!</definedName>
    <definedName name="_165__123Graph_LBL_BCHART_20" localSheetId="7" hidden="1">'[16]Produt SET'!$AJ$12:$AJ$44</definedName>
    <definedName name="_165__123Graph_LBL_BCHART_20" hidden="1">#REF!</definedName>
    <definedName name="_165__123Graph_LBL_DCHART_10" localSheetId="6" hidden="1">#REF!</definedName>
    <definedName name="_165__123Graph_LBL_DCHART_10" localSheetId="7" hidden="1">'[16]Produt JAN'!$AK$12:$AK$44</definedName>
    <definedName name="_165__123Graph_LBL_DCHART_10" hidden="1">#REF!</definedName>
    <definedName name="_166__123Graph_LBL_BCHART_21" localSheetId="6" hidden="1">#REF!</definedName>
    <definedName name="_166__123Graph_LBL_BCHART_21" localSheetId="7" hidden="1">'[16]Produt OUT'!$AJ$12:$AJ$44</definedName>
    <definedName name="_166__123Graph_LBL_BCHART_21" hidden="1">#REF!</definedName>
    <definedName name="_166__123Graph_LBL_DCHART_13" localSheetId="6" hidden="1">#REF!</definedName>
    <definedName name="_166__123Graph_LBL_DCHART_13" localSheetId="7" hidden="1">'[16]Produt FEV'!$AK$12:$AK$44</definedName>
    <definedName name="_166__123Graph_LBL_DCHART_13" hidden="1">#REF!</definedName>
    <definedName name="_167__123Graph_LBL_BCHART_22" localSheetId="6" hidden="1">#REF!</definedName>
    <definedName name="_167__123Graph_LBL_BCHART_22" localSheetId="7" hidden="1">'[16]Produt NOV'!$AJ$12:$AJ$44</definedName>
    <definedName name="_167__123Graph_LBL_BCHART_22" hidden="1">#REF!</definedName>
    <definedName name="_167__123Graph_LBL_DCHART_14" localSheetId="6" hidden="1">#REF!</definedName>
    <definedName name="_167__123Graph_LBL_DCHART_14" localSheetId="7" hidden="1">'[16]Produt MAR'!$AK$12:$AK$44</definedName>
    <definedName name="_167__123Graph_LBL_DCHART_14" hidden="1">#REF!</definedName>
    <definedName name="_168__123Graph_LBL_BCHART_23" localSheetId="6" hidden="1">#REF!</definedName>
    <definedName name="_168__123Graph_LBL_BCHART_23" localSheetId="7" hidden="1">'[16]Produt DEZ'!$AJ$12:$AJ$44</definedName>
    <definedName name="_168__123Graph_LBL_BCHART_23" hidden="1">#REF!</definedName>
    <definedName name="_168__123Graph_LBL_DCHART_15" localSheetId="6" hidden="1">#REF!</definedName>
    <definedName name="_168__123Graph_LBL_DCHART_15" localSheetId="7" hidden="1">'[16]Produt ABR'!$AK$12:$AK$44</definedName>
    <definedName name="_168__123Graph_LBL_DCHART_15" hidden="1">#REF!</definedName>
    <definedName name="_169__123Graph_LBL_BCHART_3" localSheetId="6" hidden="1">#REF!</definedName>
    <definedName name="_169__123Graph_LBL_BCHART_3" localSheetId="7" hidden="1">[6]PARETOS!$O$28:$O$35</definedName>
    <definedName name="_169__123Graph_LBL_BCHART_3" hidden="1">#REF!</definedName>
    <definedName name="_169__123Graph_LBL_DCHART_16" localSheetId="6" hidden="1">#REF!</definedName>
    <definedName name="_169__123Graph_LBL_DCHART_16" localSheetId="7" hidden="1">'[16]Produt MAI'!$AK$12:$AK$44</definedName>
    <definedName name="_169__123Graph_LBL_DCHART_16" hidden="1">#REF!</definedName>
    <definedName name="_17____123Graph_XCHART_3" localSheetId="6" hidden="1">#REF!</definedName>
    <definedName name="_17____123Graph_XCHART_3" localSheetId="7" hidden="1">[6]PARETOS!$M$29:$M$36</definedName>
    <definedName name="_17____123Graph_XCHART_3" hidden="1">#REF!</definedName>
    <definedName name="_17___123Graph_ACHART_16" localSheetId="6" hidden="1">#REF!</definedName>
    <definedName name="_17___123Graph_ACHART_16" localSheetId="7" hidden="1">'[16]Produt MAI'!$B$12:$B$13</definedName>
    <definedName name="_17___123Graph_ACHART_16" hidden="1">#REF!</definedName>
    <definedName name="_17___123Graph_XCHART_3" localSheetId="6" hidden="1">#REF!</definedName>
    <definedName name="_17___123Graph_XCHART_3" localSheetId="7" hidden="1">[6]PARETOS!$M$29:$M$36</definedName>
    <definedName name="_17___123Graph_XCHART_3" hidden="1">#REF!</definedName>
    <definedName name="_17__123Graph_ACHART_25" localSheetId="6" hidden="1">#REF!</definedName>
    <definedName name="_17__123Graph_ACHART_25" localSheetId="7" hidden="1">'[16]Produt FEV'!$J$48:$L$48</definedName>
    <definedName name="_17__123Graph_ACHART_25" hidden="1">#REF!</definedName>
    <definedName name="_17__123Graph_XCHART_3" localSheetId="6" hidden="1">#REF!</definedName>
    <definedName name="_17__123Graph_XCHART_3" localSheetId="7" hidden="1">[6]PARETOS!$M$29:$M$36</definedName>
    <definedName name="_17__123Graph_XCHART_3" hidden="1">#REF!</definedName>
    <definedName name="_17__FDSAUDITLINK__" localSheetId="6" hidden="1">{"fdsup://directions/FAT Viewer?action=UPDATE&amp;creator=factset&amp;DYN_ARGS=TRUE&amp;DOC_NAME=FAT:FQL_AUDITING_CLIENT_TEMPLATE.FAT&amp;display_string=Audit&amp;VAR:KEY=KVMDMLKLMR&amp;VAR:QUERY=RkZfREVCVChBTk4sMCwwLEFZLCxVU0Qp&amp;WINDOW=FIRST_POPUP&amp;HEIGHT=450&amp;WIDTH=450&amp;START_MAXIMI","ZED=FALSE&amp;VAR:CALENDAR=US&amp;VAR:INDEX=0"}</definedName>
    <definedName name="_17__FDSAUDITLINK__" localSheetId="7" hidden="1">{"fdsup://directions/FAT Viewer?action=UPDATE&amp;creator=factset&amp;DYN_ARGS=TRUE&amp;DOC_NAME=FAT:FQL_AUDITING_CLIENT_TEMPLATE.FAT&amp;display_string=Audit&amp;VAR:KEY=KVMDMLKLMR&amp;VAR:QUERY=RkZfREVCVChBTk4sMCwwLEFZLCxVU0Qp&amp;WINDOW=FIRST_POPUP&amp;HEIGHT=450&amp;WIDTH=450&amp;START_MAXIMI","ZED=FALSE&amp;VAR:CALENDAR=US&amp;VAR:INDEX=0"}</definedName>
    <definedName name="_17__FDSAUDITLINK__" hidden="1">{"fdsup://directions/FAT Viewer?action=UPDATE&amp;creator=factset&amp;DYN_ARGS=TRUE&amp;DOC_NAME=FAT:FQL_AUDITING_CLIENT_TEMPLATE.FAT&amp;display_string=Audit&amp;VAR:KEY=KVMDMLKLMR&amp;VAR:QUERY=RkZfREVCVChBTk4sMCwwLEFZLCxVU0Qp&amp;WINDOW=FIRST_POPUP&amp;HEIGHT=450&amp;WIDTH=450&amp;START_MAXIMI","ZED=FALSE&amp;VAR:CALENDAR=US&amp;VAR:INDEX=0"}</definedName>
    <definedName name="_170__123Graph_LBL_DCHART_10" localSheetId="6" hidden="1">#REF!</definedName>
    <definedName name="_170__123Graph_LBL_DCHART_10" localSheetId="7" hidden="1">'[16]Produt JAN'!$AK$12:$AK$44</definedName>
    <definedName name="_170__123Graph_LBL_DCHART_10" hidden="1">#REF!</definedName>
    <definedName name="_170__123Graph_LBL_DCHART_17" localSheetId="6" hidden="1">#REF!</definedName>
    <definedName name="_170__123Graph_LBL_DCHART_17" localSheetId="7" hidden="1">'[16]Produt JUN'!$AK$12:$AK$44</definedName>
    <definedName name="_170__123Graph_LBL_DCHART_17" hidden="1">#REF!</definedName>
    <definedName name="_171__123Graph_LBL_DCHART_13" localSheetId="6" hidden="1">#REF!</definedName>
    <definedName name="_171__123Graph_LBL_DCHART_13" localSheetId="7" hidden="1">'[16]Produt FEV'!$AK$12:$AK$44</definedName>
    <definedName name="_171__123Graph_LBL_DCHART_13" hidden="1">#REF!</definedName>
    <definedName name="_171__123Graph_LBL_DCHART_18" localSheetId="6" hidden="1">#REF!</definedName>
    <definedName name="_171__123Graph_LBL_DCHART_18" localSheetId="7" hidden="1">'[16]Produt JUL'!$AK$12:$AK$44</definedName>
    <definedName name="_171__123Graph_LBL_DCHART_18" hidden="1">#REF!</definedName>
    <definedName name="_172__123Graph_LBL_DCHART_14" localSheetId="6" hidden="1">#REF!</definedName>
    <definedName name="_172__123Graph_LBL_DCHART_14" localSheetId="7" hidden="1">'[16]Produt MAR'!$AK$12:$AK$44</definedName>
    <definedName name="_172__123Graph_LBL_DCHART_14" hidden="1">#REF!</definedName>
    <definedName name="_172__123Graph_LBL_DCHART_19" localSheetId="6" hidden="1">#REF!</definedName>
    <definedName name="_172__123Graph_LBL_DCHART_19" localSheetId="7" hidden="1">'[16]Produt AGO'!$AK$12:$AK$44</definedName>
    <definedName name="_172__123Graph_LBL_DCHART_19" hidden="1">#REF!</definedName>
    <definedName name="_173__123Graph_LBL_DCHART_15" localSheetId="6" hidden="1">#REF!</definedName>
    <definedName name="_173__123Graph_LBL_DCHART_15" localSheetId="7" hidden="1">'[16]Produt ABR'!$AK$12:$AK$44</definedName>
    <definedName name="_173__123Graph_LBL_DCHART_15" hidden="1">#REF!</definedName>
    <definedName name="_173__123Graph_LBL_DCHART_20" localSheetId="6" hidden="1">#REF!</definedName>
    <definedName name="_173__123Graph_LBL_DCHART_20" localSheetId="7" hidden="1">'[16]Produt SET'!$AK$12:$AK$44</definedName>
    <definedName name="_173__123Graph_LBL_DCHART_20" hidden="1">#REF!</definedName>
    <definedName name="_174__123Graph_LBL_DCHART_16" localSheetId="6" hidden="1">#REF!</definedName>
    <definedName name="_174__123Graph_LBL_DCHART_16" localSheetId="7" hidden="1">'[16]Produt MAI'!$AK$12:$AK$44</definedName>
    <definedName name="_174__123Graph_LBL_DCHART_16" hidden="1">#REF!</definedName>
    <definedName name="_174__123Graph_LBL_DCHART_21" localSheetId="6" hidden="1">#REF!</definedName>
    <definedName name="_174__123Graph_LBL_DCHART_21" localSheetId="7" hidden="1">'[16]Produt OUT'!$AK$12:$AK$44</definedName>
    <definedName name="_174__123Graph_LBL_DCHART_21" hidden="1">#REF!</definedName>
    <definedName name="_175__123Graph_LBL_DCHART_17" localSheetId="6" hidden="1">#REF!</definedName>
    <definedName name="_175__123Graph_LBL_DCHART_17" localSheetId="7" hidden="1">'[16]Produt JUN'!$AK$12:$AK$44</definedName>
    <definedName name="_175__123Graph_LBL_DCHART_17" hidden="1">#REF!</definedName>
    <definedName name="_175__123Graph_LBL_DCHART_22" localSheetId="6" hidden="1">#REF!</definedName>
    <definedName name="_175__123Graph_LBL_DCHART_22" localSheetId="7" hidden="1">'[16]Produt NOV'!$AK$12:$AK$44</definedName>
    <definedName name="_175__123Graph_LBL_DCHART_22" hidden="1">#REF!</definedName>
    <definedName name="_176__123Graph_LBL_DCHART_18" localSheetId="6" hidden="1">#REF!</definedName>
    <definedName name="_176__123Graph_LBL_DCHART_18" localSheetId="7" hidden="1">'[16]Produt JUL'!$AK$12:$AK$44</definedName>
    <definedName name="_176__123Graph_LBL_DCHART_18" hidden="1">#REF!</definedName>
    <definedName name="_176__123Graph_LBL_DCHART_23" localSheetId="6" hidden="1">#REF!</definedName>
    <definedName name="_176__123Graph_LBL_DCHART_23" localSheetId="7" hidden="1">'[16]Produt DEZ'!$AK$12:$AK$44</definedName>
    <definedName name="_176__123Graph_LBL_DCHART_23" hidden="1">#REF!</definedName>
    <definedName name="_177__123Graph_LBL_DCHART_19" localSheetId="6" hidden="1">#REF!</definedName>
    <definedName name="_177__123Graph_LBL_DCHART_19" localSheetId="7" hidden="1">'[16]Produt AGO'!$AK$12:$AK$44</definedName>
    <definedName name="_177__123Graph_LBL_DCHART_19" hidden="1">#REF!</definedName>
    <definedName name="_177__123Graph_XCHART_1" localSheetId="6" hidden="1">#REF!</definedName>
    <definedName name="_177__123Graph_XCHART_1" localSheetId="7" hidden="1">[16]DADOS!$A$13:$A$26</definedName>
    <definedName name="_177__123Graph_XCHART_1" hidden="1">#REF!</definedName>
    <definedName name="_178__123Graph_LBL_DCHART_20" localSheetId="6" hidden="1">#REF!</definedName>
    <definedName name="_178__123Graph_LBL_DCHART_20" localSheetId="7" hidden="1">'[16]Produt SET'!$AK$12:$AK$44</definedName>
    <definedName name="_178__123Graph_LBL_DCHART_20" hidden="1">#REF!</definedName>
    <definedName name="_178__123Graph_XCHART_3" localSheetId="6" hidden="1">#REF!</definedName>
    <definedName name="_178__123Graph_XCHART_3" localSheetId="7" hidden="1">[6]PARETOS!$M$29:$M$36</definedName>
    <definedName name="_178__123Graph_XCHART_3" hidden="1">#REF!</definedName>
    <definedName name="_179__123Graph_LBL_DCHART_21" localSheetId="6" hidden="1">#REF!</definedName>
    <definedName name="_179__123Graph_LBL_DCHART_21" localSheetId="7" hidden="1">'[16]Produt OUT'!$AK$12:$AK$44</definedName>
    <definedName name="_179__123Graph_LBL_DCHART_21" hidden="1">#REF!</definedName>
    <definedName name="_179__123Graph_XCHART_6" localSheetId="6" hidden="1">#REF!</definedName>
    <definedName name="_179__123Graph_XCHART_6" localSheetId="7" hidden="1">[16]DADOS!$A$15:$A$26</definedName>
    <definedName name="_179__123Graph_XCHART_6" hidden="1">#REF!</definedName>
    <definedName name="_18____123Graph_XCHART_8" localSheetId="6" hidden="1">#REF!</definedName>
    <definedName name="_18____123Graph_XCHART_8" localSheetId="7" hidden="1">'[6]PROP ELAB GANH'!$L$70:$L$78</definedName>
    <definedName name="_18____123Graph_XCHART_8" hidden="1">#REF!</definedName>
    <definedName name="_18___123Graph_ACHART_17" localSheetId="6" hidden="1">#REF!</definedName>
    <definedName name="_18___123Graph_ACHART_17" localSheetId="7" hidden="1">'[16]Produt JUN'!$B$12:$B$13</definedName>
    <definedName name="_18___123Graph_ACHART_17" hidden="1">#REF!</definedName>
    <definedName name="_18___123Graph_XCHART_8" localSheetId="6" hidden="1">#REF!</definedName>
    <definedName name="_18___123Graph_XCHART_8" localSheetId="7" hidden="1">'[6]PROP ELAB GANH'!$L$70:$L$78</definedName>
    <definedName name="_18___123Graph_XCHART_8" hidden="1">#REF!</definedName>
    <definedName name="_18__123Graph_ACHART_27" localSheetId="6" hidden="1">#REF!</definedName>
    <definedName name="_18__123Graph_ACHART_27" localSheetId="7" hidden="1">'[16]Produt MAR'!$J$48:$L$48</definedName>
    <definedName name="_18__123Graph_ACHART_27" hidden="1">#REF!</definedName>
    <definedName name="_18__123Graph_ECHART_1" localSheetId="6" hidden="1">#REF!</definedName>
    <definedName name="_18__123Graph_ECHART_1" localSheetId="7" hidden="1">#REF!</definedName>
    <definedName name="_18__123Graph_ECHART_1" hidden="1">#REF!</definedName>
    <definedName name="_18__123Graph_XCHART_8" localSheetId="6" hidden="1">#REF!</definedName>
    <definedName name="_18__123Graph_XCHART_8" localSheetId="7" hidden="1">'[6]PROP ELAB GANH'!$L$70:$L$78</definedName>
    <definedName name="_18__123Graph_XCHART_8" hidden="1">#REF!</definedName>
    <definedName name="_18__FDSAUDITLINK__" localSheetId="6" hidden="1">{"fdsup://directions/FAT Viewer?action=UPDATE&amp;creator=factset&amp;DYN_ARGS=TRUE&amp;DOC_NAME=FAT:FQL_AUDITING_CLIENT_TEMPLATE.FAT&amp;display_string=Audit&amp;VAR:KEY=IDCBWZIHIV&amp;VAR:QUERY=KEZGX05FVF9ERUJUKFFUUiwwKUBGRl9ORVRfREVCVChTRU1JLDApKQ==&amp;WINDOW=FIRST_POPUP&amp;HEIGHT=45","0&amp;WIDTH=450&amp;START_MAXIMIZED=FALSE&amp;VAR:CALENDAR=US&amp;VAR:SYMBOL=294542&amp;VAR:INDEX=0"}</definedName>
    <definedName name="_18__FDSAUDITLINK__" localSheetId="7" hidden="1">{"fdsup://directions/FAT Viewer?action=UPDATE&amp;creator=factset&amp;DYN_ARGS=TRUE&amp;DOC_NAME=FAT:FQL_AUDITING_CLIENT_TEMPLATE.FAT&amp;display_string=Audit&amp;VAR:KEY=IDCBWZIHIV&amp;VAR:QUERY=KEZGX05FVF9ERUJUKFFUUiwwKUBGRl9ORVRfREVCVChTRU1JLDApKQ==&amp;WINDOW=FIRST_POPUP&amp;HEIGHT=45","0&amp;WIDTH=450&amp;START_MAXIMIZED=FALSE&amp;VAR:CALENDAR=US&amp;VAR:SYMBOL=294542&amp;VAR:INDEX=0"}</definedName>
    <definedName name="_18__FDSAUDITLINK__" hidden="1">{"fdsup://directions/FAT Viewer?action=UPDATE&amp;creator=factset&amp;DYN_ARGS=TRUE&amp;DOC_NAME=FAT:FQL_AUDITING_CLIENT_TEMPLATE.FAT&amp;display_string=Audit&amp;VAR:KEY=IDCBWZIHIV&amp;VAR:QUERY=KEZGX05FVF9ERUJUKFFUUiwwKUBGRl9ORVRfREVCVChTRU1JLDApKQ==&amp;WINDOW=FIRST_POPUP&amp;HEIGHT=45","0&amp;WIDTH=450&amp;START_MAXIMIZED=FALSE&amp;VAR:CALENDAR=US&amp;VAR:SYMBOL=294542&amp;VAR:INDEX=0"}</definedName>
    <definedName name="_180__123Graph_LBL_DCHART_22" localSheetId="6" hidden="1">#REF!</definedName>
    <definedName name="_180__123Graph_LBL_DCHART_22" localSheetId="7" hidden="1">'[16]Produt NOV'!$AK$12:$AK$44</definedName>
    <definedName name="_180__123Graph_LBL_DCHART_22" hidden="1">#REF!</definedName>
    <definedName name="_180__123Graph_XCHART_8" localSheetId="6" hidden="1">#REF!</definedName>
    <definedName name="_180__123Graph_XCHART_8" localSheetId="7" hidden="1">'[6]PROP ELAB GANH'!$L$70:$L$78</definedName>
    <definedName name="_180__123Graph_XCHART_8" hidden="1">#REF!</definedName>
    <definedName name="_181__123Graph_LBL_DCHART_23" localSheetId="6" hidden="1">#REF!</definedName>
    <definedName name="_181__123Graph_LBL_DCHART_23" localSheetId="7" hidden="1">'[16]Produt DEZ'!$AK$12:$AK$44</definedName>
    <definedName name="_181__123Graph_LBL_DCHART_23" hidden="1">#REF!</definedName>
    <definedName name="_181__123Graph_XCHART_9" localSheetId="6" hidden="1">#REF!</definedName>
    <definedName name="_181__123Graph_XCHART_9" localSheetId="7" hidden="1">[16]DADOS!$A$13:$A$26</definedName>
    <definedName name="_181__123Graph_XCHART_9" hidden="1">#REF!</definedName>
    <definedName name="_182__123Graph_XCHART_1" localSheetId="6" hidden="1">#REF!</definedName>
    <definedName name="_182__123Graph_XCHART_1" localSheetId="7" hidden="1">[16]DADOS!$A$13:$A$26</definedName>
    <definedName name="_182__123Graph_XCHART_1" hidden="1">#REF!</definedName>
    <definedName name="_183__123Graph_XCHART_3" localSheetId="6" hidden="1">#REF!</definedName>
    <definedName name="_183__123Graph_XCHART_3" localSheetId="7" hidden="1">[6]PARETOS!$M$29:$M$36</definedName>
    <definedName name="_183__123Graph_XCHART_3" hidden="1">#REF!</definedName>
    <definedName name="_1830201" hidden="1">#N/A</definedName>
    <definedName name="_184__123Graph_XCHART_6" localSheetId="6" hidden="1">#REF!</definedName>
    <definedName name="_184__123Graph_XCHART_6" localSheetId="7" hidden="1">[16]DADOS!$A$15:$A$26</definedName>
    <definedName name="_184__123Graph_XCHART_6" hidden="1">#REF!</definedName>
    <definedName name="_185__123Graph_XCHART_8" localSheetId="6" hidden="1">#REF!</definedName>
    <definedName name="_185__123Graph_XCHART_8" localSheetId="7" hidden="1">'[6]PROP ELAB GANH'!$L$70:$L$78</definedName>
    <definedName name="_185__123Graph_XCHART_8" hidden="1">#REF!</definedName>
    <definedName name="_189__123Graph_XCHART_9" localSheetId="6" hidden="1">#REF!</definedName>
    <definedName name="_189__123Graph_XCHART_9" localSheetId="7" hidden="1">[16]DADOS!$A$13:$A$26</definedName>
    <definedName name="_189__123Graph_XCHART_9" hidden="1">#REF!</definedName>
    <definedName name="_19____123Graph_XCHART_9" localSheetId="6" hidden="1">#REF!</definedName>
    <definedName name="_19____123Graph_XCHART_9" localSheetId="7" hidden="1">'[6]PROP ELAB GANH'!$K$93:$K$99</definedName>
    <definedName name="_19____123Graph_XCHART_9" hidden="1">#REF!</definedName>
    <definedName name="_19___123Graph_ACHART_18" localSheetId="6" hidden="1">#REF!</definedName>
    <definedName name="_19___123Graph_ACHART_18" localSheetId="7" hidden="1">'[16]Produt JUL'!$B$12:$B$13</definedName>
    <definedName name="_19___123Graph_ACHART_18" hidden="1">#REF!</definedName>
    <definedName name="_19___123Graph_XCHART_9" localSheetId="6" hidden="1">#REF!</definedName>
    <definedName name="_19___123Graph_XCHART_9" localSheetId="7" hidden="1">'[6]PROP ELAB GANH'!$K$93:$K$99</definedName>
    <definedName name="_19___123Graph_XCHART_9" hidden="1">#REF!</definedName>
    <definedName name="_19__123Graph_ACHART_29" localSheetId="6" hidden="1">#REF!</definedName>
    <definedName name="_19__123Graph_ACHART_29" localSheetId="7" hidden="1">'[16]Produt ABR'!$J$48:$L$48</definedName>
    <definedName name="_19__123Graph_ACHART_29" hidden="1">#REF!</definedName>
    <definedName name="_19__123Graph_CCHART_1" localSheetId="6" hidden="1">#REF!</definedName>
    <definedName name="_19__123Graph_CCHART_1" localSheetId="7" hidden="1">[18]EAIGESEN!#REF!</definedName>
    <definedName name="_19__123Graph_CCHART_1" hidden="1">#REF!</definedName>
    <definedName name="_19__123Graph_XCHART_9" localSheetId="6" hidden="1">#REF!</definedName>
    <definedName name="_19__123Graph_XCHART_9" localSheetId="7" hidden="1">'[6]PROP ELAB GANH'!$K$93:$K$99</definedName>
    <definedName name="_19__123Graph_XCHART_9" hidden="1">#REF!</definedName>
    <definedName name="_19__FDSAUDITLINK__" localSheetId="6" hidden="1">{"fdsup://directions/FAT Viewer?action=UPDATE&amp;creator=factset&amp;DYN_ARGS=TRUE&amp;DOC_NAME=FAT:FQL_AUDITING_CLIENT_TEMPLATE.FAT&amp;display_string=Audit&amp;VAR:KEY=MLKJADKDMV&amp;VAR:QUERY=KEZGX05FVF9ERUJUKFFUUiwwKUBGRl9ORVRfREVCVChTRU1JLDApKQ==&amp;WINDOW=FIRST_POPUP&amp;HEIGHT=45","0&amp;WIDTH=450&amp;START_MAXIMIZED=FALSE&amp;VAR:CALENDAR=US&amp;VAR:SYMBOL=710889&amp;VAR:INDEX=0"}</definedName>
    <definedName name="_19__FDSAUDITLINK__" localSheetId="7" hidden="1">{"fdsup://directions/FAT Viewer?action=UPDATE&amp;creator=factset&amp;DYN_ARGS=TRUE&amp;DOC_NAME=FAT:FQL_AUDITING_CLIENT_TEMPLATE.FAT&amp;display_string=Audit&amp;VAR:KEY=MLKJADKDMV&amp;VAR:QUERY=KEZGX05FVF9ERUJUKFFUUiwwKUBGRl9ORVRfREVCVChTRU1JLDApKQ==&amp;WINDOW=FIRST_POPUP&amp;HEIGHT=45","0&amp;WIDTH=450&amp;START_MAXIMIZED=FALSE&amp;VAR:CALENDAR=US&amp;VAR:SYMBOL=710889&amp;VAR:INDEX=0"}</definedName>
    <definedName name="_19__FDSAUDITLINK__" hidden="1">{"fdsup://directions/FAT Viewer?action=UPDATE&amp;creator=factset&amp;DYN_ARGS=TRUE&amp;DOC_NAME=FAT:FQL_AUDITING_CLIENT_TEMPLATE.FAT&amp;display_string=Audit&amp;VAR:KEY=MLKJADKDMV&amp;VAR:QUERY=KEZGX05FVF9ERUJUKFFUUiwwKUBGRl9ORVRfREVCVChTRU1JLDApKQ==&amp;WINDOW=FIRST_POPUP&amp;HEIGHT=45","0&amp;WIDTH=450&amp;START_MAXIMIZED=FALSE&amp;VAR:CALENDAR=US&amp;VAR:SYMBOL=710889&amp;VAR:INDEX=0"}</definedName>
    <definedName name="_1ESQ_MADEIRA">#N/A</definedName>
    <definedName name="_1Excel_BuiltIn_Print_Area_1_1_1_1">#REF!</definedName>
    <definedName name="_1Excel_BuiltIn_Print_Area_2_1_1_1_1_1_1">#REF!</definedName>
    <definedName name="_1Excel_BuiltIn_Print_Area_3_1">"$#REF!.$A$3:$F$60"</definedName>
    <definedName name="_2____123Graph_ACHART_2" localSheetId="6" hidden="1">#REF!</definedName>
    <definedName name="_2____123Graph_ACHART_2" localSheetId="7" hidden="1">[6]PARETOS!$M$4:$M$10</definedName>
    <definedName name="_2____123Graph_ACHART_2" hidden="1">#REF!</definedName>
    <definedName name="_2____123Graph_CCHART_1" localSheetId="6" hidden="1">#REF!</definedName>
    <definedName name="_2____123Graph_CCHART_1" localSheetId="7" hidden="1">#REF!</definedName>
    <definedName name="_2____123Graph_CCHART_1" hidden="1">#REF!</definedName>
    <definedName name="_2___123Graph_ACHART_2" localSheetId="6" hidden="1">#REF!</definedName>
    <definedName name="_2___123Graph_ACHART_2" localSheetId="7" hidden="1">[6]PARETOS!$M$4:$M$10</definedName>
    <definedName name="_2___123Graph_ACHART_2" hidden="1">#REF!</definedName>
    <definedName name="_2__123Graph_ACHART_1" localSheetId="6" hidden="1">#REF!</definedName>
    <definedName name="_2__123Graph_ACHART_1" localSheetId="7" hidden="1">[20]EAIGESEN!#REF!</definedName>
    <definedName name="_2__123Graph_ACHART_1" hidden="1">#REF!</definedName>
    <definedName name="_2__123Graph_ACHART_10" localSheetId="6" hidden="1">#REF!</definedName>
    <definedName name="_2__123Graph_ACHART_10" localSheetId="7" hidden="1">'[16]Produt JAN'!$B$12:$B$13</definedName>
    <definedName name="_2__123Graph_ACHART_10" hidden="1">#REF!</definedName>
    <definedName name="_2__123Graph_AChart_1C" localSheetId="6" hidden="1">#REF!</definedName>
    <definedName name="_2__123Graph_AChart_1C" localSheetId="7" hidden="1">#REF!</definedName>
    <definedName name="_2__123Graph_AChart_1C" hidden="1">#REF!</definedName>
    <definedName name="_2__123Graph_ACHART_2" localSheetId="6" hidden="1">#REF!</definedName>
    <definedName name="_2__123Graph_ACHART_2" localSheetId="7" hidden="1">[6]PARETOS!$M$4:$M$10</definedName>
    <definedName name="_2__123Graph_ACHART_2" hidden="1">#REF!</definedName>
    <definedName name="_2__123Graph_ACHART_3" localSheetId="6" hidden="1">#REF!</definedName>
    <definedName name="_2__123Graph_ACHART_3" localSheetId="7" hidden="1">[15]EAIGESEN!$O$16:$O$17</definedName>
    <definedName name="_2__123Graph_ACHART_3" hidden="1">#REF!</definedName>
    <definedName name="_2__123Graph_BCHART_1" localSheetId="6" hidden="1">#REF!</definedName>
    <definedName name="_2__123Graph_BCHART_1" localSheetId="7" hidden="1">[2]A!$F$63:$AG$63</definedName>
    <definedName name="_2__123Graph_BCHART_1" hidden="1">#REF!</definedName>
    <definedName name="_2__FDSAUDITLINK__" localSheetId="6" hidden="1">{"fdsup://directions/FAT Viewer?action=UPDATE&amp;creator=factset&amp;DYN_ARGS=TRUE&amp;DOC_NAME=FAT:FQL_AUDITING_CLIENT_TEMPLATE.FAT&amp;display_string=Audit&amp;VAR:KEY=KVMDMLKLMR&amp;VAR:QUERY=RkZfREVCVChBTk4sMCwwLEFZLCxVU0Qp&amp;WINDOW=FIRST_POPUP&amp;HEIGHT=450&amp;WIDTH=450&amp;START_MAXIMI","ZED=FALSE&amp;VAR:CALENDAR=US&amp;VAR:INDEX=0"}</definedName>
    <definedName name="_2__FDSAUDITLINK__" localSheetId="7" hidden="1">{"fdsup://directions/FAT Viewer?action=UPDATE&amp;creator=factset&amp;DYN_ARGS=TRUE&amp;DOC_NAME=FAT:FQL_AUDITING_CLIENT_TEMPLATE.FAT&amp;display_string=Audit&amp;VAR:KEY=KVMDMLKLMR&amp;VAR:QUERY=RkZfREVCVChBTk4sMCwwLEFZLCxVU0Qp&amp;WINDOW=FIRST_POPUP&amp;HEIGHT=450&amp;WIDTH=450&amp;START_MAXIMI","ZED=FALSE&amp;VAR:CALENDAR=US&amp;VAR:INDEX=0"}</definedName>
    <definedName name="_2__FDSAUDITLINK__" hidden="1">{"fdsup://directions/FAT Viewer?action=UPDATE&amp;creator=factset&amp;DYN_ARGS=TRUE&amp;DOC_NAME=FAT:FQL_AUDITING_CLIENT_TEMPLATE.FAT&amp;display_string=Audit&amp;VAR:KEY=KVMDMLKLMR&amp;VAR:QUERY=RkZfREVCVChBTk4sMCwwLEFZLCxVU0Qp&amp;WINDOW=FIRST_POPUP&amp;HEIGHT=450&amp;WIDTH=450&amp;START_MAXIMI","ZED=FALSE&amp;VAR:CALENDAR=US&amp;VAR:INDEX=0"}</definedName>
    <definedName name="_20___123Graph_ACHART_1" localSheetId="6" hidden="1">#REF!</definedName>
    <definedName name="_20___123Graph_ACHART_1" localSheetId="7" hidden="1">'[6]PROP ELAB GANH'!$K$9:$K$15</definedName>
    <definedName name="_20___123Graph_ACHART_1" hidden="1">#REF!</definedName>
    <definedName name="_20___123Graph_ACHART_19" localSheetId="6" hidden="1">#REF!</definedName>
    <definedName name="_20___123Graph_ACHART_19" localSheetId="7" hidden="1">'[16]Produt AGO'!$B$12:$B$13</definedName>
    <definedName name="_20___123Graph_ACHART_19" hidden="1">#REF!</definedName>
    <definedName name="_20__123Graph_ACHART_3" localSheetId="6" hidden="1">#REF!</definedName>
    <definedName name="_20__123Graph_ACHART_3" localSheetId="7" hidden="1">[16]DADOS!$J$30:$L$30</definedName>
    <definedName name="_20__123Graph_ACHART_3" hidden="1">#REF!</definedName>
    <definedName name="_20__123Graph_BCHART_1" localSheetId="6" hidden="1">#REF!</definedName>
    <definedName name="_20__123Graph_BCHART_1" localSheetId="7" hidden="1">#REF!</definedName>
    <definedName name="_20__123Graph_BCHART_1" hidden="1">#REF!</definedName>
    <definedName name="_20__123Graph_DCHART_2" localSheetId="6" hidden="1">#REF!</definedName>
    <definedName name="_20__123Graph_DCHART_2" localSheetId="7" hidden="1">[17]Premissas!#REF!</definedName>
    <definedName name="_20__123Graph_DCHART_2" hidden="1">#REF!</definedName>
    <definedName name="_20__FDSAUDITLINK__" localSheetId="6" hidden="1">{"fdsup://directions/FAT Viewer?action=UPDATE&amp;creator=factset&amp;DYN_ARGS=TRUE&amp;DOC_NAME=FAT:FQL_AUDITING_CLIENT_TEMPLATE.FAT&amp;display_string=Audit&amp;VAR:KEY=SBWBGFKRYL&amp;VAR:QUERY=KEZGX05FVF9ERUJUKFFUUiwwKUBGRl9ORVRfREVCVChTRU1JLDApKQ==&amp;WINDOW=FIRST_POPUP&amp;HEIGHT=45","0&amp;WIDTH=450&amp;START_MAXIMIZED=FALSE&amp;VAR:CALENDAR=US&amp;VAR:SYMBOL=B010V4&amp;VAR:INDEX=0"}</definedName>
    <definedName name="_20__FDSAUDITLINK__" localSheetId="7" hidden="1">{"fdsup://directions/FAT Viewer?action=UPDATE&amp;creator=factset&amp;DYN_ARGS=TRUE&amp;DOC_NAME=FAT:FQL_AUDITING_CLIENT_TEMPLATE.FAT&amp;display_string=Audit&amp;VAR:KEY=SBWBGFKRYL&amp;VAR:QUERY=KEZGX05FVF9ERUJUKFFUUiwwKUBGRl9ORVRfREVCVChTRU1JLDApKQ==&amp;WINDOW=FIRST_POPUP&amp;HEIGHT=45","0&amp;WIDTH=450&amp;START_MAXIMIZED=FALSE&amp;VAR:CALENDAR=US&amp;VAR:SYMBOL=B010V4&amp;VAR:INDEX=0"}</definedName>
    <definedName name="_20__FDSAUDITLINK__" hidden="1">{"fdsup://directions/FAT Viewer?action=UPDATE&amp;creator=factset&amp;DYN_ARGS=TRUE&amp;DOC_NAME=FAT:FQL_AUDITING_CLIENT_TEMPLATE.FAT&amp;display_string=Audit&amp;VAR:KEY=SBWBGFKRYL&amp;VAR:QUERY=KEZGX05FVF9ERUJUKFFUUiwwKUBGRl9ORVRfREVCVChTRU1JLDApKQ==&amp;WINDOW=FIRST_POPUP&amp;HEIGHT=45","0&amp;WIDTH=450&amp;START_MAXIMIZED=FALSE&amp;VAR:CALENDAR=US&amp;VAR:SYMBOL=B010V4&amp;VAR:INDEX=0"}</definedName>
    <definedName name="_206____123Graph_CCHART_1" localSheetId="6" hidden="1">#REF!</definedName>
    <definedName name="_206____123Graph_CCHART_1" localSheetId="7" hidden="1">#REF!</definedName>
    <definedName name="_206____123Graph_CCHART_1" hidden="1">#REF!</definedName>
    <definedName name="_21___123Graph_ACHART_2" localSheetId="6" hidden="1">#REF!</definedName>
    <definedName name="_21___123Graph_ACHART_2" localSheetId="7" hidden="1">[6]PARETOS!$M$4:$M$10</definedName>
    <definedName name="_21___123Graph_ACHART_2" hidden="1">#REF!</definedName>
    <definedName name="_21__123Graph_ACHART_31" localSheetId="6" hidden="1">#REF!</definedName>
    <definedName name="_21__123Graph_ACHART_31" localSheetId="7" hidden="1">'[16]Produt MAI'!$J$48:$L$48</definedName>
    <definedName name="_21__123Graph_ACHART_31" hidden="1">#REF!</definedName>
    <definedName name="_21__FDSAUDITLINK__" localSheetId="6" hidden="1">{"fdsup://directions/FAT Viewer?action=UPDATE&amp;creator=factset&amp;DYN_ARGS=TRUE&amp;DOC_NAME=FAT:FQL_AUDITING_CLIENT_TEMPLATE.FAT&amp;display_string=Audit&amp;VAR:KEY=KTKNUBSFYF&amp;VAR:QUERY=KEZGX05FVF9ERUJUKFFUUiwwKUBGRl9ORVRfREVCVChTRU1JLDApKQ==&amp;WINDOW=FIRST_POPUP&amp;HEIGHT=45","0&amp;WIDTH=450&amp;START_MAXIMIZED=FALSE&amp;VAR:CALENDAR=US&amp;VAR:SYMBOL=294542&amp;VAR:INDEX=0"}</definedName>
    <definedName name="_21__FDSAUDITLINK__" localSheetId="7" hidden="1">{"fdsup://directions/FAT Viewer?action=UPDATE&amp;creator=factset&amp;DYN_ARGS=TRUE&amp;DOC_NAME=FAT:FQL_AUDITING_CLIENT_TEMPLATE.FAT&amp;display_string=Audit&amp;VAR:KEY=KTKNUBSFYF&amp;VAR:QUERY=KEZGX05FVF9ERUJUKFFUUiwwKUBGRl9ORVRfREVCVChTRU1JLDApKQ==&amp;WINDOW=FIRST_POPUP&amp;HEIGHT=45","0&amp;WIDTH=450&amp;START_MAXIMIZED=FALSE&amp;VAR:CALENDAR=US&amp;VAR:SYMBOL=294542&amp;VAR:INDEX=0"}</definedName>
    <definedName name="_21__FDSAUDITLINK__" hidden="1">{"fdsup://directions/FAT Viewer?action=UPDATE&amp;creator=factset&amp;DYN_ARGS=TRUE&amp;DOC_NAME=FAT:FQL_AUDITING_CLIENT_TEMPLATE.FAT&amp;display_string=Audit&amp;VAR:KEY=KTKNUBSFYF&amp;VAR:QUERY=KEZGX05FVF9ERUJUKFFUUiwwKUBGRl9ORVRfREVCVChTRU1JLDApKQ==&amp;WINDOW=FIRST_POPUP&amp;HEIGHT=45","0&amp;WIDTH=450&amp;START_MAXIMIZED=FALSE&amp;VAR:CALENDAR=US&amp;VAR:SYMBOL=294542&amp;VAR:INDEX=0"}</definedName>
    <definedName name="_22___123Graph_ACHART_20" localSheetId="6" hidden="1">#REF!</definedName>
    <definedName name="_22___123Graph_ACHART_20" localSheetId="7" hidden="1">'[16]Produt SET'!$B$12:$B$13</definedName>
    <definedName name="_22___123Graph_ACHART_20" hidden="1">#REF!</definedName>
    <definedName name="_22___123Graph_ACHART_3" localSheetId="6" hidden="1">#REF!</definedName>
    <definedName name="_22___123Graph_ACHART_3" localSheetId="7" hidden="1">[6]PARETOS!$N$29:$N$36</definedName>
    <definedName name="_22___123Graph_ACHART_3" hidden="1">#REF!</definedName>
    <definedName name="_22__123Graph_ACHART_33" localSheetId="6" hidden="1">#REF!</definedName>
    <definedName name="_22__123Graph_ACHART_33" localSheetId="7" hidden="1">'[16]Produt JUN'!$J$48:$L$48</definedName>
    <definedName name="_22__123Graph_ACHART_33" hidden="1">#REF!</definedName>
    <definedName name="_22__123Graph_FCHART_1" localSheetId="6" hidden="1">#REF!</definedName>
    <definedName name="_22__123Graph_FCHART_1" localSheetId="7" hidden="1">#REF!</definedName>
    <definedName name="_22__123Graph_FCHART_1" hidden="1">#REF!</definedName>
    <definedName name="_22__FDSAUDITLINK__" localSheetId="6" hidden="1">{"fdsup://directions/FAT Viewer?action=UPDATE&amp;creator=factset&amp;DYN_ARGS=TRUE&amp;DOC_NAME=FAT:FQL_AUDITING_CLIENT_TEMPLATE.FAT&amp;display_string=Audit&amp;VAR:KEY=DCVGZALMZS&amp;VAR:QUERY=RkZfTkVUX0RFQlQoQU5OLDAsMCk=&amp;WINDOW=FIRST_POPUP&amp;HEIGHT=450&amp;WIDTH=450&amp;START_MAXIMIZED=","FALSE&amp;VAR:CALENDAR=US&amp;VAR:SYMBOL=88731730&amp;VAR:INDEX=0"}</definedName>
    <definedName name="_22__FDSAUDITLINK__" localSheetId="7" hidden="1">{"fdsup://directions/FAT Viewer?action=UPDATE&amp;creator=factset&amp;DYN_ARGS=TRUE&amp;DOC_NAME=FAT:FQL_AUDITING_CLIENT_TEMPLATE.FAT&amp;display_string=Audit&amp;VAR:KEY=DCVGZALMZS&amp;VAR:QUERY=RkZfTkVUX0RFQlQoQU5OLDAsMCk=&amp;WINDOW=FIRST_POPUP&amp;HEIGHT=450&amp;WIDTH=450&amp;START_MAXIMIZED=","FALSE&amp;VAR:CALENDAR=US&amp;VAR:SYMBOL=88731730&amp;VAR:INDEX=0"}</definedName>
    <definedName name="_22__FDSAUDITLINK__" hidden="1">{"fdsup://directions/FAT Viewer?action=UPDATE&amp;creator=factset&amp;DYN_ARGS=TRUE&amp;DOC_NAME=FAT:FQL_AUDITING_CLIENT_TEMPLATE.FAT&amp;display_string=Audit&amp;VAR:KEY=DCVGZALMZS&amp;VAR:QUERY=RkZfTkVUX0RFQlQoQU5OLDAsMCk=&amp;WINDOW=FIRST_POPUP&amp;HEIGHT=450&amp;WIDTH=450&amp;START_MAXIMIZED=","FALSE&amp;VAR:CALENDAR=US&amp;VAR:SYMBOL=88731730&amp;VAR:INDEX=0"}</definedName>
    <definedName name="_23___123Graph_ACHART_21" localSheetId="6" hidden="1">#REF!</definedName>
    <definedName name="_23___123Graph_ACHART_21" localSheetId="7" hidden="1">'[16]Produt OUT'!$B$12:$B$13</definedName>
    <definedName name="_23___123Graph_ACHART_21" hidden="1">#REF!</definedName>
    <definedName name="_23___123Graph_ACHART_7" localSheetId="6" hidden="1">#REF!</definedName>
    <definedName name="_23___123Graph_ACHART_7" localSheetId="7" hidden="1">'[6]PROP ELAB GANH'!$P$47:$P$55</definedName>
    <definedName name="_23___123Graph_ACHART_7" hidden="1">#REF!</definedName>
    <definedName name="_23__123Graph_ACHART_1" localSheetId="6" hidden="1">#REF!</definedName>
    <definedName name="_23__123Graph_ACHART_1" localSheetId="7" hidden="1">[16]DADOS!$K$13:$K$26</definedName>
    <definedName name="_23__123Graph_ACHART_1" hidden="1">#REF!</definedName>
    <definedName name="_23__123Graph_ACHART_35" localSheetId="6" hidden="1">#REF!</definedName>
    <definedName name="_23__123Graph_ACHART_35" localSheetId="7" hidden="1">'[16]Produt JUL'!$J$48:$L$48</definedName>
    <definedName name="_23__123Graph_ACHART_35" hidden="1">#REF!</definedName>
    <definedName name="_23__FDSAUDITLINK__" localSheetId="6" hidden="1">{"fdsup://directions/FAT Viewer?action=UPDATE&amp;creator=factset&amp;DYN_ARGS=TRUE&amp;DOC_NAME=FAT:FQL_AUDITING_CLIENT_TEMPLATE.FAT&amp;display_string=Audit&amp;VAR:KEY=ZMZIRGRQDQ&amp;VAR:QUERY=RkZfREVCVChBTk4sMCwwKQ==&amp;WINDOW=FIRST_POPUP&amp;HEIGHT=450&amp;WIDTH=450&amp;START_MAXIMIZED=FALS","E&amp;VAR:CALENDAR=US&amp;VAR:SYMBOL=B4WXN8&amp;VAR:INDEX=0"}</definedName>
    <definedName name="_23__FDSAUDITLINK__" localSheetId="7" hidden="1">{"fdsup://directions/FAT Viewer?action=UPDATE&amp;creator=factset&amp;DYN_ARGS=TRUE&amp;DOC_NAME=FAT:FQL_AUDITING_CLIENT_TEMPLATE.FAT&amp;display_string=Audit&amp;VAR:KEY=ZMZIRGRQDQ&amp;VAR:QUERY=RkZfREVCVChBTk4sMCwwKQ==&amp;WINDOW=FIRST_POPUP&amp;HEIGHT=450&amp;WIDTH=450&amp;START_MAXIMIZED=FALS","E&amp;VAR:CALENDAR=US&amp;VAR:SYMBOL=B4WXN8&amp;VAR:INDEX=0"}</definedName>
    <definedName name="_23__FDSAUDITLINK__" hidden="1">{"fdsup://directions/FAT Viewer?action=UPDATE&amp;creator=factset&amp;DYN_ARGS=TRUE&amp;DOC_NAME=FAT:FQL_AUDITING_CLIENT_TEMPLATE.FAT&amp;display_string=Audit&amp;VAR:KEY=ZMZIRGRQDQ&amp;VAR:QUERY=RkZfREVCVChBTk4sMCwwKQ==&amp;WINDOW=FIRST_POPUP&amp;HEIGHT=450&amp;WIDTH=450&amp;START_MAXIMIZED=FALS","E&amp;VAR:CALENDAR=US&amp;VAR:SYMBOL=B4WXN8&amp;VAR:INDEX=0"}</definedName>
    <definedName name="_24___123Graph_ACHART_22" localSheetId="6" hidden="1">#REF!</definedName>
    <definedName name="_24___123Graph_ACHART_22" localSheetId="7" hidden="1">'[16]Produt NOV'!$B$12:$B$13</definedName>
    <definedName name="_24___123Graph_ACHART_22" hidden="1">#REF!</definedName>
    <definedName name="_24___123Graph_ACHART_8" localSheetId="6" hidden="1">#REF!</definedName>
    <definedName name="_24___123Graph_ACHART_8" localSheetId="7" hidden="1">'[6]PROP ELAB GANH'!$P$70:$P$78</definedName>
    <definedName name="_24___123Graph_ACHART_8" hidden="1">#REF!</definedName>
    <definedName name="_24__123Graph_ACHART_10" localSheetId="6" hidden="1">#REF!</definedName>
    <definedName name="_24__123Graph_ACHART_10" localSheetId="7" hidden="1">'[16]Produt JAN'!$B$12:$B$13</definedName>
    <definedName name="_24__123Graph_ACHART_10" hidden="1">#REF!</definedName>
    <definedName name="_24__123Graph_ACHART_37" localSheetId="6" hidden="1">#REF!</definedName>
    <definedName name="_24__123Graph_ACHART_37" localSheetId="7" hidden="1">'[16]Produt AGO'!$J$48:$L$48</definedName>
    <definedName name="_24__123Graph_ACHART_37" hidden="1">#REF!</definedName>
    <definedName name="_24__123Graph_CCHART_1" localSheetId="6" hidden="1">#REF!</definedName>
    <definedName name="_24__123Graph_CCHART_1" localSheetId="7" hidden="1">#REF!</definedName>
    <definedName name="_24__123Graph_CCHART_1" hidden="1">#REF!</definedName>
    <definedName name="_24__123Graph_DCHART_1" localSheetId="6" hidden="1">#REF!</definedName>
    <definedName name="_24__123Graph_DCHART_1" localSheetId="7" hidden="1">[18]EAIGESEN!#REF!</definedName>
    <definedName name="_24__123Graph_DCHART_1" hidden="1">#REF!</definedName>
    <definedName name="_24__FDSAUDITLINK__" localSheetId="6" hidden="1">{"fdsup://directions/FAT Viewer?action=UPDATE&amp;creator=factset&amp;DYN_ARGS=TRUE&amp;DOC_NAME=FAT:FQL_AUDITING_CLIENT_TEMPLATE.FAT&amp;display_string=Audit&amp;VAR:KEY=ROTURMNGTC&amp;VAR:QUERY=RkZfTkVUX0RFQlQoQU5OLDAsMCk=&amp;WINDOW=FIRST_POPUP&amp;HEIGHT=450&amp;WIDTH=450&amp;START_MAXIMIZED=","FALSE&amp;VAR:CALENDAR=US&amp;VAR:INDEX=0"}</definedName>
    <definedName name="_24__FDSAUDITLINK__" localSheetId="7" hidden="1">{"fdsup://directions/FAT Viewer?action=UPDATE&amp;creator=factset&amp;DYN_ARGS=TRUE&amp;DOC_NAME=FAT:FQL_AUDITING_CLIENT_TEMPLATE.FAT&amp;display_string=Audit&amp;VAR:KEY=ROTURMNGTC&amp;VAR:QUERY=RkZfTkVUX0RFQlQoQU5OLDAsMCk=&amp;WINDOW=FIRST_POPUP&amp;HEIGHT=450&amp;WIDTH=450&amp;START_MAXIMIZED=","FALSE&amp;VAR:CALENDAR=US&amp;VAR:INDEX=0"}</definedName>
    <definedName name="_24__FDSAUDITLINK__" hidden="1">{"fdsup://directions/FAT Viewer?action=UPDATE&amp;creator=factset&amp;DYN_ARGS=TRUE&amp;DOC_NAME=FAT:FQL_AUDITING_CLIENT_TEMPLATE.FAT&amp;display_string=Audit&amp;VAR:KEY=ROTURMNGTC&amp;VAR:QUERY=RkZfTkVUX0RFQlQoQU5OLDAsMCk=&amp;WINDOW=FIRST_POPUP&amp;HEIGHT=450&amp;WIDTH=450&amp;START_MAXIMIZED=","FALSE&amp;VAR:CALENDAR=US&amp;VAR:INDEX=0"}</definedName>
    <definedName name="_247____123Graph_DCHART_1" localSheetId="6" hidden="1">#REF!</definedName>
    <definedName name="_247____123Graph_DCHART_1" localSheetId="7" hidden="1">#REF!</definedName>
    <definedName name="_247____123Graph_DCHART_1" hidden="1">#REF!</definedName>
    <definedName name="_25___123Graph_ACHART_23" localSheetId="6" hidden="1">#REF!</definedName>
    <definedName name="_25___123Graph_ACHART_23" localSheetId="7" hidden="1">'[16]Produt DEZ'!$B$12:$B$13</definedName>
    <definedName name="_25___123Graph_ACHART_23" hidden="1">#REF!</definedName>
    <definedName name="_25___123Graph_ACHART_9" localSheetId="6" hidden="1">#REF!</definedName>
    <definedName name="_25___123Graph_ACHART_9" localSheetId="7" hidden="1">'[6]PROP ELAB GANH'!$L$95:$L$101</definedName>
    <definedName name="_25___123Graph_ACHART_9" hidden="1">#REF!</definedName>
    <definedName name="_25__123Graph_ACHART_11" localSheetId="6" hidden="1">#REF!</definedName>
    <definedName name="_25__123Graph_ACHART_11" localSheetId="7" hidden="1">'[16]Produt JAN'!$J$46:$L$46</definedName>
    <definedName name="_25__123Graph_ACHART_11" hidden="1">#REF!</definedName>
    <definedName name="_25__123Graph_ACHART_39" localSheetId="6" hidden="1">#REF!</definedName>
    <definedName name="_25__123Graph_ACHART_39" localSheetId="7" hidden="1">'[16]Produt SET'!$J$48:$L$48</definedName>
    <definedName name="_25__123Graph_ACHART_39" hidden="1">#REF!</definedName>
    <definedName name="_25__123Graph_BCHART_1" localSheetId="6" hidden="1">#REF!</definedName>
    <definedName name="_25__123Graph_BCHART_1" localSheetId="7" hidden="1">#REF!</definedName>
    <definedName name="_25__123Graph_BCHART_1" hidden="1">#REF!</definedName>
    <definedName name="_25__FDSAUDITLINK__" localSheetId="6" hidden="1">{"fdsup://directions/FAT Viewer?action=UPDATE&amp;creator=factset&amp;DYN_ARGS=TRUE&amp;DOC_NAME=FAT:FQL_AUDITING_CLIENT_TEMPLATE.FAT&amp;display_string=Audit&amp;VAR:KEY=HWDOVCXWTK&amp;VAR:QUERY=RkZfREVCVChBTk4sMCwwKQ==&amp;WINDOW=FIRST_POPUP&amp;HEIGHT=450&amp;WIDTH=450&amp;START_MAXIMIZED=FALS","E&amp;VAR:CALENDAR=US&amp;VAR:SYMBOL=58943310&amp;VAR:INDEX=0"}</definedName>
    <definedName name="_25__FDSAUDITLINK__" localSheetId="7" hidden="1">{"fdsup://directions/FAT Viewer?action=UPDATE&amp;creator=factset&amp;DYN_ARGS=TRUE&amp;DOC_NAME=FAT:FQL_AUDITING_CLIENT_TEMPLATE.FAT&amp;display_string=Audit&amp;VAR:KEY=HWDOVCXWTK&amp;VAR:QUERY=RkZfREVCVChBTk4sMCwwKQ==&amp;WINDOW=FIRST_POPUP&amp;HEIGHT=450&amp;WIDTH=450&amp;START_MAXIMIZED=FALS","E&amp;VAR:CALENDAR=US&amp;VAR:SYMBOL=58943310&amp;VAR:INDEX=0"}</definedName>
    <definedName name="_25__FDSAUDITLINK__" hidden="1">{"fdsup://directions/FAT Viewer?action=UPDATE&amp;creator=factset&amp;DYN_ARGS=TRUE&amp;DOC_NAME=FAT:FQL_AUDITING_CLIENT_TEMPLATE.FAT&amp;display_string=Audit&amp;VAR:KEY=HWDOVCXWTK&amp;VAR:QUERY=RkZfREVCVChBTk4sMCwwKQ==&amp;WINDOW=FIRST_POPUP&amp;HEIGHT=450&amp;WIDTH=450&amp;START_MAXIMIZED=FALS","E&amp;VAR:CALENDAR=US&amp;VAR:SYMBOL=58943310&amp;VAR:INDEX=0"}</definedName>
    <definedName name="_26___123Graph_ACHART_25" localSheetId="6" hidden="1">#REF!</definedName>
    <definedName name="_26___123Graph_ACHART_25" localSheetId="7" hidden="1">'[16]Produt FEV'!$J$48:$L$48</definedName>
    <definedName name="_26___123Graph_ACHART_25" hidden="1">#REF!</definedName>
    <definedName name="_26___123Graph_BCHART_1" localSheetId="6" hidden="1">#REF!</definedName>
    <definedName name="_26___123Graph_BCHART_1" localSheetId="7" hidden="1">'[6]PROP ELAB GANH'!$E$9:$E$15</definedName>
    <definedName name="_26___123Graph_BCHART_1" hidden="1">#REF!</definedName>
    <definedName name="_26__123Graph_ACHART_12" localSheetId="6" hidden="1">#REF!</definedName>
    <definedName name="_26__123Graph_ACHART_12" localSheetId="7" hidden="1">'[16]Produt JAN'!$J$48:$L$48</definedName>
    <definedName name="_26__123Graph_ACHART_12" hidden="1">#REF!</definedName>
    <definedName name="_26__123Graph_ACHART_4" localSheetId="6" hidden="1">#REF!</definedName>
    <definedName name="_26__123Graph_ACHART_4" localSheetId="7" hidden="1">[16]DADOS!$O$28:$Q$28</definedName>
    <definedName name="_26__123Graph_ACHART_4" hidden="1">#REF!</definedName>
    <definedName name="_26__123Graph_XCHART_3" localSheetId="6" hidden="1">#REF!</definedName>
    <definedName name="_26__123Graph_XCHART_3" localSheetId="7" hidden="1">#REF!</definedName>
    <definedName name="_26__123Graph_XCHART_3" hidden="1">#REF!</definedName>
    <definedName name="_26__FDSAUDITLINK__" localSheetId="6" hidden="1">{"fdsup://directions/FAT Viewer?action=UPDATE&amp;creator=factset&amp;DYN_ARGS=TRUE&amp;DOC_NAME=FAT:FQL_AUDITING_CLIENT_TEMPLATE.FAT&amp;display_string=Audit&amp;VAR:KEY=UZINYXYJIP&amp;VAR:QUERY=RkZfREVCVChBTk4sMCwwKQ==&amp;WINDOW=FIRST_POPUP&amp;HEIGHT=450&amp;WIDTH=450&amp;START_MAXIMIZED=FALS","E&amp;VAR:CALENDAR=US&amp;VAR:SYMBOL=209691&amp;VAR:INDEX=0"}</definedName>
    <definedName name="_26__FDSAUDITLINK__" localSheetId="7" hidden="1">{"fdsup://directions/FAT Viewer?action=UPDATE&amp;creator=factset&amp;DYN_ARGS=TRUE&amp;DOC_NAME=FAT:FQL_AUDITING_CLIENT_TEMPLATE.FAT&amp;display_string=Audit&amp;VAR:KEY=UZINYXYJIP&amp;VAR:QUERY=RkZfREVCVChBTk4sMCwwKQ==&amp;WINDOW=FIRST_POPUP&amp;HEIGHT=450&amp;WIDTH=450&amp;START_MAXIMIZED=FALS","E&amp;VAR:CALENDAR=US&amp;VAR:SYMBOL=209691&amp;VAR:INDEX=0"}</definedName>
    <definedName name="_26__FDSAUDITLINK__" hidden="1">{"fdsup://directions/FAT Viewer?action=UPDATE&amp;creator=factset&amp;DYN_ARGS=TRUE&amp;DOC_NAME=FAT:FQL_AUDITING_CLIENT_TEMPLATE.FAT&amp;display_string=Audit&amp;VAR:KEY=UZINYXYJIP&amp;VAR:QUERY=RkZfREVCVChBTk4sMCwwKQ==&amp;WINDOW=FIRST_POPUP&amp;HEIGHT=450&amp;WIDTH=450&amp;START_MAXIMIZED=FALS","E&amp;VAR:CALENDAR=US&amp;VAR:SYMBOL=209691&amp;VAR:INDEX=0"}</definedName>
    <definedName name="_27___123Graph_ACHART_27" localSheetId="6" hidden="1">#REF!</definedName>
    <definedName name="_27___123Graph_ACHART_27" localSheetId="7" hidden="1">'[16]Produt MAR'!$J$48:$L$48</definedName>
    <definedName name="_27___123Graph_ACHART_27" hidden="1">#REF!</definedName>
    <definedName name="_27___123Graph_BCHART_2" localSheetId="6" hidden="1">#REF!</definedName>
    <definedName name="_27___123Graph_BCHART_2" localSheetId="7" hidden="1">[6]PARETOS!$N$4:$N$10</definedName>
    <definedName name="_27___123Graph_BCHART_2" hidden="1">#REF!</definedName>
    <definedName name="_27__123Graph_ACHART_13" localSheetId="6" hidden="1">#REF!</definedName>
    <definedName name="_27__123Graph_ACHART_13" localSheetId="7" hidden="1">'[16]Produt FEV'!$B$12:$B$13</definedName>
    <definedName name="_27__123Graph_ACHART_13" hidden="1">#REF!</definedName>
    <definedName name="_27__123Graph_ACHART_41" localSheetId="6" hidden="1">#REF!</definedName>
    <definedName name="_27__123Graph_ACHART_41" localSheetId="7" hidden="1">'[16]Produt OUT'!$J$48:$L$48</definedName>
    <definedName name="_27__123Graph_ACHART_41" hidden="1">#REF!</definedName>
    <definedName name="_27__FDSAUDITLINK__" localSheetId="6" hidden="1">{"fdsup://directions/FAT Viewer?action=UPDATE&amp;creator=factset&amp;DYN_ARGS=TRUE&amp;DOC_NAME=FAT:FQL_AUDITING_CLIENT_TEMPLATE.FAT&amp;display_string=Audit&amp;VAR:KEY=ILGLOLANKR&amp;VAR:QUERY=RkZfREVCVChBTk4sMCwwKQ==&amp;WINDOW=FIRST_POPUP&amp;HEIGHT=450&amp;WIDTH=450&amp;START_MAXIMIZED=FALS","E&amp;VAR:CALENDAR=US&amp;VAR:INDEX=0"}</definedName>
    <definedName name="_27__FDSAUDITLINK__" localSheetId="7" hidden="1">{"fdsup://directions/FAT Viewer?action=UPDATE&amp;creator=factset&amp;DYN_ARGS=TRUE&amp;DOC_NAME=FAT:FQL_AUDITING_CLIENT_TEMPLATE.FAT&amp;display_string=Audit&amp;VAR:KEY=ILGLOLANKR&amp;VAR:QUERY=RkZfREVCVChBTk4sMCwwKQ==&amp;WINDOW=FIRST_POPUP&amp;HEIGHT=450&amp;WIDTH=450&amp;START_MAXIMIZED=FALS","E&amp;VAR:CALENDAR=US&amp;VAR:INDEX=0"}</definedName>
    <definedName name="_27__FDSAUDITLINK__" hidden="1">{"fdsup://directions/FAT Viewer?action=UPDATE&amp;creator=factset&amp;DYN_ARGS=TRUE&amp;DOC_NAME=FAT:FQL_AUDITING_CLIENT_TEMPLATE.FAT&amp;display_string=Audit&amp;VAR:KEY=ILGLOLANKR&amp;VAR:QUERY=RkZfREVCVChBTk4sMCwwKQ==&amp;WINDOW=FIRST_POPUP&amp;HEIGHT=450&amp;WIDTH=450&amp;START_MAXIMIZED=FALS","E&amp;VAR:CALENDAR=US&amp;VAR:INDEX=0"}</definedName>
    <definedName name="_28___123Graph_ACHART_29" localSheetId="6" hidden="1">#REF!</definedName>
    <definedName name="_28___123Graph_ACHART_29" localSheetId="7" hidden="1">'[16]Produt ABR'!$J$48:$L$48</definedName>
    <definedName name="_28___123Graph_ACHART_29" hidden="1">#REF!</definedName>
    <definedName name="_28___123Graph_BCHART_3" localSheetId="6" hidden="1">#REF!</definedName>
    <definedName name="_28___123Graph_BCHART_3" localSheetId="7" hidden="1">[6]PARETOS!$O$28:$O$35</definedName>
    <definedName name="_28___123Graph_BCHART_3" hidden="1">#REF!</definedName>
    <definedName name="_28__123Graph_ACHART_14" localSheetId="6" hidden="1">#REF!</definedName>
    <definedName name="_28__123Graph_ACHART_14" localSheetId="7" hidden="1">'[16]Produt MAR'!$B$12:$B$13</definedName>
    <definedName name="_28__123Graph_ACHART_14" hidden="1">#REF!</definedName>
    <definedName name="_28__123Graph_ACHART_43" localSheetId="6" hidden="1">#REF!</definedName>
    <definedName name="_28__123Graph_ACHART_43" localSheetId="7" hidden="1">'[16]Produt NOV'!$J$48:$L$48</definedName>
    <definedName name="_28__123Graph_ACHART_43" hidden="1">#REF!</definedName>
    <definedName name="_28__123Graph_DCHART_1" localSheetId="6" hidden="1">#REF!</definedName>
    <definedName name="_28__123Graph_DCHART_1" localSheetId="7" hidden="1">#REF!</definedName>
    <definedName name="_28__123Graph_DCHART_1" hidden="1">#REF!</definedName>
    <definedName name="_28__FDSAUDITLINK__" localSheetId="6" hidden="1">{"fdsup://directions/FAT Viewer?action=UPDATE&amp;creator=factset&amp;DYN_ARGS=TRUE&amp;DOC_NAME=FAT:FQL_AUDITING_CLIENT_TEMPLATE.FAT&amp;display_string=Audit&amp;VAR:KEY=ILGLOLANKR&amp;VAR:QUERY=RkZfREVCVChBTk4sMCwwKQ==&amp;WINDOW=FIRST_POPUP&amp;HEIGHT=450&amp;WIDTH=450&amp;START_MAXIMIZED=FALS","E&amp;VAR:CALENDAR=US&amp;VAR:INDEX=0"}</definedName>
    <definedName name="_28__FDSAUDITLINK__" localSheetId="7" hidden="1">{"fdsup://directions/FAT Viewer?action=UPDATE&amp;creator=factset&amp;DYN_ARGS=TRUE&amp;DOC_NAME=FAT:FQL_AUDITING_CLIENT_TEMPLATE.FAT&amp;display_string=Audit&amp;VAR:KEY=ILGLOLANKR&amp;VAR:QUERY=RkZfREVCVChBTk4sMCwwKQ==&amp;WINDOW=FIRST_POPUP&amp;HEIGHT=450&amp;WIDTH=450&amp;START_MAXIMIZED=FALS","E&amp;VAR:CALENDAR=US&amp;VAR:INDEX=0"}</definedName>
    <definedName name="_28__FDSAUDITLINK__" hidden="1">{"fdsup://directions/FAT Viewer?action=UPDATE&amp;creator=factset&amp;DYN_ARGS=TRUE&amp;DOC_NAME=FAT:FQL_AUDITING_CLIENT_TEMPLATE.FAT&amp;display_string=Audit&amp;VAR:KEY=ILGLOLANKR&amp;VAR:QUERY=RkZfREVCVChBTk4sMCwwKQ==&amp;WINDOW=FIRST_POPUP&amp;HEIGHT=450&amp;WIDTH=450&amp;START_MAXIMIZED=FALS","E&amp;VAR:CALENDAR=US&amp;VAR:INDEX=0"}</definedName>
    <definedName name="_288____123Graph_ECHART_1" localSheetId="6" hidden="1">#REF!</definedName>
    <definedName name="_288____123Graph_ECHART_1" localSheetId="7" hidden="1">#REF!</definedName>
    <definedName name="_288____123Graph_ECHART_1" hidden="1">#REF!</definedName>
    <definedName name="_29___123Graph_BCHART_9" localSheetId="6" hidden="1">#REF!</definedName>
    <definedName name="_29___123Graph_BCHART_9" localSheetId="7" hidden="1">'[6]PROP ELAB GANH'!$C$9:$C$15</definedName>
    <definedName name="_29___123Graph_BCHART_9" hidden="1">#REF!</definedName>
    <definedName name="_29__123Graph_ACHART_15" localSheetId="6" hidden="1">#REF!</definedName>
    <definedName name="_29__123Graph_ACHART_15" localSheetId="7" hidden="1">'[16]Produt ABR'!$B$12:$B$13</definedName>
    <definedName name="_29__123Graph_ACHART_15" hidden="1">#REF!</definedName>
    <definedName name="_29__123Graph_ACHART_45" localSheetId="6" hidden="1">#REF!</definedName>
    <definedName name="_29__123Graph_ACHART_45" localSheetId="7" hidden="1">'[16]Produt DEZ'!$J$48:$L$48</definedName>
    <definedName name="_29__123Graph_ACHART_45" hidden="1">#REF!</definedName>
    <definedName name="_29__123Graph_ECHART_1" localSheetId="6" hidden="1">#REF!</definedName>
    <definedName name="_29__123Graph_ECHART_1" localSheetId="7" hidden="1">[18]EAIGESEN!#REF!</definedName>
    <definedName name="_29__123Graph_ECHART_1" hidden="1">#REF!</definedName>
    <definedName name="_29__FDSAUDITLINK__" localSheetId="6" hidden="1">{"fdsup://directions/FAT Viewer?action=UPDATE&amp;creator=factset&amp;DYN_ARGS=TRUE&amp;DOC_NAME=FAT:FQL_AUDITING_CLIENT_TEMPLATE.FAT&amp;display_string=Audit&amp;VAR:KEY=ILGLOLANKR&amp;VAR:QUERY=RkZfREVCVChBTk4sMCwwKQ==&amp;WINDOW=FIRST_POPUP&amp;HEIGHT=450&amp;WIDTH=450&amp;START_MAXIMIZED=FALS","E&amp;VAR:CALENDAR=US&amp;VAR:INDEX=0"}</definedName>
    <definedName name="_29__FDSAUDITLINK__" localSheetId="7" hidden="1">{"fdsup://directions/FAT Viewer?action=UPDATE&amp;creator=factset&amp;DYN_ARGS=TRUE&amp;DOC_NAME=FAT:FQL_AUDITING_CLIENT_TEMPLATE.FAT&amp;display_string=Audit&amp;VAR:KEY=ILGLOLANKR&amp;VAR:QUERY=RkZfREVCVChBTk4sMCwwKQ==&amp;WINDOW=FIRST_POPUP&amp;HEIGHT=450&amp;WIDTH=450&amp;START_MAXIMIZED=FALS","E&amp;VAR:CALENDAR=US&amp;VAR:INDEX=0"}</definedName>
    <definedName name="_29__FDSAUDITLINK__" hidden="1">{"fdsup://directions/FAT Viewer?action=UPDATE&amp;creator=factset&amp;DYN_ARGS=TRUE&amp;DOC_NAME=FAT:FQL_AUDITING_CLIENT_TEMPLATE.FAT&amp;display_string=Audit&amp;VAR:KEY=ILGLOLANKR&amp;VAR:QUERY=RkZfREVCVChBTk4sMCwwKQ==&amp;WINDOW=FIRST_POPUP&amp;HEIGHT=450&amp;WIDTH=450&amp;START_MAXIMIZED=FALS","E&amp;VAR:CALENDAR=US&amp;VAR:INDEX=0"}</definedName>
    <definedName name="_2ESQ_METÁL">#N/A</definedName>
    <definedName name="_2Excel_BuiltIn_Print_Area_1_1_1_1_1">#REF!</definedName>
    <definedName name="_3____123Graph_ACHART_3" localSheetId="6" hidden="1">#REF!</definedName>
    <definedName name="_3____123Graph_ACHART_3" localSheetId="7" hidden="1">[6]PARETOS!$N$29:$N$36</definedName>
    <definedName name="_3____123Graph_ACHART_3" hidden="1">#REF!</definedName>
    <definedName name="_3____123Graph_DCHART_1" localSheetId="6" hidden="1">#REF!</definedName>
    <definedName name="_3____123Graph_DCHART_1" localSheetId="7" hidden="1">#REF!</definedName>
    <definedName name="_3____123Graph_DCHART_1" hidden="1">#REF!</definedName>
    <definedName name="_3___123Graph_ACHART_3" localSheetId="6" hidden="1">#REF!</definedName>
    <definedName name="_3___123Graph_ACHART_3" localSheetId="7" hidden="1">[6]PARETOS!$N$29:$N$36</definedName>
    <definedName name="_3___123Graph_ACHART_3" hidden="1">#REF!</definedName>
    <definedName name="_3__123Graph_ACHART_1" localSheetId="6" hidden="1">#REF!</definedName>
    <definedName name="_3__123Graph_ACHART_1" localSheetId="7" hidden="1">#REF!</definedName>
    <definedName name="_3__123Graph_ACHART_1" hidden="1">#REF!</definedName>
    <definedName name="_3__123Graph_ACHART_11" localSheetId="6" hidden="1">#REF!</definedName>
    <definedName name="_3__123Graph_ACHART_11" localSheetId="7" hidden="1">'[16]Produt JAN'!$J$46:$L$46</definedName>
    <definedName name="_3__123Graph_ACHART_11" hidden="1">#REF!</definedName>
    <definedName name="_3__123Graph_ACHART_3" localSheetId="6" hidden="1">#REF!</definedName>
    <definedName name="_3__123Graph_ACHART_3" localSheetId="7" hidden="1">[6]PARETOS!$N$29:$N$36</definedName>
    <definedName name="_3__123Graph_ACHART_3" hidden="1">#REF!</definedName>
    <definedName name="_3__123Graph_BCHART_1" localSheetId="6" hidden="1">#REF!</definedName>
    <definedName name="_3__123Graph_BCHART_1" localSheetId="7" hidden="1">[15]EAIGESEN!#REF!</definedName>
    <definedName name="_3__123Graph_BCHART_1" hidden="1">#REF!</definedName>
    <definedName name="_3__123Graph_XCHART_1" localSheetId="6" hidden="1">#REF!</definedName>
    <definedName name="_3__123Graph_XCHART_1" localSheetId="7" hidden="1">[12]OP079907!$BK$32:$BK$141</definedName>
    <definedName name="_3__123Graph_XCHART_1" hidden="1">#REF!</definedName>
    <definedName name="_3__FDSAUDITLINK__" localSheetId="6" hidden="1">{"fdsup://directions/FAT Viewer?action=UPDATE&amp;creator=factset&amp;DYN_ARGS=TRUE&amp;DOC_NAME=FAT:FQL_AUDITING_CLIENT_TEMPLATE.FAT&amp;display_string=Audit&amp;VAR:KEY=UJUFCVSXID&amp;VAR:QUERY=RkZfREVCVChBTk4sMCwwLEFZLCxVU0Qp&amp;WINDOW=FIRST_POPUP&amp;HEIGHT=450&amp;WIDTH=450&amp;START_MAXIMI","ZED=FALSE&amp;VAR:CALENDAR=US&amp;VAR:SYMBOL=HHS&amp;VAR:INDEX=0"}</definedName>
    <definedName name="_3__FDSAUDITLINK__" localSheetId="7" hidden="1">{"fdsup://directions/FAT Viewer?action=UPDATE&amp;creator=factset&amp;DYN_ARGS=TRUE&amp;DOC_NAME=FAT:FQL_AUDITING_CLIENT_TEMPLATE.FAT&amp;display_string=Audit&amp;VAR:KEY=UJUFCVSXID&amp;VAR:QUERY=RkZfREVCVChBTk4sMCwwLEFZLCxVU0Qp&amp;WINDOW=FIRST_POPUP&amp;HEIGHT=450&amp;WIDTH=450&amp;START_MAXIMI","ZED=FALSE&amp;VAR:CALENDAR=US&amp;VAR:SYMBOL=HHS&amp;VAR:INDEX=0"}</definedName>
    <definedName name="_3__FDSAUDITLINK__" hidden="1">{"fdsup://directions/FAT Viewer?action=UPDATE&amp;creator=factset&amp;DYN_ARGS=TRUE&amp;DOC_NAME=FAT:FQL_AUDITING_CLIENT_TEMPLATE.FAT&amp;display_string=Audit&amp;VAR:KEY=UJUFCVSXID&amp;VAR:QUERY=RkZfREVCVChBTk4sMCwwLEFZLCxVU0Qp&amp;WINDOW=FIRST_POPUP&amp;HEIGHT=450&amp;WIDTH=450&amp;START_MAXIMI","ZED=FALSE&amp;VAR:CALENDAR=US&amp;VAR:SYMBOL=HHS&amp;VAR:INDEX=0"}</definedName>
    <definedName name="_30___123Graph_ACHART_31" localSheetId="6" hidden="1">#REF!</definedName>
    <definedName name="_30___123Graph_ACHART_31" localSheetId="7" hidden="1">'[16]Produt MAI'!$J$48:$L$48</definedName>
    <definedName name="_30___123Graph_ACHART_31" hidden="1">#REF!</definedName>
    <definedName name="_30___123Graph_LBL_ACHART_2" localSheetId="6" hidden="1">#REF!</definedName>
    <definedName name="_30___123Graph_LBL_ACHART_2" localSheetId="7" hidden="1">[6]PARETOS!$M$4:$M$10</definedName>
    <definedName name="_30___123Graph_LBL_ACHART_2" hidden="1">#REF!</definedName>
    <definedName name="_30__123Graph_ACHART_16" localSheetId="6" hidden="1">#REF!</definedName>
    <definedName name="_30__123Graph_ACHART_16" localSheetId="7" hidden="1">'[16]Produt MAI'!$B$12:$B$13</definedName>
    <definedName name="_30__123Graph_ACHART_16" hidden="1">#REF!</definedName>
    <definedName name="_30__123Graph_ACHART_5" localSheetId="6" hidden="1">#REF!</definedName>
    <definedName name="_30__123Graph_ACHART_5" localSheetId="7" hidden="1">[16]DADOS!$O$30:$Q$30</definedName>
    <definedName name="_30__123Graph_ACHART_5" hidden="1">#REF!</definedName>
    <definedName name="_30__FDSAUDITLINK__" localSheetId="6" hidden="1">{"fdsup://directions/FAT Viewer?action=UPDATE&amp;creator=factset&amp;DYN_ARGS=TRUE&amp;DOC_NAME=FAT:FQL_AUDITING_CLIENT_TEMPLATE.FAT&amp;display_string=Audit&amp;VAR:KEY=ILGLOLANKR&amp;VAR:QUERY=RkZfREVCVChBTk4sMCwwKQ==&amp;WINDOW=FIRST_POPUP&amp;HEIGHT=450&amp;WIDTH=450&amp;START_MAXIMIZED=FALS","E&amp;VAR:CALENDAR=US&amp;VAR:INDEX=0"}</definedName>
    <definedName name="_30__FDSAUDITLINK__" localSheetId="7" hidden="1">{"fdsup://directions/FAT Viewer?action=UPDATE&amp;creator=factset&amp;DYN_ARGS=TRUE&amp;DOC_NAME=FAT:FQL_AUDITING_CLIENT_TEMPLATE.FAT&amp;display_string=Audit&amp;VAR:KEY=ILGLOLANKR&amp;VAR:QUERY=RkZfREVCVChBTk4sMCwwKQ==&amp;WINDOW=FIRST_POPUP&amp;HEIGHT=450&amp;WIDTH=450&amp;START_MAXIMIZED=FALS","E&amp;VAR:CALENDAR=US&amp;VAR:INDEX=0"}</definedName>
    <definedName name="_30__FDSAUDITLINK__" hidden="1">{"fdsup://directions/FAT Viewer?action=UPDATE&amp;creator=factset&amp;DYN_ARGS=TRUE&amp;DOC_NAME=FAT:FQL_AUDITING_CLIENT_TEMPLATE.FAT&amp;display_string=Audit&amp;VAR:KEY=ILGLOLANKR&amp;VAR:QUERY=RkZfREVCVChBTk4sMCwwKQ==&amp;WINDOW=FIRST_POPUP&amp;HEIGHT=450&amp;WIDTH=450&amp;START_MAXIMIZED=FALS","E&amp;VAR:CALENDAR=US&amp;VAR:INDEX=0"}</definedName>
    <definedName name="_31___123Graph_ACHART_33" localSheetId="6" hidden="1">#REF!</definedName>
    <definedName name="_31___123Graph_ACHART_33" localSheetId="7" hidden="1">'[16]Produt JUN'!$J$48:$L$48</definedName>
    <definedName name="_31___123Graph_ACHART_33" hidden="1">#REF!</definedName>
    <definedName name="_31___123Graph_LBL_ACHART_3" localSheetId="6" hidden="1">#REF!</definedName>
    <definedName name="_31___123Graph_LBL_ACHART_3" localSheetId="7" hidden="1">[6]PARETOS!$N$29:$N$36</definedName>
    <definedName name="_31___123Graph_LBL_ACHART_3" hidden="1">#REF!</definedName>
    <definedName name="_31__123Graph_ACHART_17" localSheetId="6" hidden="1">#REF!</definedName>
    <definedName name="_31__123Graph_ACHART_17" localSheetId="7" hidden="1">'[16]Produt JUN'!$B$12:$B$13</definedName>
    <definedName name="_31__123Graph_ACHART_17" hidden="1">#REF!</definedName>
    <definedName name="_31__123Graph_ACHART_6" localSheetId="6" hidden="1">#REF!</definedName>
    <definedName name="_31__123Graph_ACHART_6" localSheetId="7" hidden="1">[16]DADOS!$G$15:$G$26</definedName>
    <definedName name="_31__123Graph_ACHART_6" hidden="1">#REF!</definedName>
    <definedName name="_31__FDSAUDITLINK__" localSheetId="6" hidden="1">{"fdsup://directions/FAT Viewer?action=UPDATE&amp;creator=factset&amp;DYN_ARGS=TRUE&amp;DOC_NAME=FAT:FQL_AUDITING_CLIENT_TEMPLATE.FAT&amp;display_string=Audit&amp;VAR:KEY=ILGLOLANKR&amp;VAR:QUERY=RkZfREVCVChBTk4sMCwwKQ==&amp;WINDOW=FIRST_POPUP&amp;HEIGHT=450&amp;WIDTH=450&amp;START_MAXIMIZED=FALS","E&amp;VAR:CALENDAR=US&amp;VAR:INDEX=0"}</definedName>
    <definedName name="_31__FDSAUDITLINK__" localSheetId="7" hidden="1">{"fdsup://directions/FAT Viewer?action=UPDATE&amp;creator=factset&amp;DYN_ARGS=TRUE&amp;DOC_NAME=FAT:FQL_AUDITING_CLIENT_TEMPLATE.FAT&amp;display_string=Audit&amp;VAR:KEY=ILGLOLANKR&amp;VAR:QUERY=RkZfREVCVChBTk4sMCwwKQ==&amp;WINDOW=FIRST_POPUP&amp;HEIGHT=450&amp;WIDTH=450&amp;START_MAXIMIZED=FALS","E&amp;VAR:CALENDAR=US&amp;VAR:INDEX=0"}</definedName>
    <definedName name="_31__FDSAUDITLINK__" hidden="1">{"fdsup://directions/FAT Viewer?action=UPDATE&amp;creator=factset&amp;DYN_ARGS=TRUE&amp;DOC_NAME=FAT:FQL_AUDITING_CLIENT_TEMPLATE.FAT&amp;display_string=Audit&amp;VAR:KEY=ILGLOLANKR&amp;VAR:QUERY=RkZfREVCVChBTk4sMCwwKQ==&amp;WINDOW=FIRST_POPUP&amp;HEIGHT=450&amp;WIDTH=450&amp;START_MAXIMIZED=FALS","E&amp;VAR:CALENDAR=US&amp;VAR:INDEX=0"}</definedName>
    <definedName name="_32___123Graph_ACHART_35" localSheetId="6" hidden="1">#REF!</definedName>
    <definedName name="_32___123Graph_ACHART_35" localSheetId="7" hidden="1">'[16]Produt JUL'!$J$48:$L$48</definedName>
    <definedName name="_32___123Graph_ACHART_35" hidden="1">#REF!</definedName>
    <definedName name="_32___123Graph_LBL_ACHART_7" localSheetId="6" hidden="1">#REF!</definedName>
    <definedName name="_32___123Graph_LBL_ACHART_7" localSheetId="7" hidden="1">'[6]PROP ELAB GANH'!$P$47:$P$55</definedName>
    <definedName name="_32___123Graph_LBL_ACHART_7" hidden="1">#REF!</definedName>
    <definedName name="_32__123Graph_ACHART_18" localSheetId="6" hidden="1">#REF!</definedName>
    <definedName name="_32__123Graph_ACHART_18" localSheetId="7" hidden="1">'[16]Produt JUL'!$B$12:$B$13</definedName>
    <definedName name="_32__123Graph_ACHART_18" hidden="1">#REF!</definedName>
    <definedName name="_32__123Graph_ACHART_7" localSheetId="6" hidden="1">#REF!</definedName>
    <definedName name="_32__123Graph_ACHART_7" localSheetId="7" hidden="1">[16]DADOS!$S$28:$U$28</definedName>
    <definedName name="_32__123Graph_ACHART_7" hidden="1">#REF!</definedName>
    <definedName name="_32__123Graph_ECHART_1" localSheetId="6" hidden="1">#REF!</definedName>
    <definedName name="_32__123Graph_ECHART_1" localSheetId="7" hidden="1">#REF!</definedName>
    <definedName name="_32__123Graph_ECHART_1" hidden="1">#REF!</definedName>
    <definedName name="_32__FDSAUDITLINK__" localSheetId="6" hidden="1">{"fdsup://directions/FAT Viewer?action=UPDATE&amp;creator=factset&amp;DYN_ARGS=TRUE&amp;DOC_NAME=FAT:FQL_AUDITING_CLIENT_TEMPLATE.FAT&amp;display_string=Audit&amp;VAR:KEY=QJQTWZCTOP&amp;VAR:QUERY=RkZfREVCVChBTk4sMCwwKQ==&amp;WINDOW=FIRST_POPUP&amp;HEIGHT=450&amp;WIDTH=450&amp;START_MAXIMIZED=FALS","E&amp;VAR:CALENDAR=US&amp;VAR:SYMBOL=B06YX2&amp;VAR:INDEX=0"}</definedName>
    <definedName name="_32__FDSAUDITLINK__" localSheetId="7" hidden="1">{"fdsup://directions/FAT Viewer?action=UPDATE&amp;creator=factset&amp;DYN_ARGS=TRUE&amp;DOC_NAME=FAT:FQL_AUDITING_CLIENT_TEMPLATE.FAT&amp;display_string=Audit&amp;VAR:KEY=QJQTWZCTOP&amp;VAR:QUERY=RkZfREVCVChBTk4sMCwwKQ==&amp;WINDOW=FIRST_POPUP&amp;HEIGHT=450&amp;WIDTH=450&amp;START_MAXIMIZED=FALS","E&amp;VAR:CALENDAR=US&amp;VAR:SYMBOL=B06YX2&amp;VAR:INDEX=0"}</definedName>
    <definedName name="_32__FDSAUDITLINK__" hidden="1">{"fdsup://directions/FAT Viewer?action=UPDATE&amp;creator=factset&amp;DYN_ARGS=TRUE&amp;DOC_NAME=FAT:FQL_AUDITING_CLIENT_TEMPLATE.FAT&amp;display_string=Audit&amp;VAR:KEY=QJQTWZCTOP&amp;VAR:QUERY=RkZfREVCVChBTk4sMCwwKQ==&amp;WINDOW=FIRST_POPUP&amp;HEIGHT=450&amp;WIDTH=450&amp;START_MAXIMIZED=FALS","E&amp;VAR:CALENDAR=US&amp;VAR:SYMBOL=B06YX2&amp;VAR:INDEX=0"}</definedName>
    <definedName name="_329____123Graph_FCHART_1" localSheetId="6" hidden="1">#REF!</definedName>
    <definedName name="_329____123Graph_FCHART_1" localSheetId="7" hidden="1">#REF!</definedName>
    <definedName name="_329____123Graph_FCHART_1" hidden="1">#REF!</definedName>
    <definedName name="_33___123Graph_ACHART_37" localSheetId="6" hidden="1">#REF!</definedName>
    <definedName name="_33___123Graph_ACHART_37" localSheetId="7" hidden="1">'[16]Produt AGO'!$J$48:$L$48</definedName>
    <definedName name="_33___123Graph_ACHART_37" hidden="1">#REF!</definedName>
    <definedName name="_33___123Graph_LBL_ACHART_8" localSheetId="6" hidden="1">#REF!</definedName>
    <definedName name="_33___123Graph_LBL_ACHART_8" localSheetId="7" hidden="1">'[6]PROP ELAB GANH'!$P$70:$P$78</definedName>
    <definedName name="_33___123Graph_LBL_ACHART_8" hidden="1">#REF!</definedName>
    <definedName name="_33__123Graph_ACHART_19" localSheetId="6" hidden="1">#REF!</definedName>
    <definedName name="_33__123Graph_ACHART_19" localSheetId="7" hidden="1">'[16]Produt AGO'!$B$12:$B$13</definedName>
    <definedName name="_33__123Graph_ACHART_19" hidden="1">#REF!</definedName>
    <definedName name="_33__123Graph_ACHART_8" localSheetId="6" hidden="1">#REF!</definedName>
    <definedName name="_33__123Graph_ACHART_8" localSheetId="7" hidden="1">[16]DADOS!$S$30:$U$30</definedName>
    <definedName name="_33__123Graph_ACHART_8" hidden="1">#REF!</definedName>
    <definedName name="_33__FDSAUDITLINK__" localSheetId="6" hidden="1">{"fdsup://directions/FAT Viewer?action=UPDATE&amp;creator=factset&amp;DYN_ARGS=TRUE&amp;DOC_NAME=FAT:FQL_AUDITING_CLIENT_TEMPLATE.FAT&amp;display_string=Audit&amp;VAR:KEY=WJALYXQDMR&amp;VAR:QUERY=RkZfREVCVChBTk4sMCwwKQ==&amp;WINDOW=FIRST_POPUP&amp;HEIGHT=450&amp;WIDTH=450&amp;START_MAXIMIZED=FALS","E&amp;VAR:CALENDAR=US&amp;VAR:SYMBOL=B010V4&amp;VAR:INDEX=0"}</definedName>
    <definedName name="_33__FDSAUDITLINK__" localSheetId="7" hidden="1">{"fdsup://directions/FAT Viewer?action=UPDATE&amp;creator=factset&amp;DYN_ARGS=TRUE&amp;DOC_NAME=FAT:FQL_AUDITING_CLIENT_TEMPLATE.FAT&amp;display_string=Audit&amp;VAR:KEY=WJALYXQDMR&amp;VAR:QUERY=RkZfREVCVChBTk4sMCwwKQ==&amp;WINDOW=FIRST_POPUP&amp;HEIGHT=450&amp;WIDTH=450&amp;START_MAXIMIZED=FALS","E&amp;VAR:CALENDAR=US&amp;VAR:SYMBOL=B010V4&amp;VAR:INDEX=0"}</definedName>
    <definedName name="_33__FDSAUDITLINK__" hidden="1">{"fdsup://directions/FAT Viewer?action=UPDATE&amp;creator=factset&amp;DYN_ARGS=TRUE&amp;DOC_NAME=FAT:FQL_AUDITING_CLIENT_TEMPLATE.FAT&amp;display_string=Audit&amp;VAR:KEY=WJALYXQDMR&amp;VAR:QUERY=RkZfREVCVChBTk4sMCwwKQ==&amp;WINDOW=FIRST_POPUP&amp;HEIGHT=450&amp;WIDTH=450&amp;START_MAXIMIZED=FALS","E&amp;VAR:CALENDAR=US&amp;VAR:SYMBOL=B010V4&amp;VAR:INDEX=0"}</definedName>
    <definedName name="_34___123Graph_ACHART_39" localSheetId="6" hidden="1">#REF!</definedName>
    <definedName name="_34___123Graph_ACHART_39" localSheetId="7" hidden="1">'[16]Produt SET'!$J$48:$L$48</definedName>
    <definedName name="_34___123Graph_ACHART_39" hidden="1">#REF!</definedName>
    <definedName name="_34___123Graph_LBL_BCHART_2" localSheetId="6" hidden="1">#REF!</definedName>
    <definedName name="_34___123Graph_LBL_BCHART_2" localSheetId="7" hidden="1">[6]PARETOS!$N$4:$N$10</definedName>
    <definedName name="_34___123Graph_LBL_BCHART_2" hidden="1">#REF!</definedName>
    <definedName name="_34__123Graph_ACHART_9" localSheetId="6" hidden="1">#REF!</definedName>
    <definedName name="_34__123Graph_ACHART_9" localSheetId="7" hidden="1">[16]DADOS!$T$13:$T$26</definedName>
    <definedName name="_34__123Graph_ACHART_9" hidden="1">#REF!</definedName>
    <definedName name="_34__123Graph_FCHART_1" localSheetId="6" hidden="1">#REF!</definedName>
    <definedName name="_34__123Graph_FCHART_1" localSheetId="7" hidden="1">[18]EAIGESEN!#REF!</definedName>
    <definedName name="_34__123Graph_FCHART_1" hidden="1">#REF!</definedName>
    <definedName name="_34__FDSAUDITLINK__" localSheetId="6" hidden="1">{"fdsup://directions/FAT Viewer?action=UPDATE&amp;creator=factset&amp;DYN_ARGS=TRUE&amp;DOC_NAME=FAT:FQL_AUDITING_CLIENT_TEMPLATE.FAT&amp;display_string=Audit&amp;VAR:KEY=WDUXANKJCL&amp;VAR:QUERY=RkZfREVCVChBTk4sMCwwKQ==&amp;WINDOW=FIRST_POPUP&amp;HEIGHT=450&amp;WIDTH=450&amp;START_MAXIMIZED=FALS","E&amp;VAR:CALENDAR=US&amp;VAR:SYMBOL=710889&amp;VAR:INDEX=0"}</definedName>
    <definedName name="_34__FDSAUDITLINK__" localSheetId="7" hidden="1">{"fdsup://directions/FAT Viewer?action=UPDATE&amp;creator=factset&amp;DYN_ARGS=TRUE&amp;DOC_NAME=FAT:FQL_AUDITING_CLIENT_TEMPLATE.FAT&amp;display_string=Audit&amp;VAR:KEY=WDUXANKJCL&amp;VAR:QUERY=RkZfREVCVChBTk4sMCwwKQ==&amp;WINDOW=FIRST_POPUP&amp;HEIGHT=450&amp;WIDTH=450&amp;START_MAXIMIZED=FALS","E&amp;VAR:CALENDAR=US&amp;VAR:SYMBOL=710889&amp;VAR:INDEX=0"}</definedName>
    <definedName name="_34__FDSAUDITLINK__" hidden="1">{"fdsup://directions/FAT Viewer?action=UPDATE&amp;creator=factset&amp;DYN_ARGS=TRUE&amp;DOC_NAME=FAT:FQL_AUDITING_CLIENT_TEMPLATE.FAT&amp;display_string=Audit&amp;VAR:KEY=WDUXANKJCL&amp;VAR:QUERY=RkZfREVCVChBTk4sMCwwKQ==&amp;WINDOW=FIRST_POPUP&amp;HEIGHT=450&amp;WIDTH=450&amp;START_MAXIMIZED=FALS","E&amp;VAR:CALENDAR=US&amp;VAR:SYMBOL=710889&amp;VAR:INDEX=0"}</definedName>
    <definedName name="_35_______123Graph_BCHART_1" localSheetId="6" hidden="1">#REF!</definedName>
    <definedName name="_35_______123Graph_BCHART_1" localSheetId="7" hidden="1">#REF!</definedName>
    <definedName name="_35_______123Graph_BCHART_1" hidden="1">#REF!</definedName>
    <definedName name="_35___123Graph_ACHART_4" localSheetId="6" hidden="1">#REF!</definedName>
    <definedName name="_35___123Graph_ACHART_4" localSheetId="7" hidden="1">[16]DADOS!$O$28:$Q$28</definedName>
    <definedName name="_35___123Graph_ACHART_4" hidden="1">#REF!</definedName>
    <definedName name="_35___123Graph_LBL_BCHART_3" localSheetId="6" hidden="1">#REF!</definedName>
    <definedName name="_35___123Graph_LBL_BCHART_3" localSheetId="7" hidden="1">[6]PARETOS!$O$28:$O$35</definedName>
    <definedName name="_35___123Graph_LBL_BCHART_3" hidden="1">#REF!</definedName>
    <definedName name="_35__123Graph_BCHART_1" localSheetId="6" hidden="1">#REF!</definedName>
    <definedName name="_35__123Graph_BCHART_1" localSheetId="7" hidden="1">[16]DADOS!$J$13:$J$26</definedName>
    <definedName name="_35__123Graph_BCHART_1" hidden="1">#REF!</definedName>
    <definedName name="_35__123Graph_DCHART_1" localSheetId="6" hidden="1">#REF!</definedName>
    <definedName name="_35__123Graph_DCHART_1" localSheetId="7" hidden="1">#REF!</definedName>
    <definedName name="_35__123Graph_DCHART_1" hidden="1">#REF!</definedName>
    <definedName name="_35__123Graph_XCHART_3" localSheetId="6" hidden="1">#REF!</definedName>
    <definedName name="_35__123Graph_XCHART_3" localSheetId="7" hidden="1">[21]estgg!#REF!</definedName>
    <definedName name="_35__123Graph_XCHART_3" hidden="1">#REF!</definedName>
    <definedName name="_35__FDSAUDITLINK__" localSheetId="6" hidden="1">{"fdsup://directions/FAT Viewer?action=UPDATE&amp;creator=factset&amp;DYN_ARGS=TRUE&amp;DOC_NAME=FAT:FQL_AUDITING_CLIENT_TEMPLATE.FAT&amp;display_string=Audit&amp;VAR:KEY=YLYDATYBUH&amp;VAR:QUERY=RkZfREVCVChBTk4sMCwwKQ==&amp;WINDOW=FIRST_POPUP&amp;HEIGHT=450&amp;WIDTH=450&amp;START_MAXIMIZED=FALS","E&amp;VAR:CALENDAR=US&amp;VAR:SYMBOL=B06YX2&amp;VAR:INDEX=0"}</definedName>
    <definedName name="_35__FDSAUDITLINK__" localSheetId="7" hidden="1">{"fdsup://directions/FAT Viewer?action=UPDATE&amp;creator=factset&amp;DYN_ARGS=TRUE&amp;DOC_NAME=FAT:FQL_AUDITING_CLIENT_TEMPLATE.FAT&amp;display_string=Audit&amp;VAR:KEY=YLYDATYBUH&amp;VAR:QUERY=RkZfREVCVChBTk4sMCwwKQ==&amp;WINDOW=FIRST_POPUP&amp;HEIGHT=450&amp;WIDTH=450&amp;START_MAXIMIZED=FALS","E&amp;VAR:CALENDAR=US&amp;VAR:SYMBOL=B06YX2&amp;VAR:INDEX=0"}</definedName>
    <definedName name="_35__FDSAUDITLINK__" hidden="1">{"fdsup://directions/FAT Viewer?action=UPDATE&amp;creator=factset&amp;DYN_ARGS=TRUE&amp;DOC_NAME=FAT:FQL_AUDITING_CLIENT_TEMPLATE.FAT&amp;display_string=Audit&amp;VAR:KEY=YLYDATYBUH&amp;VAR:QUERY=RkZfREVCVChBTk4sMCwwKQ==&amp;WINDOW=FIRST_POPUP&amp;HEIGHT=450&amp;WIDTH=450&amp;START_MAXIMIZED=FALS","E&amp;VAR:CALENDAR=US&amp;VAR:SYMBOL=B06YX2&amp;VAR:INDEX=0"}</definedName>
    <definedName name="_36___123Graph_ACHART_41" localSheetId="6" hidden="1">#REF!</definedName>
    <definedName name="_36___123Graph_ACHART_41" localSheetId="7" hidden="1">'[16]Produt OUT'!$J$48:$L$48</definedName>
    <definedName name="_36___123Graph_ACHART_41" hidden="1">#REF!</definedName>
    <definedName name="_36___123Graph_XCHART_3" localSheetId="6" hidden="1">#REF!</definedName>
    <definedName name="_36___123Graph_XCHART_3" localSheetId="7" hidden="1">[6]PARETOS!$M$29:$M$36</definedName>
    <definedName name="_36___123Graph_XCHART_3" hidden="1">#REF!</definedName>
    <definedName name="_36__123Graph_BCHART_10" localSheetId="6" hidden="1">#REF!</definedName>
    <definedName name="_36__123Graph_BCHART_10" localSheetId="7" hidden="1">'[16]Produt JAN'!$AE$12:$AE$44</definedName>
    <definedName name="_36__123Graph_BCHART_10" hidden="1">#REF!</definedName>
    <definedName name="_36__123Graph_FCHART_1" localSheetId="6" hidden="1">#REF!</definedName>
    <definedName name="_36__123Graph_FCHART_1" localSheetId="7" hidden="1">#REF!</definedName>
    <definedName name="_36__123Graph_FCHART_1" hidden="1">#REF!</definedName>
    <definedName name="_36__FDSAUDITLINK__" localSheetId="6" hidden="1">{"fdsup://directions/FAT Viewer?action=UPDATE&amp;creator=factset&amp;DYN_ARGS=TRUE&amp;DOC_NAME=FAT:FQL_AUDITING_CLIENT_TEMPLATE.FAT&amp;display_string=Audit&amp;VAR:KEY=FGLALKLCNO&amp;VAR:QUERY=RkZfTkVUX0RFQlQoQU5OLDAsMCk=&amp;WINDOW=FIRST_POPUP&amp;HEIGHT=450&amp;WIDTH=450&amp;START_MAXIMIZED=","FALSE&amp;VAR:CALENDAR=US&amp;VAR:SYMBOL=92553P20&amp;VAR:INDEX=0"}</definedName>
    <definedName name="_36__FDSAUDITLINK__" localSheetId="7" hidden="1">{"fdsup://directions/FAT Viewer?action=UPDATE&amp;creator=factset&amp;DYN_ARGS=TRUE&amp;DOC_NAME=FAT:FQL_AUDITING_CLIENT_TEMPLATE.FAT&amp;display_string=Audit&amp;VAR:KEY=FGLALKLCNO&amp;VAR:QUERY=RkZfTkVUX0RFQlQoQU5OLDAsMCk=&amp;WINDOW=FIRST_POPUP&amp;HEIGHT=450&amp;WIDTH=450&amp;START_MAXIMIZED=","FALSE&amp;VAR:CALENDAR=US&amp;VAR:SYMBOL=92553P20&amp;VAR:INDEX=0"}</definedName>
    <definedName name="_36__FDSAUDITLINK__" hidden="1">{"fdsup://directions/FAT Viewer?action=UPDATE&amp;creator=factset&amp;DYN_ARGS=TRUE&amp;DOC_NAME=FAT:FQL_AUDITING_CLIENT_TEMPLATE.FAT&amp;display_string=Audit&amp;VAR:KEY=FGLALKLCNO&amp;VAR:QUERY=RkZfTkVUX0RFQlQoQU5OLDAsMCk=&amp;WINDOW=FIRST_POPUP&amp;HEIGHT=450&amp;WIDTH=450&amp;START_MAXIMIZED=","FALSE&amp;VAR:CALENDAR=US&amp;VAR:SYMBOL=92553P20&amp;VAR:INDEX=0"}</definedName>
    <definedName name="_37___123Graph_ACHART_43" localSheetId="6" hidden="1">#REF!</definedName>
    <definedName name="_37___123Graph_ACHART_43" localSheetId="7" hidden="1">'[16]Produt NOV'!$J$48:$L$48</definedName>
    <definedName name="_37___123Graph_ACHART_43" hidden="1">#REF!</definedName>
    <definedName name="_37___123Graph_XCHART_8" localSheetId="6" hidden="1">#REF!</definedName>
    <definedName name="_37___123Graph_XCHART_8" localSheetId="7" hidden="1">'[6]PROP ELAB GANH'!$L$70:$L$78</definedName>
    <definedName name="_37___123Graph_XCHART_8" hidden="1">#REF!</definedName>
    <definedName name="_37__123Graph_ACHART_2" localSheetId="6" hidden="1">#REF!</definedName>
    <definedName name="_37__123Graph_ACHART_2" localSheetId="7" hidden="1">[16]DADOS!$J$28:$L$28</definedName>
    <definedName name="_37__123Graph_ACHART_2" hidden="1">#REF!</definedName>
    <definedName name="_37__123Graph_BCHART_13" localSheetId="6" hidden="1">#REF!</definedName>
    <definedName name="_37__123Graph_BCHART_13" localSheetId="7" hidden="1">'[16]Produt FEV'!$AE$12:$AE$44</definedName>
    <definedName name="_37__123Graph_BCHART_13" hidden="1">#REF!</definedName>
    <definedName name="_370____123Graph_XCHART_3" localSheetId="6" hidden="1">#REF!</definedName>
    <definedName name="_370____123Graph_XCHART_3" localSheetId="7" hidden="1">#REF!</definedName>
    <definedName name="_370____123Graph_XCHART_3" hidden="1">#REF!</definedName>
    <definedName name="_371___123Graph_ACHART_1" localSheetId="6" hidden="1">#REF!</definedName>
    <definedName name="_371___123Graph_ACHART_1" hidden="1">#REF!</definedName>
    <definedName name="_372___123Graph_ACHART_3" localSheetId="6" hidden="1">#REF!</definedName>
    <definedName name="_372___123Graph_ACHART_3" hidden="1">#REF!</definedName>
    <definedName name="_376__123Graph_ACHART_1" localSheetId="6" hidden="1">#REF!</definedName>
    <definedName name="_376__123Graph_ACHART_1" hidden="1">#REF!</definedName>
    <definedName name="_38___123Graph_ACHART_45" localSheetId="6" hidden="1">#REF!</definedName>
    <definedName name="_38___123Graph_ACHART_45" localSheetId="7" hidden="1">'[16]Produt DEZ'!$J$48:$L$48</definedName>
    <definedName name="_38___123Graph_ACHART_45" hidden="1">#REF!</definedName>
    <definedName name="_38___123Graph_XCHART_9" localSheetId="6" hidden="1">#REF!</definedName>
    <definedName name="_38___123Graph_XCHART_9" localSheetId="7" hidden="1">'[6]PROP ELAB GANH'!$K$93:$K$99</definedName>
    <definedName name="_38___123Graph_XCHART_9" hidden="1">#REF!</definedName>
    <definedName name="_38__123Graph_ACHART_20" localSheetId="6" hidden="1">#REF!</definedName>
    <definedName name="_38__123Graph_ACHART_20" localSheetId="7" hidden="1">'[16]Produt SET'!$B$12:$B$13</definedName>
    <definedName name="_38__123Graph_ACHART_20" hidden="1">#REF!</definedName>
    <definedName name="_38__123Graph_BCHART_14" localSheetId="6" hidden="1">#REF!</definedName>
    <definedName name="_38__123Graph_BCHART_14" localSheetId="7" hidden="1">'[16]Produt MAR'!$AE$12:$AE$44</definedName>
    <definedName name="_38__123Graph_BCHART_14" hidden="1">#REF!</definedName>
    <definedName name="_380__123Graph_ACHART_3" localSheetId="6" hidden="1">#REF!</definedName>
    <definedName name="_380__123Graph_ACHART_3" localSheetId="7" hidden="1">#REF!</definedName>
    <definedName name="_380__123Graph_ACHART_3" hidden="1">#REF!</definedName>
    <definedName name="_39___123Graph_ACHART_5" localSheetId="6" hidden="1">#REF!</definedName>
    <definedName name="_39___123Graph_ACHART_5" localSheetId="7" hidden="1">[16]DADOS!$O$30:$Q$30</definedName>
    <definedName name="_39___123Graph_ACHART_5" hidden="1">#REF!</definedName>
    <definedName name="_39__123Graph_ACHART_1" localSheetId="6" hidden="1">#REF!</definedName>
    <definedName name="_39__123Graph_ACHART_1" localSheetId="7" hidden="1">[16]DADOS!$K$13:$K$26</definedName>
    <definedName name="_39__123Graph_ACHART_1" hidden="1">#REF!</definedName>
    <definedName name="_39__123Graph_ACHART_21" localSheetId="6" hidden="1">#REF!</definedName>
    <definedName name="_39__123Graph_ACHART_21" localSheetId="7" hidden="1">'[16]Produt OUT'!$B$12:$B$13</definedName>
    <definedName name="_39__123Graph_ACHART_21" hidden="1">#REF!</definedName>
    <definedName name="_39__123Graph_BCHART_15" localSheetId="6" hidden="1">#REF!</definedName>
    <definedName name="_39__123Graph_BCHART_15" localSheetId="7" hidden="1">'[16]Produt ABR'!$AE$12:$AE$44</definedName>
    <definedName name="_39__123Graph_BCHART_15" hidden="1">#REF!</definedName>
    <definedName name="_3Excel_BuiltIn_Print_Titles_1_1">#REF!</definedName>
    <definedName name="_3REV_PAREDES">#N/A</definedName>
    <definedName name="_4.1">#REF!</definedName>
    <definedName name="_4.11">#REF!</definedName>
    <definedName name="_4.15">#REF!</definedName>
    <definedName name="_4.16">#REF!</definedName>
    <definedName name="_4.17">#REF!</definedName>
    <definedName name="_4.18">#REF!</definedName>
    <definedName name="_4.19">#REF!</definedName>
    <definedName name="_4.2">#REF!</definedName>
    <definedName name="_4.20">#REF!</definedName>
    <definedName name="_4.21">#REF!</definedName>
    <definedName name="_4.22">#REF!</definedName>
    <definedName name="_4.23">#REF!</definedName>
    <definedName name="_4.24">#REF!</definedName>
    <definedName name="_4.25">#REF!</definedName>
    <definedName name="_4.26">#REF!</definedName>
    <definedName name="_4.27">#REF!</definedName>
    <definedName name="_4.28">#REF!</definedName>
    <definedName name="_4.29">#REF!</definedName>
    <definedName name="_4.3">#REF!</definedName>
    <definedName name="_4.30">#REF!</definedName>
    <definedName name="_4.31">#REF!</definedName>
    <definedName name="_4.32">#REF!</definedName>
    <definedName name="_4.33">#REF!</definedName>
    <definedName name="_4.34">#REF!</definedName>
    <definedName name="_4.35">#REF!</definedName>
    <definedName name="_4.36">#REF!</definedName>
    <definedName name="_4.37">#REF!</definedName>
    <definedName name="_4.38">#REF!</definedName>
    <definedName name="_4.39">#REF!</definedName>
    <definedName name="_4.4">#REF!</definedName>
    <definedName name="_4.40">#REF!</definedName>
    <definedName name="_4.41">#REF!</definedName>
    <definedName name="_4.42">#REF!</definedName>
    <definedName name="_4.43">#REF!</definedName>
    <definedName name="_4.44">#REF!</definedName>
    <definedName name="_4.45">#REF!</definedName>
    <definedName name="_4.46">#REF!</definedName>
    <definedName name="_4.47">#REF!</definedName>
    <definedName name="_4.48">#REF!</definedName>
    <definedName name="_4.49">#REF!</definedName>
    <definedName name="_4.5">#REF!</definedName>
    <definedName name="_4.50">#REF!</definedName>
    <definedName name="_4.6">#REF!</definedName>
    <definedName name="_4.7">#REF!</definedName>
    <definedName name="_4.8">#REF!</definedName>
    <definedName name="_4.9">#REF!</definedName>
    <definedName name="_4____123Graph_ACHART_7" localSheetId="6" hidden="1">#REF!</definedName>
    <definedName name="_4____123Graph_ACHART_7" localSheetId="7" hidden="1">'[6]PROP ELAB GANH'!$P$47:$P$55</definedName>
    <definedName name="_4____123Graph_ACHART_7" hidden="1">#REF!</definedName>
    <definedName name="_4____123Graph_ECHART_1" localSheetId="6" hidden="1">#REF!</definedName>
    <definedName name="_4____123Graph_ECHART_1" localSheetId="7" hidden="1">#REF!</definedName>
    <definedName name="_4____123Graph_ECHART_1" hidden="1">#REF!</definedName>
    <definedName name="_4___123Graph_ACHART_7" localSheetId="6" hidden="1">#REF!</definedName>
    <definedName name="_4___123Graph_ACHART_7" localSheetId="7" hidden="1">'[6]PROP ELAB GANH'!$P$47:$P$55</definedName>
    <definedName name="_4___123Graph_ACHART_7" hidden="1">#REF!</definedName>
    <definedName name="_4__123Graph_ACHART_1" localSheetId="6" hidden="1">#REF!</definedName>
    <definedName name="_4__123Graph_ACHART_1" localSheetId="7" hidden="1">[18]EAIGESEN!#REF!</definedName>
    <definedName name="_4__123Graph_ACHART_1" hidden="1">#REF!</definedName>
    <definedName name="_4__123Graph_ACHART_12" localSheetId="6" hidden="1">#REF!</definedName>
    <definedName name="_4__123Graph_ACHART_12" localSheetId="7" hidden="1">'[16]Produt JAN'!$J$48:$L$48</definedName>
    <definedName name="_4__123Graph_ACHART_12" hidden="1">#REF!</definedName>
    <definedName name="_4__123Graph_ACHART_7" localSheetId="6" hidden="1">#REF!</definedName>
    <definedName name="_4__123Graph_ACHART_7" localSheetId="7" hidden="1">'[6]PROP ELAB GANH'!$P$47:$P$55</definedName>
    <definedName name="_4__123Graph_ACHART_7" hidden="1">#REF!</definedName>
    <definedName name="_4__123Graph_BCHART_1" localSheetId="6" hidden="1">#REF!</definedName>
    <definedName name="_4__123Graph_BCHART_1" localSheetId="7" hidden="1">[15]EAIGESEN!#REF!</definedName>
    <definedName name="_4__123Graph_BCHART_1" hidden="1">#REF!</definedName>
    <definedName name="_4__123Graph_CCHART_1" localSheetId="6" hidden="1">#REF!</definedName>
    <definedName name="_4__123Graph_CCHART_1" localSheetId="7" hidden="1">[15]EAIGESEN!#REF!</definedName>
    <definedName name="_4__123Graph_CCHART_1" hidden="1">#REF!</definedName>
    <definedName name="_4__FDSAUDITLINK__" localSheetId="6" hidden="1">{"fdsup://directions/FAT Viewer?action=UPDATE&amp;creator=factset&amp;DYN_ARGS=TRUE&amp;DOC_NAME=FAT:FQL_AUDITING_CLIENT_TEMPLATE.FAT&amp;display_string=Audit&amp;VAR:KEY=SFMZGRCNWD&amp;VAR:QUERY=RkZfREVCVChBTk4sMCwwLEFZLCxVU0Qp&amp;WINDOW=FIRST_POPUP&amp;HEIGHT=450&amp;WIDTH=450&amp;START_MAXIMI","ZED=FALSE&amp;VAR:CALENDAR=US&amp;VAR:SYMBOL=DNB&amp;VAR:INDEX=0"}</definedName>
    <definedName name="_4__FDSAUDITLINK__" localSheetId="7" hidden="1">{"fdsup://directions/FAT Viewer?action=UPDATE&amp;creator=factset&amp;DYN_ARGS=TRUE&amp;DOC_NAME=FAT:FQL_AUDITING_CLIENT_TEMPLATE.FAT&amp;display_string=Audit&amp;VAR:KEY=SFMZGRCNWD&amp;VAR:QUERY=RkZfREVCVChBTk4sMCwwLEFZLCxVU0Qp&amp;WINDOW=FIRST_POPUP&amp;HEIGHT=450&amp;WIDTH=450&amp;START_MAXIMI","ZED=FALSE&amp;VAR:CALENDAR=US&amp;VAR:SYMBOL=DNB&amp;VAR:INDEX=0"}</definedName>
    <definedName name="_4__FDSAUDITLINK__" hidden="1">{"fdsup://directions/FAT Viewer?action=UPDATE&amp;creator=factset&amp;DYN_ARGS=TRUE&amp;DOC_NAME=FAT:FQL_AUDITING_CLIENT_TEMPLATE.FAT&amp;display_string=Audit&amp;VAR:KEY=SFMZGRCNWD&amp;VAR:QUERY=RkZfREVCVChBTk4sMCwwLEFZLCxVU0Qp&amp;WINDOW=FIRST_POPUP&amp;HEIGHT=450&amp;WIDTH=450&amp;START_MAXIMI","ZED=FALSE&amp;VAR:CALENDAR=US&amp;VAR:SYMBOL=DNB&amp;VAR:INDEX=0"}</definedName>
    <definedName name="_40_______123Graph_CCHART_1" localSheetId="6" hidden="1">#REF!</definedName>
    <definedName name="_40_______123Graph_CCHART_1" localSheetId="7" hidden="1">#REF!</definedName>
    <definedName name="_40_______123Graph_CCHART_1" hidden="1">#REF!</definedName>
    <definedName name="_40___123Graph_ACHART_6" localSheetId="6" hidden="1">#REF!</definedName>
    <definedName name="_40___123Graph_ACHART_6" localSheetId="7" hidden="1">[16]DADOS!$G$15:$G$26</definedName>
    <definedName name="_40___123Graph_ACHART_6" hidden="1">#REF!</definedName>
    <definedName name="_40__123Graph_ACHART_10" localSheetId="6" hidden="1">#REF!</definedName>
    <definedName name="_40__123Graph_ACHART_10" localSheetId="7" hidden="1">'[16]Produt JAN'!$B$12:$B$13</definedName>
    <definedName name="_40__123Graph_ACHART_10" hidden="1">#REF!</definedName>
    <definedName name="_40__123Graph_ACHART_22" localSheetId="6" hidden="1">#REF!</definedName>
    <definedName name="_40__123Graph_ACHART_22" localSheetId="7" hidden="1">'[16]Produt NOV'!$B$12:$B$13</definedName>
    <definedName name="_40__123Graph_ACHART_22" hidden="1">#REF!</definedName>
    <definedName name="_40__123Graph_BCHART_16" localSheetId="6" hidden="1">#REF!</definedName>
    <definedName name="_40__123Graph_BCHART_16" localSheetId="7" hidden="1">'[16]Produt MAI'!$AE$12:$AE$44</definedName>
    <definedName name="_40__123Graph_BCHART_16" hidden="1">#REF!</definedName>
    <definedName name="_40__123Graph_XCHART_3" localSheetId="6" hidden="1">#REF!</definedName>
    <definedName name="_40__123Graph_XCHART_3" localSheetId="7" hidden="1">#REF!</definedName>
    <definedName name="_40__123Graph_XCHART_3" hidden="1">#REF!</definedName>
    <definedName name="_41__123Graph_ACHART_11" localSheetId="6" hidden="1">#REF!</definedName>
    <definedName name="_41__123Graph_ACHART_11" localSheetId="7" hidden="1">'[16]Produt JAN'!$J$46:$L$46</definedName>
    <definedName name="_41__123Graph_ACHART_11" hidden="1">#REF!</definedName>
    <definedName name="_41__123Graph_ACHART_23" localSheetId="6" hidden="1">#REF!</definedName>
    <definedName name="_41__123Graph_ACHART_23" localSheetId="7" hidden="1">'[16]Produt DEZ'!$B$12:$B$13</definedName>
    <definedName name="_41__123Graph_ACHART_23" hidden="1">#REF!</definedName>
    <definedName name="_41__123Graph_BCHART_17" localSheetId="6" hidden="1">#REF!</definedName>
    <definedName name="_41__123Graph_BCHART_17" localSheetId="7" hidden="1">'[16]Produt JUN'!$AE$12:$AE$44</definedName>
    <definedName name="_41__123Graph_BCHART_17" hidden="1">#REF!</definedName>
    <definedName name="_42__123Graph_ACHART_12" localSheetId="6" hidden="1">#REF!</definedName>
    <definedName name="_42__123Graph_ACHART_12" localSheetId="7" hidden="1">'[16]Produt JAN'!$J$48:$L$48</definedName>
    <definedName name="_42__123Graph_ACHART_12" hidden="1">#REF!</definedName>
    <definedName name="_42__123Graph_ACHART_25" localSheetId="6" hidden="1">#REF!</definedName>
    <definedName name="_42__123Graph_ACHART_25" localSheetId="7" hidden="1">'[16]Produt FEV'!$J$48:$L$48</definedName>
    <definedName name="_42__123Graph_ACHART_25" hidden="1">#REF!</definedName>
    <definedName name="_42__123Graph_BCHART_18" localSheetId="6" hidden="1">#REF!</definedName>
    <definedName name="_42__123Graph_BCHART_18" localSheetId="7" hidden="1">'[16]Produt JUL'!$AE$12:$AE$44</definedName>
    <definedName name="_42__123Graph_BCHART_18" hidden="1">#REF!</definedName>
    <definedName name="_425__123Graph_BCHART_1" localSheetId="6" hidden="1">#REF!</definedName>
    <definedName name="_425__123Graph_BCHART_1" localSheetId="7" hidden="1">#REF!</definedName>
    <definedName name="_425__123Graph_BCHART_1" hidden="1">#REF!</definedName>
    <definedName name="_43__123Graph_ACHART_13" localSheetId="6" hidden="1">#REF!</definedName>
    <definedName name="_43__123Graph_ACHART_13" localSheetId="7" hidden="1">'[16]Produt FEV'!$B$12:$B$13</definedName>
    <definedName name="_43__123Graph_ACHART_13" hidden="1">#REF!</definedName>
    <definedName name="_43__123Graph_ACHART_27" localSheetId="6" hidden="1">#REF!</definedName>
    <definedName name="_43__123Graph_ACHART_27" localSheetId="7" hidden="1">'[16]Produt MAR'!$J$48:$L$48</definedName>
    <definedName name="_43__123Graph_ACHART_27" hidden="1">#REF!</definedName>
    <definedName name="_43__123Graph_BCHART_19" localSheetId="6" hidden="1">#REF!</definedName>
    <definedName name="_43__123Graph_BCHART_19" localSheetId="7" hidden="1">'[16]Produt AGO'!$AE$12:$AE$44</definedName>
    <definedName name="_43__123Graph_BCHART_19" hidden="1">#REF!</definedName>
    <definedName name="_44__123Graph_ACHART_14" localSheetId="6" hidden="1">#REF!</definedName>
    <definedName name="_44__123Graph_ACHART_14" localSheetId="7" hidden="1">'[16]Produt MAR'!$B$12:$B$13</definedName>
    <definedName name="_44__123Graph_ACHART_14" hidden="1">#REF!</definedName>
    <definedName name="_44__123Graph_ACHART_29" localSheetId="6" hidden="1">#REF!</definedName>
    <definedName name="_44__123Graph_ACHART_29" localSheetId="7" hidden="1">'[16]Produt ABR'!$J$48:$L$48</definedName>
    <definedName name="_44__123Graph_ACHART_29" hidden="1">#REF!</definedName>
    <definedName name="_44__123Graph_BCHART_2" localSheetId="6" hidden="1">#REF!</definedName>
    <definedName name="_44__123Graph_BCHART_2" localSheetId="7" hidden="1">[6]PARETOS!$N$4:$N$10</definedName>
    <definedName name="_44__123Graph_BCHART_2" hidden="1">#REF!</definedName>
    <definedName name="_44__123Graph_CCHART_1" localSheetId="6" hidden="1">#REF!</definedName>
    <definedName name="_44__123Graph_CCHART_1" localSheetId="7" hidden="1">#REF!</definedName>
    <definedName name="_44__123Graph_CCHART_1" hidden="1">#REF!</definedName>
    <definedName name="_45_______123Graph_DCHART_1" localSheetId="6" hidden="1">#REF!</definedName>
    <definedName name="_45_______123Graph_DCHART_1" hidden="1">#REF!</definedName>
    <definedName name="_45___123Graph_BCHART_10" localSheetId="6" hidden="1">#REF!</definedName>
    <definedName name="_45___123Graph_BCHART_10" localSheetId="7" hidden="1">'[16]Produt JAN'!$AE$12:$AE$44</definedName>
    <definedName name="_45___123Graph_BCHART_10" hidden="1">#REF!</definedName>
    <definedName name="_45__123Graph_ACHART_15" localSheetId="6" hidden="1">#REF!</definedName>
    <definedName name="_45__123Graph_ACHART_15" localSheetId="7" hidden="1">'[16]Produt ABR'!$B$12:$B$13</definedName>
    <definedName name="_45__123Graph_ACHART_15" hidden="1">#REF!</definedName>
    <definedName name="_45__123Graph_BCHART_20" localSheetId="6" hidden="1">#REF!</definedName>
    <definedName name="_45__123Graph_BCHART_20" localSheetId="7" hidden="1">'[16]Produt SET'!$AE$12:$AE$44</definedName>
    <definedName name="_45__123Graph_BCHART_20" hidden="1">#REF!</definedName>
    <definedName name="_46___123Graph_BCHART_13" localSheetId="6" hidden="1">#REF!</definedName>
    <definedName name="_46___123Graph_BCHART_13" localSheetId="7" hidden="1">'[16]Produt FEV'!$AE$12:$AE$44</definedName>
    <definedName name="_46___123Graph_BCHART_13" hidden="1">#REF!</definedName>
    <definedName name="_46__123Graph_ACHART_16" localSheetId="6" hidden="1">#REF!</definedName>
    <definedName name="_46__123Graph_ACHART_16" localSheetId="7" hidden="1">'[16]Produt MAI'!$B$12:$B$13</definedName>
    <definedName name="_46__123Graph_ACHART_16" hidden="1">#REF!</definedName>
    <definedName name="_46__123Graph_BCHART_21" localSheetId="6" hidden="1">#REF!</definedName>
    <definedName name="_46__123Graph_BCHART_21" localSheetId="7" hidden="1">'[16]Produt OUT'!$AE$12:$AE$44</definedName>
    <definedName name="_46__123Graph_BCHART_21" hidden="1">#REF!</definedName>
    <definedName name="_46__123Graph_ECHART_1" localSheetId="6" hidden="1">#REF!</definedName>
    <definedName name="_46__123Graph_ECHART_1" localSheetId="7" hidden="1">#REF!</definedName>
    <definedName name="_46__123Graph_ECHART_1" hidden="1">#REF!</definedName>
    <definedName name="_47___123Graph_BCHART_14" localSheetId="6" hidden="1">#REF!</definedName>
    <definedName name="_47___123Graph_BCHART_14" localSheetId="7" hidden="1">'[16]Produt MAR'!$AE$12:$AE$44</definedName>
    <definedName name="_47___123Graph_BCHART_14" hidden="1">#REF!</definedName>
    <definedName name="_47__123Graph_ACHART_17" localSheetId="6" hidden="1">#REF!</definedName>
    <definedName name="_47__123Graph_ACHART_17" localSheetId="7" hidden="1">'[16]Produt JUN'!$B$12:$B$13</definedName>
    <definedName name="_47__123Graph_ACHART_17" hidden="1">#REF!</definedName>
    <definedName name="_47__123Graph_BCHART_22" localSheetId="6" hidden="1">#REF!</definedName>
    <definedName name="_47__123Graph_BCHART_22" localSheetId="7" hidden="1">'[16]Produt NOV'!$AE$12:$AE$44</definedName>
    <definedName name="_47__123Graph_BCHART_22" hidden="1">#REF!</definedName>
    <definedName name="_470__123Graph_CCHART_1" localSheetId="6" hidden="1">#REF!</definedName>
    <definedName name="_470__123Graph_CCHART_1" localSheetId="7" hidden="1">#REF!</definedName>
    <definedName name="_470__123Graph_CCHART_1" hidden="1">#REF!</definedName>
    <definedName name="_48___123Graph_BCHART_15" localSheetId="6" hidden="1">#REF!</definedName>
    <definedName name="_48___123Graph_BCHART_15" localSheetId="7" hidden="1">'[16]Produt ABR'!$AE$12:$AE$44</definedName>
    <definedName name="_48___123Graph_BCHART_15" hidden="1">#REF!</definedName>
    <definedName name="_48__123Graph_ACHART_18" localSheetId="6" hidden="1">#REF!</definedName>
    <definedName name="_48__123Graph_ACHART_18" localSheetId="7" hidden="1">'[16]Produt JUL'!$B$12:$B$13</definedName>
    <definedName name="_48__123Graph_ACHART_18" hidden="1">#REF!</definedName>
    <definedName name="_48__123Graph_ACHART_3" localSheetId="6" hidden="1">#REF!</definedName>
    <definedName name="_48__123Graph_ACHART_3" localSheetId="7" hidden="1">[16]DADOS!$J$30:$L$30</definedName>
    <definedName name="_48__123Graph_ACHART_3" hidden="1">#REF!</definedName>
    <definedName name="_48__123Graph_BCHART_23" localSheetId="6" hidden="1">#REF!</definedName>
    <definedName name="_48__123Graph_BCHART_23" localSheetId="7" hidden="1">'[16]Produt DEZ'!$AE$12:$AE$44</definedName>
    <definedName name="_48__123Graph_BCHART_23" hidden="1">#REF!</definedName>
    <definedName name="_49___123Graph_BCHART_16" localSheetId="6" hidden="1">#REF!</definedName>
    <definedName name="_49___123Graph_BCHART_16" localSheetId="7" hidden="1">'[16]Produt MAI'!$AE$12:$AE$44</definedName>
    <definedName name="_49___123Graph_BCHART_16" hidden="1">#REF!</definedName>
    <definedName name="_49__123Graph_ACHART_19" localSheetId="6" hidden="1">#REF!</definedName>
    <definedName name="_49__123Graph_ACHART_19" localSheetId="7" hidden="1">'[16]Produt AGO'!$B$12:$B$13</definedName>
    <definedName name="_49__123Graph_ACHART_19" hidden="1">#REF!</definedName>
    <definedName name="_49__123Graph_ACHART_31" localSheetId="6" hidden="1">#REF!</definedName>
    <definedName name="_49__123Graph_ACHART_31" localSheetId="7" hidden="1">'[16]Produt MAI'!$J$48:$L$48</definedName>
    <definedName name="_49__123Graph_ACHART_31" hidden="1">#REF!</definedName>
    <definedName name="_49__123Graph_BCHART_3" localSheetId="6" hidden="1">#REF!</definedName>
    <definedName name="_49__123Graph_BCHART_3" localSheetId="7" hidden="1">[6]PARETOS!$O$28:$O$35</definedName>
    <definedName name="_49__123Graph_BCHART_3" hidden="1">#REF!</definedName>
    <definedName name="_49__FDSAUDITLINK__" localSheetId="6" hidden="1">{"fdsup://directions/FAT Viewer?action=UPDATE&amp;creator=factset&amp;DYN_ARGS=TRUE&amp;DOC_NAME=FAT:FQL_AUDITING_CLIENT_TEMPLATE.FAT&amp;display_string=Audit&amp;VAR:KEY=CXORKHYXUX&amp;VAR:QUERY=RkZfREVCVChBTk4sMCwwKQ==&amp;WINDOW=FIRST_POPUP&amp;HEIGHT=450&amp;WIDTH=450&amp;START_MAXIMIZED=FALS","E&amp;VAR:CALENDAR=US&amp;VAR:SYMBOL=294542&amp;VAR:INDEX=0"}</definedName>
    <definedName name="_49__FDSAUDITLINK__" localSheetId="7" hidden="1">{"fdsup://directions/FAT Viewer?action=UPDATE&amp;creator=factset&amp;DYN_ARGS=TRUE&amp;DOC_NAME=FAT:FQL_AUDITING_CLIENT_TEMPLATE.FAT&amp;display_string=Audit&amp;VAR:KEY=CXORKHYXUX&amp;VAR:QUERY=RkZfREVCVChBTk4sMCwwKQ==&amp;WINDOW=FIRST_POPUP&amp;HEIGHT=450&amp;WIDTH=450&amp;START_MAXIMIZED=FALS","E&amp;VAR:CALENDAR=US&amp;VAR:SYMBOL=294542&amp;VAR:INDEX=0"}</definedName>
    <definedName name="_49__FDSAUDITLINK__" hidden="1">{"fdsup://directions/FAT Viewer?action=UPDATE&amp;creator=factset&amp;DYN_ARGS=TRUE&amp;DOC_NAME=FAT:FQL_AUDITING_CLIENT_TEMPLATE.FAT&amp;display_string=Audit&amp;VAR:KEY=CXORKHYXUX&amp;VAR:QUERY=RkZfREVCVChBTk4sMCwwKQ==&amp;WINDOW=FIRST_POPUP&amp;HEIGHT=450&amp;WIDTH=450&amp;START_MAXIMIZED=FALS","E&amp;VAR:CALENDAR=US&amp;VAR:SYMBOL=294542&amp;VAR:INDEX=0"}</definedName>
    <definedName name="_4Excel_BuiltIn_Print_Titles_1_1_1_1_1">#REF!</definedName>
    <definedName name="_4REV_PISOS">#N/A</definedName>
    <definedName name="_5.1">#REF!</definedName>
    <definedName name="_5____123Graph_ACHART_8" localSheetId="6" hidden="1">#REF!</definedName>
    <definedName name="_5____123Graph_ACHART_8" localSheetId="7" hidden="1">'[6]PROP ELAB GANH'!$P$70:$P$78</definedName>
    <definedName name="_5____123Graph_ACHART_8" hidden="1">#REF!</definedName>
    <definedName name="_5____123Graph_FCHART_1" localSheetId="6" hidden="1">#REF!</definedName>
    <definedName name="_5____123Graph_FCHART_1" localSheetId="7" hidden="1">#REF!</definedName>
    <definedName name="_5____123Graph_FCHART_1" hidden="1">#REF!</definedName>
    <definedName name="_5___123Graph_ACHART_8" localSheetId="6" hidden="1">#REF!</definedName>
    <definedName name="_5___123Graph_ACHART_8" localSheetId="7" hidden="1">'[6]PROP ELAB GANH'!$P$70:$P$78</definedName>
    <definedName name="_5___123Graph_ACHART_8" hidden="1">#REF!</definedName>
    <definedName name="_5__123Graph_ACHART_1" localSheetId="7" hidden="1">#REF!</definedName>
    <definedName name="_5__123Graph_ACHART_1" hidden="1">#REF!</definedName>
    <definedName name="_5__123Graph_ACHART_13" localSheetId="6" hidden="1">#REF!</definedName>
    <definedName name="_5__123Graph_ACHART_13" localSheetId="7" hidden="1">'[16]Produt FEV'!$B$12:$B$13</definedName>
    <definedName name="_5__123Graph_ACHART_13" hidden="1">#REF!</definedName>
    <definedName name="_5__123Graph_ACHART_2" localSheetId="6" hidden="1">#REF!</definedName>
    <definedName name="_5__123Graph_ACHART_2" localSheetId="7" hidden="1">[17]Premissas!#REF!</definedName>
    <definedName name="_5__123Graph_ACHART_2" hidden="1">#REF!</definedName>
    <definedName name="_5__123Graph_ACHART_3" localSheetId="6" hidden="1">#REF!</definedName>
    <definedName name="_5__123Graph_ACHART_3" localSheetId="7" hidden="1">[18]EAIGESEN!$O$11:$O$12</definedName>
    <definedName name="_5__123Graph_ACHART_3" hidden="1">#REF!</definedName>
    <definedName name="_5__123Graph_ACHART_8" localSheetId="6" hidden="1">#REF!</definedName>
    <definedName name="_5__123Graph_ACHART_8" localSheetId="7" hidden="1">'[6]PROP ELAB GANH'!$P$70:$P$78</definedName>
    <definedName name="_5__123Graph_ACHART_8" hidden="1">#REF!</definedName>
    <definedName name="_5__123Graph_BCHART_1" localSheetId="6" hidden="1">#REF!</definedName>
    <definedName name="_5__123Graph_BCHART_1" localSheetId="7" hidden="1">[20]EAIGESEN!#REF!</definedName>
    <definedName name="_5__123Graph_BCHART_1" hidden="1">#REF!</definedName>
    <definedName name="_5__123Graph_BChart_1C" localSheetId="6" hidden="1">#REF!</definedName>
    <definedName name="_5__123Graph_BChart_1C" localSheetId="7" hidden="1">#REF!</definedName>
    <definedName name="_5__123Graph_BChart_1C" hidden="1">#REF!</definedName>
    <definedName name="_5__123Graph_DCHART_1" localSheetId="6" hidden="1">#REF!</definedName>
    <definedName name="_5__123Graph_DCHART_1" localSheetId="7" hidden="1">[15]EAIGESEN!#REF!</definedName>
    <definedName name="_5__123Graph_DCHART_1" hidden="1">#REF!</definedName>
    <definedName name="_5__123Graph_XCHART_1" localSheetId="6" hidden="1">#REF!</definedName>
    <definedName name="_5__123Graph_XCHART_1" localSheetId="7" hidden="1">[12]OP079907!$BK$32:$BK$141</definedName>
    <definedName name="_5__123Graph_XCHART_1" hidden="1">#REF!</definedName>
    <definedName name="_5__FDSAUDITLINK__" localSheetId="6" hidden="1">{"fdsup://directions/FAT Viewer?action=UPDATE&amp;creator=factset&amp;DYN_ARGS=TRUE&amp;DOC_NAME=FAT:FQL_AUDITING_CLIENT_TEMPLATE.FAT&amp;display_string=Audit&amp;VAR:KEY=ZYFMRSNYHG&amp;VAR:QUERY=RkZfVEFYX1JBVEUoQU5OLDApLzEwMA==&amp;WINDOW=FIRST_POPUP&amp;HEIGHT=450&amp;WIDTH=450&amp;START_MAXIMI","ZED=FALSE&amp;VAR:CALENDAR=US&amp;VAR:INDEX=0"}</definedName>
    <definedName name="_5__FDSAUDITLINK__" localSheetId="7" hidden="1">{"fdsup://directions/FAT Viewer?action=UPDATE&amp;creator=factset&amp;DYN_ARGS=TRUE&amp;DOC_NAME=FAT:FQL_AUDITING_CLIENT_TEMPLATE.FAT&amp;display_string=Audit&amp;VAR:KEY=ZYFMRSNYHG&amp;VAR:QUERY=RkZfVEFYX1JBVEUoQU5OLDApLzEwMA==&amp;WINDOW=FIRST_POPUP&amp;HEIGHT=450&amp;WIDTH=450&amp;START_MAXIMI","ZED=FALSE&amp;VAR:CALENDAR=US&amp;VAR:INDEX=0"}</definedName>
    <definedName name="_5__FDSAUDITLINK__" hidden="1">{"fdsup://directions/FAT Viewer?action=UPDATE&amp;creator=factset&amp;DYN_ARGS=TRUE&amp;DOC_NAME=FAT:FQL_AUDITING_CLIENT_TEMPLATE.FAT&amp;display_string=Audit&amp;VAR:KEY=ZYFMRSNYHG&amp;VAR:QUERY=RkZfVEFYX1JBVEUoQU5OLDApLzEwMA==&amp;WINDOW=FIRST_POPUP&amp;HEIGHT=450&amp;WIDTH=450&amp;START_MAXIMI","ZED=FALSE&amp;VAR:CALENDAR=US&amp;VAR:INDEX=0"}</definedName>
    <definedName name="_50_______123Graph_ECHART_1" localSheetId="6" hidden="1">#REF!</definedName>
    <definedName name="_50_______123Graph_ECHART_1" localSheetId="7" hidden="1">#REF!</definedName>
    <definedName name="_50_______123Graph_ECHART_1" hidden="1">#REF!</definedName>
    <definedName name="_50___123Graph_BCHART_17" localSheetId="6" hidden="1">#REF!</definedName>
    <definedName name="_50___123Graph_BCHART_17" localSheetId="7" hidden="1">'[16]Produt JUN'!$AE$12:$AE$44</definedName>
    <definedName name="_50___123Graph_BCHART_17" hidden="1">#REF!</definedName>
    <definedName name="_50__123Graph_ACHART_2" localSheetId="6" hidden="1">#REF!</definedName>
    <definedName name="_50__123Graph_ACHART_2" localSheetId="7" hidden="1">[16]DADOS!$J$28:$L$28</definedName>
    <definedName name="_50__123Graph_ACHART_2" hidden="1">#REF!</definedName>
    <definedName name="_50__123Graph_ACHART_33" localSheetId="6" hidden="1">#REF!</definedName>
    <definedName name="_50__123Graph_ACHART_33" localSheetId="7" hidden="1">'[16]Produt JUN'!$J$48:$L$48</definedName>
    <definedName name="_50__123Graph_ACHART_33" hidden="1">#REF!</definedName>
    <definedName name="_50__123Graph_BCHART_6" localSheetId="6" hidden="1">#REF!</definedName>
    <definedName name="_50__123Graph_BCHART_6" localSheetId="7" hidden="1">[16]DADOS!$O$15:$O$26</definedName>
    <definedName name="_50__123Graph_BCHART_6" hidden="1">#REF!</definedName>
    <definedName name="_50__FDSAUDITLINK__" localSheetId="6" hidden="1">{"fdsup://directions/FAT Viewer?action=UPDATE&amp;creator=factset&amp;DYN_ARGS=TRUE&amp;DOC_NAME=FAT:FQL_AUDITING_CLIENT_TEMPLATE.FAT&amp;display_string=Audit&amp;VAR:KEY=QJQTWZCTOP&amp;VAR:QUERY=RkZfREVCVChBTk4sMCwwKQ==&amp;WINDOW=FIRST_POPUP&amp;HEIGHT=450&amp;WIDTH=450&amp;START_MAXIMIZED=FALS","E&amp;VAR:CALENDAR=US&amp;VAR:SYMBOL=B06YX2&amp;VAR:INDEX=0"}</definedName>
    <definedName name="_50__FDSAUDITLINK__" localSheetId="7" hidden="1">{"fdsup://directions/FAT Viewer?action=UPDATE&amp;creator=factset&amp;DYN_ARGS=TRUE&amp;DOC_NAME=FAT:FQL_AUDITING_CLIENT_TEMPLATE.FAT&amp;display_string=Audit&amp;VAR:KEY=QJQTWZCTOP&amp;VAR:QUERY=RkZfREVCVChBTk4sMCwwKQ==&amp;WINDOW=FIRST_POPUP&amp;HEIGHT=450&amp;WIDTH=450&amp;START_MAXIMIZED=FALS","E&amp;VAR:CALENDAR=US&amp;VAR:SYMBOL=B06YX2&amp;VAR:INDEX=0"}</definedName>
    <definedName name="_50__FDSAUDITLINK__" hidden="1">{"fdsup://directions/FAT Viewer?action=UPDATE&amp;creator=factset&amp;DYN_ARGS=TRUE&amp;DOC_NAME=FAT:FQL_AUDITING_CLIENT_TEMPLATE.FAT&amp;display_string=Audit&amp;VAR:KEY=QJQTWZCTOP&amp;VAR:QUERY=RkZfREVCVChBTk4sMCwwKQ==&amp;WINDOW=FIRST_POPUP&amp;HEIGHT=450&amp;WIDTH=450&amp;START_MAXIMIZED=FALS","E&amp;VAR:CALENDAR=US&amp;VAR:SYMBOL=B06YX2&amp;VAR:INDEX=0"}</definedName>
    <definedName name="_51___123Graph_BCHART_18" localSheetId="6" hidden="1">#REF!</definedName>
    <definedName name="_51___123Graph_BCHART_18" localSheetId="7" hidden="1">'[16]Produt JUL'!$AE$12:$AE$44</definedName>
    <definedName name="_51___123Graph_BCHART_18" hidden="1">#REF!</definedName>
    <definedName name="_51__123Graph_ACHART_20" localSheetId="6" hidden="1">#REF!</definedName>
    <definedName name="_51__123Graph_ACHART_20" localSheetId="7" hidden="1">'[16]Produt SET'!$B$12:$B$13</definedName>
    <definedName name="_51__123Graph_ACHART_20" hidden="1">#REF!</definedName>
    <definedName name="_51__123Graph_ACHART_35" localSheetId="6" hidden="1">#REF!</definedName>
    <definedName name="_51__123Graph_ACHART_35" localSheetId="7" hidden="1">'[16]Produt JUL'!$J$48:$L$48</definedName>
    <definedName name="_51__123Graph_ACHART_35" hidden="1">#REF!</definedName>
    <definedName name="_51__123Graph_BCHART_9" localSheetId="6" hidden="1">#REF!</definedName>
    <definedName name="_51__123Graph_BCHART_9" localSheetId="7" hidden="1">[16]DADOS!$U$13:$U$26</definedName>
    <definedName name="_51__123Graph_BCHART_9" hidden="1">#REF!</definedName>
    <definedName name="_51__FDSAUDITLINK__" localSheetId="6" hidden="1">{"fdsup://directions/FAT Viewer?action=UPDATE&amp;creator=factset&amp;DYN_ARGS=TRUE&amp;DOC_NAME=FAT:FQL_AUDITING_CLIENT_TEMPLATE.FAT&amp;display_string=Audit&amp;VAR:KEY=LWNEPKPEBA&amp;VAR:QUERY=RkZfREVCVChBTk4sMCwwKQ==&amp;WINDOW=FIRST_POPUP&amp;HEIGHT=450&amp;WIDTH=450&amp;START_MAXIMIZED=FALS","E&amp;VAR:CALENDAR=US&amp;VAR:SYMBOL=555299&amp;VAR:INDEX=0"}</definedName>
    <definedName name="_51__FDSAUDITLINK__" localSheetId="7" hidden="1">{"fdsup://directions/FAT Viewer?action=UPDATE&amp;creator=factset&amp;DYN_ARGS=TRUE&amp;DOC_NAME=FAT:FQL_AUDITING_CLIENT_TEMPLATE.FAT&amp;display_string=Audit&amp;VAR:KEY=LWNEPKPEBA&amp;VAR:QUERY=RkZfREVCVChBTk4sMCwwKQ==&amp;WINDOW=FIRST_POPUP&amp;HEIGHT=450&amp;WIDTH=450&amp;START_MAXIMIZED=FALS","E&amp;VAR:CALENDAR=US&amp;VAR:SYMBOL=555299&amp;VAR:INDEX=0"}</definedName>
    <definedName name="_51__FDSAUDITLINK__" hidden="1">{"fdsup://directions/FAT Viewer?action=UPDATE&amp;creator=factset&amp;DYN_ARGS=TRUE&amp;DOC_NAME=FAT:FQL_AUDITING_CLIENT_TEMPLATE.FAT&amp;display_string=Audit&amp;VAR:KEY=LWNEPKPEBA&amp;VAR:QUERY=RkZfREVCVChBTk4sMCwwKQ==&amp;WINDOW=FIRST_POPUP&amp;HEIGHT=450&amp;WIDTH=450&amp;START_MAXIMIZED=FALS","E&amp;VAR:CALENDAR=US&amp;VAR:SYMBOL=555299&amp;VAR:INDEX=0"}</definedName>
    <definedName name="_515__123Graph_DCHART_1" localSheetId="6" hidden="1">#REF!</definedName>
    <definedName name="_515__123Graph_DCHART_1" localSheetId="7" hidden="1">#REF!</definedName>
    <definedName name="_515__123Graph_DCHART_1" hidden="1">#REF!</definedName>
    <definedName name="_52___123Graph_BCHART_19" localSheetId="6" hidden="1">#REF!</definedName>
    <definedName name="_52___123Graph_BCHART_19" localSheetId="7" hidden="1">'[16]Produt AGO'!$AE$12:$AE$44</definedName>
    <definedName name="_52___123Graph_BCHART_19" hidden="1">#REF!</definedName>
    <definedName name="_52__123Graph_ACHART_21" localSheetId="6" hidden="1">#REF!</definedName>
    <definedName name="_52__123Graph_ACHART_21" localSheetId="7" hidden="1">'[16]Produt OUT'!$B$12:$B$13</definedName>
    <definedName name="_52__123Graph_ACHART_21" hidden="1">#REF!</definedName>
    <definedName name="_52__123Graph_ACHART_37" localSheetId="6" hidden="1">#REF!</definedName>
    <definedName name="_52__123Graph_ACHART_37" localSheetId="7" hidden="1">'[16]Produt AGO'!$J$48:$L$48</definedName>
    <definedName name="_52__123Graph_ACHART_37" hidden="1">#REF!</definedName>
    <definedName name="_52__123Graph_CCHART_1" localSheetId="6" hidden="1">#REF!</definedName>
    <definedName name="_52__123Graph_CCHART_1" localSheetId="7" hidden="1">[16]DADOS!$L$13:$L$26</definedName>
    <definedName name="_52__123Graph_CCHART_1" hidden="1">#REF!</definedName>
    <definedName name="_52__FDSAUDITLINK__" localSheetId="6" hidden="1">{"fdsup://directions/FAT Viewer?action=UPDATE&amp;creator=factset&amp;DYN_ARGS=TRUE&amp;DOC_NAME=FAT:FQL_AUDITING_CLIENT_TEMPLATE.FAT&amp;display_string=Audit&amp;VAR:KEY=CDSBKPQDIN&amp;VAR:QUERY=RkZfREVCVChBTk4sMCwwKQ==&amp;WINDOW=FIRST_POPUP&amp;HEIGHT=450&amp;WIDTH=450&amp;START_MAXIMIZED=FALS","E&amp;VAR:CALENDAR=US&amp;VAR:INDEX=0"}</definedName>
    <definedName name="_52__FDSAUDITLINK__" localSheetId="7" hidden="1">{"fdsup://directions/FAT Viewer?action=UPDATE&amp;creator=factset&amp;DYN_ARGS=TRUE&amp;DOC_NAME=FAT:FQL_AUDITING_CLIENT_TEMPLATE.FAT&amp;display_string=Audit&amp;VAR:KEY=CDSBKPQDIN&amp;VAR:QUERY=RkZfREVCVChBTk4sMCwwKQ==&amp;WINDOW=FIRST_POPUP&amp;HEIGHT=450&amp;WIDTH=450&amp;START_MAXIMIZED=FALS","E&amp;VAR:CALENDAR=US&amp;VAR:INDEX=0"}</definedName>
    <definedName name="_52__FDSAUDITLINK__" hidden="1">{"fdsup://directions/FAT Viewer?action=UPDATE&amp;creator=factset&amp;DYN_ARGS=TRUE&amp;DOC_NAME=FAT:FQL_AUDITING_CLIENT_TEMPLATE.FAT&amp;display_string=Audit&amp;VAR:KEY=CDSBKPQDIN&amp;VAR:QUERY=RkZfREVCVChBTk4sMCwwKQ==&amp;WINDOW=FIRST_POPUP&amp;HEIGHT=450&amp;WIDTH=450&amp;START_MAXIMIZED=FALS","E&amp;VAR:CALENDAR=US&amp;VAR:INDEX=0"}</definedName>
    <definedName name="_53___123Graph_BCHART_2" localSheetId="6" hidden="1">#REF!</definedName>
    <definedName name="_53___123Graph_BCHART_2" localSheetId="7" hidden="1">[6]PARETOS!$N$4:$N$10</definedName>
    <definedName name="_53___123Graph_BCHART_2" hidden="1">#REF!</definedName>
    <definedName name="_53__123Graph_ACHART_22" localSheetId="6" hidden="1">#REF!</definedName>
    <definedName name="_53__123Graph_ACHART_22" localSheetId="7" hidden="1">'[16]Produt NOV'!$B$12:$B$13</definedName>
    <definedName name="_53__123Graph_ACHART_22" hidden="1">#REF!</definedName>
    <definedName name="_53__123Graph_ACHART_39" localSheetId="6" hidden="1">#REF!</definedName>
    <definedName name="_53__123Graph_ACHART_39" localSheetId="7" hidden="1">'[16]Produt SET'!$J$48:$L$48</definedName>
    <definedName name="_53__123Graph_ACHART_39" hidden="1">#REF!</definedName>
    <definedName name="_53__123Graph_CCHART_10" localSheetId="6" hidden="1">#REF!</definedName>
    <definedName name="_53__123Graph_CCHART_10" localSheetId="7" hidden="1">'[16]Produt JAN'!$AF$12:$AF$44</definedName>
    <definedName name="_53__123Graph_CCHART_10" hidden="1">#REF!</definedName>
    <definedName name="_53__FDSAUDITLINK__" localSheetId="6" hidden="1">{"fdsup://directions/FAT Viewer?action=UPDATE&amp;creator=factset&amp;DYN_ARGS=TRUE&amp;DOC_NAME=FAT:FQL_AUDITING_CLIENT_TEMPLATE.FAT&amp;display_string=Audit&amp;VAR:KEY=ROTURMNGTC&amp;VAR:QUERY=RkZfTkVUX0RFQlQoQU5OLDAsMCk=&amp;WINDOW=FIRST_POPUP&amp;HEIGHT=450&amp;WIDTH=450&amp;START_MAXIMIZED=","FALSE&amp;VAR:CALENDAR=US&amp;VAR:INDEX=0"}</definedName>
    <definedName name="_53__FDSAUDITLINK__" localSheetId="7" hidden="1">{"fdsup://directions/FAT Viewer?action=UPDATE&amp;creator=factset&amp;DYN_ARGS=TRUE&amp;DOC_NAME=FAT:FQL_AUDITING_CLIENT_TEMPLATE.FAT&amp;display_string=Audit&amp;VAR:KEY=ROTURMNGTC&amp;VAR:QUERY=RkZfTkVUX0RFQlQoQU5OLDAsMCk=&amp;WINDOW=FIRST_POPUP&amp;HEIGHT=450&amp;WIDTH=450&amp;START_MAXIMIZED=","FALSE&amp;VAR:CALENDAR=US&amp;VAR:INDEX=0"}</definedName>
    <definedName name="_53__FDSAUDITLINK__" hidden="1">{"fdsup://directions/FAT Viewer?action=UPDATE&amp;creator=factset&amp;DYN_ARGS=TRUE&amp;DOC_NAME=FAT:FQL_AUDITING_CLIENT_TEMPLATE.FAT&amp;display_string=Audit&amp;VAR:KEY=ROTURMNGTC&amp;VAR:QUERY=RkZfTkVUX0RFQlQoQU5OLDAsMCk=&amp;WINDOW=FIRST_POPUP&amp;HEIGHT=450&amp;WIDTH=450&amp;START_MAXIMIZED=","FALSE&amp;VAR:CALENDAR=US&amp;VAR:INDEX=0"}</definedName>
    <definedName name="_54___123Graph_BCHART_20" localSheetId="6" hidden="1">#REF!</definedName>
    <definedName name="_54___123Graph_BCHART_20" localSheetId="7" hidden="1">'[16]Produt SET'!$AE$12:$AE$44</definedName>
    <definedName name="_54___123Graph_BCHART_20" hidden="1">#REF!</definedName>
    <definedName name="_54__123Graph_ACHART_23" localSheetId="6" hidden="1">#REF!</definedName>
    <definedName name="_54__123Graph_ACHART_23" localSheetId="7" hidden="1">'[16]Produt DEZ'!$B$12:$B$13</definedName>
    <definedName name="_54__123Graph_ACHART_23" hidden="1">#REF!</definedName>
    <definedName name="_54__123Graph_ACHART_4" localSheetId="6" hidden="1">#REF!</definedName>
    <definedName name="_54__123Graph_ACHART_4" localSheetId="7" hidden="1">[16]DADOS!$O$28:$Q$28</definedName>
    <definedName name="_54__123Graph_ACHART_4" hidden="1">#REF!</definedName>
    <definedName name="_54__123Graph_CCHART_13" localSheetId="6" hidden="1">#REF!</definedName>
    <definedName name="_54__123Graph_CCHART_13" localSheetId="7" hidden="1">'[16]Produt FEV'!$AF$12:$AF$44</definedName>
    <definedName name="_54__123Graph_CCHART_13" hidden="1">#REF!</definedName>
    <definedName name="_54__FDSAUDITLINK__" localSheetId="6" hidden="1">{"fdsup://directions/FAT Viewer?action=UPDATE&amp;creator=factset&amp;DYN_ARGS=TRUE&amp;DOC_NAME=FAT:FQL_AUDITING_CLIENT_TEMPLATE.FAT&amp;display_string=Audit&amp;VAR:KEY=ELMJYFGHOH&amp;VAR:QUERY=RkZfREVCVChBTk4sMCwwKQ==&amp;WINDOW=FIRST_POPUP&amp;HEIGHT=450&amp;WIDTH=450&amp;START_MAXIMIZED=FALS","E&amp;VAR:CALENDAR=US&amp;VAR:SYMBOL=664068&amp;VAR:INDEX=0"}</definedName>
    <definedName name="_54__FDSAUDITLINK__" localSheetId="7" hidden="1">{"fdsup://directions/FAT Viewer?action=UPDATE&amp;creator=factset&amp;DYN_ARGS=TRUE&amp;DOC_NAME=FAT:FQL_AUDITING_CLIENT_TEMPLATE.FAT&amp;display_string=Audit&amp;VAR:KEY=ELMJYFGHOH&amp;VAR:QUERY=RkZfREVCVChBTk4sMCwwKQ==&amp;WINDOW=FIRST_POPUP&amp;HEIGHT=450&amp;WIDTH=450&amp;START_MAXIMIZED=FALS","E&amp;VAR:CALENDAR=US&amp;VAR:SYMBOL=664068&amp;VAR:INDEX=0"}</definedName>
    <definedName name="_54__FDSAUDITLINK__" hidden="1">{"fdsup://directions/FAT Viewer?action=UPDATE&amp;creator=factset&amp;DYN_ARGS=TRUE&amp;DOC_NAME=FAT:FQL_AUDITING_CLIENT_TEMPLATE.FAT&amp;display_string=Audit&amp;VAR:KEY=ELMJYFGHOH&amp;VAR:QUERY=RkZfREVCVChBTk4sMCwwKQ==&amp;WINDOW=FIRST_POPUP&amp;HEIGHT=450&amp;WIDTH=450&amp;START_MAXIMIZED=FALS","E&amp;VAR:CALENDAR=US&amp;VAR:SYMBOL=664068&amp;VAR:INDEX=0"}</definedName>
    <definedName name="_55_______123Graph_FCHART_1" localSheetId="6" hidden="1">#REF!</definedName>
    <definedName name="_55_______123Graph_FCHART_1" localSheetId="7" hidden="1">#REF!</definedName>
    <definedName name="_55_______123Graph_FCHART_1" hidden="1">#REF!</definedName>
    <definedName name="_55___123Graph_BCHART_21" localSheetId="6" hidden="1">#REF!</definedName>
    <definedName name="_55___123Graph_BCHART_21" localSheetId="7" hidden="1">'[16]Produt OUT'!$AE$12:$AE$44</definedName>
    <definedName name="_55___123Graph_BCHART_21" hidden="1">#REF!</definedName>
    <definedName name="_55__123Graph_ACHART_25" localSheetId="6" hidden="1">#REF!</definedName>
    <definedName name="_55__123Graph_ACHART_25" localSheetId="7" hidden="1">'[16]Produt FEV'!$J$48:$L$48</definedName>
    <definedName name="_55__123Graph_ACHART_25" hidden="1">#REF!</definedName>
    <definedName name="_55__123Graph_ACHART_41" localSheetId="6" hidden="1">#REF!</definedName>
    <definedName name="_55__123Graph_ACHART_41" localSheetId="7" hidden="1">'[16]Produt OUT'!$J$48:$L$48</definedName>
    <definedName name="_55__123Graph_ACHART_41" hidden="1">#REF!</definedName>
    <definedName name="_55__123Graph_CCHART_14" localSheetId="6" hidden="1">#REF!</definedName>
    <definedName name="_55__123Graph_CCHART_14" localSheetId="7" hidden="1">'[16]Produt MAR'!$AF$12:$AF$44</definedName>
    <definedName name="_55__123Graph_CCHART_14" hidden="1">#REF!</definedName>
    <definedName name="_55__FDSAUDITLINK__" localSheetId="6" hidden="1">{"fdsup://directions/FAT Viewer?action=UPDATE&amp;creator=factset&amp;DYN_ARGS=TRUE&amp;DOC_NAME=FAT:FQL_AUDITING_CLIENT_TEMPLATE.FAT&amp;display_string=Audit&amp;VAR:KEY=BULMFERCLK&amp;VAR:QUERY=RkZfTkVUX0RFQlQoQU5OLDAsMCk=&amp;WINDOW=FIRST_POPUP&amp;HEIGHT=450&amp;WIDTH=450&amp;START_MAXIMIZED=","FALSE&amp;VAR:CALENDAR=US&amp;VAR:SYMBOL=209691&amp;VAR:INDEX=0"}</definedName>
    <definedName name="_55__FDSAUDITLINK__" localSheetId="7" hidden="1">{"fdsup://directions/FAT Viewer?action=UPDATE&amp;creator=factset&amp;DYN_ARGS=TRUE&amp;DOC_NAME=FAT:FQL_AUDITING_CLIENT_TEMPLATE.FAT&amp;display_string=Audit&amp;VAR:KEY=BULMFERCLK&amp;VAR:QUERY=RkZfTkVUX0RFQlQoQU5OLDAsMCk=&amp;WINDOW=FIRST_POPUP&amp;HEIGHT=450&amp;WIDTH=450&amp;START_MAXIMIZED=","FALSE&amp;VAR:CALENDAR=US&amp;VAR:SYMBOL=209691&amp;VAR:INDEX=0"}</definedName>
    <definedName name="_55__FDSAUDITLINK__" hidden="1">{"fdsup://directions/FAT Viewer?action=UPDATE&amp;creator=factset&amp;DYN_ARGS=TRUE&amp;DOC_NAME=FAT:FQL_AUDITING_CLIENT_TEMPLATE.FAT&amp;display_string=Audit&amp;VAR:KEY=BULMFERCLK&amp;VAR:QUERY=RkZfTkVUX0RFQlQoQU5OLDAsMCk=&amp;WINDOW=FIRST_POPUP&amp;HEIGHT=450&amp;WIDTH=450&amp;START_MAXIMIZED=","FALSE&amp;VAR:CALENDAR=US&amp;VAR:SYMBOL=209691&amp;VAR:INDEX=0"}</definedName>
    <definedName name="_56___123Graph_BCHART_22" localSheetId="6" hidden="1">#REF!</definedName>
    <definedName name="_56___123Graph_BCHART_22" localSheetId="7" hidden="1">'[16]Produt NOV'!$AE$12:$AE$44</definedName>
    <definedName name="_56___123Graph_BCHART_22" hidden="1">#REF!</definedName>
    <definedName name="_56__123Graph_ACHART_27" localSheetId="6" hidden="1">#REF!</definedName>
    <definedName name="_56__123Graph_ACHART_27" localSheetId="7" hidden="1">'[16]Produt MAR'!$J$48:$L$48</definedName>
    <definedName name="_56__123Graph_ACHART_27" hidden="1">#REF!</definedName>
    <definedName name="_56__123Graph_ACHART_43" localSheetId="6" hidden="1">#REF!</definedName>
    <definedName name="_56__123Graph_ACHART_43" localSheetId="7" hidden="1">'[16]Produt NOV'!$J$48:$L$48</definedName>
    <definedName name="_56__123Graph_ACHART_43" hidden="1">#REF!</definedName>
    <definedName name="_56__123Graph_CCHART_15" localSheetId="6" hidden="1">#REF!</definedName>
    <definedName name="_56__123Graph_CCHART_15" localSheetId="7" hidden="1">'[16]Produt ABR'!$AF$12:$AF$44</definedName>
    <definedName name="_56__123Graph_CCHART_15" hidden="1">#REF!</definedName>
    <definedName name="_56__FDSAUDITLINK__" localSheetId="6" hidden="1">{"fdsup://directions/FAT Viewer?action=UPDATE&amp;creator=factset&amp;DYN_ARGS=TRUE&amp;DOC_NAME=FAT:FQL_AUDITING_CLIENT_TEMPLATE.FAT&amp;display_string=Audit&amp;VAR:KEY=PCBYLCVWFI&amp;VAR:QUERY=RkZfREVCVChBTk4sMCwwKQ==&amp;WINDOW=FIRST_POPUP&amp;HEIGHT=450&amp;WIDTH=450&amp;START_MAXIMIZED=FALS","E&amp;VAR:CALENDAR=US&amp;VAR:SYMBOL=48815220&amp;VAR:INDEX=0"}</definedName>
    <definedName name="_56__FDSAUDITLINK__" localSheetId="7" hidden="1">{"fdsup://directions/FAT Viewer?action=UPDATE&amp;creator=factset&amp;DYN_ARGS=TRUE&amp;DOC_NAME=FAT:FQL_AUDITING_CLIENT_TEMPLATE.FAT&amp;display_string=Audit&amp;VAR:KEY=PCBYLCVWFI&amp;VAR:QUERY=RkZfREVCVChBTk4sMCwwKQ==&amp;WINDOW=FIRST_POPUP&amp;HEIGHT=450&amp;WIDTH=450&amp;START_MAXIMIZED=FALS","E&amp;VAR:CALENDAR=US&amp;VAR:SYMBOL=48815220&amp;VAR:INDEX=0"}</definedName>
    <definedName name="_56__FDSAUDITLINK__" hidden="1">{"fdsup://directions/FAT Viewer?action=UPDATE&amp;creator=factset&amp;DYN_ARGS=TRUE&amp;DOC_NAME=FAT:FQL_AUDITING_CLIENT_TEMPLATE.FAT&amp;display_string=Audit&amp;VAR:KEY=PCBYLCVWFI&amp;VAR:QUERY=RkZfREVCVChBTk4sMCwwKQ==&amp;WINDOW=FIRST_POPUP&amp;HEIGHT=450&amp;WIDTH=450&amp;START_MAXIMIZED=FALS","E&amp;VAR:CALENDAR=US&amp;VAR:SYMBOL=48815220&amp;VAR:INDEX=0"}</definedName>
    <definedName name="_560__123Graph_ECHART_1" localSheetId="6" hidden="1">#REF!</definedName>
    <definedName name="_560__123Graph_ECHART_1" localSheetId="7" hidden="1">#REF!</definedName>
    <definedName name="_560__123Graph_ECHART_1" hidden="1">#REF!</definedName>
    <definedName name="_57___123Graph_BCHART_23" localSheetId="6" hidden="1">#REF!</definedName>
    <definedName name="_57___123Graph_BCHART_23" localSheetId="7" hidden="1">'[16]Produt DEZ'!$AE$12:$AE$44</definedName>
    <definedName name="_57___123Graph_BCHART_23" hidden="1">#REF!</definedName>
    <definedName name="_57__123Graph_ACHART_29" localSheetId="6" hidden="1">#REF!</definedName>
    <definedName name="_57__123Graph_ACHART_29" localSheetId="7" hidden="1">'[16]Produt ABR'!$J$48:$L$48</definedName>
    <definedName name="_57__123Graph_ACHART_29" hidden="1">#REF!</definedName>
    <definedName name="_57__123Graph_ACHART_45" localSheetId="6" hidden="1">#REF!</definedName>
    <definedName name="_57__123Graph_ACHART_45" localSheetId="7" hidden="1">'[16]Produt DEZ'!$J$48:$L$48</definedName>
    <definedName name="_57__123Graph_ACHART_45" hidden="1">#REF!</definedName>
    <definedName name="_57__123Graph_CCHART_16" localSheetId="6" hidden="1">#REF!</definedName>
    <definedName name="_57__123Graph_CCHART_16" localSheetId="7" hidden="1">'[16]Produt MAI'!$AF$12:$AF$44</definedName>
    <definedName name="_57__123Graph_CCHART_16" hidden="1">#REF!</definedName>
    <definedName name="_57__123Graph_FCHART_1" localSheetId="6" hidden="1">#REF!</definedName>
    <definedName name="_57__123Graph_FCHART_1" localSheetId="7" hidden="1">#REF!</definedName>
    <definedName name="_57__123Graph_FCHART_1" hidden="1">#REF!</definedName>
    <definedName name="_57__FDSAUDITLINK__" localSheetId="6" hidden="1">{"fdsup://directions/FAT Viewer?action=UPDATE&amp;creator=factset&amp;DYN_ARGS=TRUE&amp;DOC_NAME=FAT:FQL_AUDITING_CLIENT_TEMPLATE.FAT&amp;display_string=Audit&amp;VAR:KEY=CDSBKPQDIN&amp;VAR:QUERY=RkZfREVCVChBTk4sMCwwKQ==&amp;WINDOW=FIRST_POPUP&amp;HEIGHT=450&amp;WIDTH=450&amp;START_MAXIMIZED=FALS","E&amp;VAR:CALENDAR=US&amp;VAR:INDEX=0"}</definedName>
    <definedName name="_57__FDSAUDITLINK__" localSheetId="7" hidden="1">{"fdsup://directions/FAT Viewer?action=UPDATE&amp;creator=factset&amp;DYN_ARGS=TRUE&amp;DOC_NAME=FAT:FQL_AUDITING_CLIENT_TEMPLATE.FAT&amp;display_string=Audit&amp;VAR:KEY=CDSBKPQDIN&amp;VAR:QUERY=RkZfREVCVChBTk4sMCwwKQ==&amp;WINDOW=FIRST_POPUP&amp;HEIGHT=450&amp;WIDTH=450&amp;START_MAXIMIZED=FALS","E&amp;VAR:CALENDAR=US&amp;VAR:INDEX=0"}</definedName>
    <definedName name="_57__FDSAUDITLINK__" hidden="1">{"fdsup://directions/FAT Viewer?action=UPDATE&amp;creator=factset&amp;DYN_ARGS=TRUE&amp;DOC_NAME=FAT:FQL_AUDITING_CLIENT_TEMPLATE.FAT&amp;display_string=Audit&amp;VAR:KEY=CDSBKPQDIN&amp;VAR:QUERY=RkZfREVCVChBTk4sMCwwKQ==&amp;WINDOW=FIRST_POPUP&amp;HEIGHT=450&amp;WIDTH=450&amp;START_MAXIMIZED=FALS","E&amp;VAR:CALENDAR=US&amp;VAR:INDEX=0"}</definedName>
    <definedName name="_58___123Graph_BCHART_3" localSheetId="6" hidden="1">#REF!</definedName>
    <definedName name="_58___123Graph_BCHART_3" localSheetId="7" hidden="1">[6]PARETOS!$O$28:$O$35</definedName>
    <definedName name="_58___123Graph_BCHART_3" hidden="1">#REF!</definedName>
    <definedName name="_58__123Graph_ACHART_3" localSheetId="6" hidden="1">#REF!</definedName>
    <definedName name="_58__123Graph_ACHART_3" localSheetId="7" hidden="1">[16]DADOS!$J$30:$L$30</definedName>
    <definedName name="_58__123Graph_ACHART_3" hidden="1">#REF!</definedName>
    <definedName name="_58__123Graph_ACHART_5" localSheetId="6" hidden="1">#REF!</definedName>
    <definedName name="_58__123Graph_ACHART_5" localSheetId="7" hidden="1">[16]DADOS!$O$30:$Q$30</definedName>
    <definedName name="_58__123Graph_ACHART_5" hidden="1">#REF!</definedName>
    <definedName name="_58__123Graph_CCHART_17" localSheetId="6" hidden="1">#REF!</definedName>
    <definedName name="_58__123Graph_CCHART_17" localSheetId="7" hidden="1">'[16]Produt JUN'!$AF$12:$AF$44</definedName>
    <definedName name="_58__123Graph_CCHART_17" hidden="1">#REF!</definedName>
    <definedName name="_59___123Graph_BCHART_6" localSheetId="6" hidden="1">#REF!</definedName>
    <definedName name="_59___123Graph_BCHART_6" localSheetId="7" hidden="1">[16]DADOS!$O$15:$O$26</definedName>
    <definedName name="_59___123Graph_BCHART_6" hidden="1">#REF!</definedName>
    <definedName name="_59__123Graph_ACHART_31" localSheetId="6" hidden="1">#REF!</definedName>
    <definedName name="_59__123Graph_ACHART_31" localSheetId="7" hidden="1">'[16]Produt MAI'!$J$48:$L$48</definedName>
    <definedName name="_59__123Graph_ACHART_31" hidden="1">#REF!</definedName>
    <definedName name="_59__123Graph_ACHART_6" localSheetId="6" hidden="1">#REF!</definedName>
    <definedName name="_59__123Graph_ACHART_6" localSheetId="7" hidden="1">[16]DADOS!$G$15:$G$26</definedName>
    <definedName name="_59__123Graph_ACHART_6" hidden="1">#REF!</definedName>
    <definedName name="_59__123Graph_CCHART_18" localSheetId="6" hidden="1">#REF!</definedName>
    <definedName name="_59__123Graph_CCHART_18" localSheetId="7" hidden="1">'[16]Produt JUL'!$AF$12:$AF$44</definedName>
    <definedName name="_59__123Graph_CCHART_18" hidden="1">#REF!</definedName>
    <definedName name="_6____123Graph_ACHART_9" localSheetId="6" hidden="1">#REF!</definedName>
    <definedName name="_6____123Graph_ACHART_9" localSheetId="7" hidden="1">'[6]PROP ELAB GANH'!$L$95:$L$101</definedName>
    <definedName name="_6____123Graph_ACHART_9" hidden="1">#REF!</definedName>
    <definedName name="_6____123Graph_XCHART_3" localSheetId="6" hidden="1">#REF!</definedName>
    <definedName name="_6____123Graph_XCHART_3" localSheetId="7" hidden="1">#REF!</definedName>
    <definedName name="_6____123Graph_XCHART_3" hidden="1">#REF!</definedName>
    <definedName name="_6___123Graph_ACHART_9" localSheetId="6" hidden="1">#REF!</definedName>
    <definedName name="_6___123Graph_ACHART_9" localSheetId="7" hidden="1">'[6]PROP ELAB GANH'!$L$95:$L$101</definedName>
    <definedName name="_6___123Graph_ACHART_9" hidden="1">#REF!</definedName>
    <definedName name="_6__123Graph_ACHART_14" localSheetId="6" hidden="1">#REF!</definedName>
    <definedName name="_6__123Graph_ACHART_14" localSheetId="7" hidden="1">'[16]Produt MAR'!$B$12:$B$13</definedName>
    <definedName name="_6__123Graph_ACHART_14" hidden="1">#REF!</definedName>
    <definedName name="_6__123Graph_AChart_1A" localSheetId="7" hidden="1">#REF!</definedName>
    <definedName name="_6__123Graph_AChart_1A" hidden="1">#REF!</definedName>
    <definedName name="_6__123Graph_ACHART_3" localSheetId="6" hidden="1">#REF!</definedName>
    <definedName name="_6__123Graph_ACHART_3" hidden="1">#REF!</definedName>
    <definedName name="_6__123Graph_ACHART_9" localSheetId="6" hidden="1">#REF!</definedName>
    <definedName name="_6__123Graph_ACHART_9" localSheetId="7" hidden="1">'[6]PROP ELAB GANH'!$L$95:$L$101</definedName>
    <definedName name="_6__123Graph_ACHART_9" hidden="1">#REF!</definedName>
    <definedName name="_6__123Graph_BCHART_1" localSheetId="6" hidden="1">#REF!</definedName>
    <definedName name="_6__123Graph_BCHART_1" localSheetId="7" hidden="1">[18]EAIGESEN!#REF!</definedName>
    <definedName name="_6__123Graph_BCHART_1" hidden="1">#REF!</definedName>
    <definedName name="_6__123Graph_CCHART_1" localSheetId="6" hidden="1">#REF!</definedName>
    <definedName name="_6__123Graph_CCHART_1" localSheetId="7" hidden="1">[15]EAIGESEN!#REF!</definedName>
    <definedName name="_6__123Graph_CCHART_1" hidden="1">#REF!</definedName>
    <definedName name="_6__123Graph_ECHART_1" localSheetId="6" hidden="1">#REF!</definedName>
    <definedName name="_6__123Graph_ECHART_1" localSheetId="7" hidden="1">[15]EAIGESEN!#REF!</definedName>
    <definedName name="_6__123Graph_ECHART_1" hidden="1">#REF!</definedName>
    <definedName name="_6__FDSAUDITLINK__" localSheetId="6" hidden="1">{"fdsup://directions/FAT Viewer?action=UPDATE&amp;creator=factset&amp;DYN_ARGS=TRUE&amp;DOC_NAME=FAT:FQL_AUDITING_CLIENT_TEMPLATE.FAT&amp;display_string=Audit&amp;VAR:KEY=ZYFMRSNYHG&amp;VAR:QUERY=RkZfVEFYX1JBVEUoQU5OLDApLzEwMA==&amp;WINDOW=FIRST_POPUP&amp;HEIGHT=450&amp;WIDTH=450&amp;START_MAXIMI","ZED=FALSE&amp;VAR:CALENDAR=US&amp;VAR:INDEX=0"}</definedName>
    <definedName name="_6__FDSAUDITLINK__" localSheetId="7" hidden="1">{"fdsup://directions/FAT Viewer?action=UPDATE&amp;creator=factset&amp;DYN_ARGS=TRUE&amp;DOC_NAME=FAT:FQL_AUDITING_CLIENT_TEMPLATE.FAT&amp;display_string=Audit&amp;VAR:KEY=ZYFMRSNYHG&amp;VAR:QUERY=RkZfVEFYX1JBVEUoQU5OLDApLzEwMA==&amp;WINDOW=FIRST_POPUP&amp;HEIGHT=450&amp;WIDTH=450&amp;START_MAXIMI","ZED=FALSE&amp;VAR:CALENDAR=US&amp;VAR:INDEX=0"}</definedName>
    <definedName name="_6__FDSAUDITLINK__" hidden="1">{"fdsup://directions/FAT Viewer?action=UPDATE&amp;creator=factset&amp;DYN_ARGS=TRUE&amp;DOC_NAME=FAT:FQL_AUDITING_CLIENT_TEMPLATE.FAT&amp;display_string=Audit&amp;VAR:KEY=ZYFMRSNYHG&amp;VAR:QUERY=RkZfVEFYX1JBVEUoQU5OLDApLzEwMA==&amp;WINDOW=FIRST_POPUP&amp;HEIGHT=450&amp;WIDTH=450&amp;START_MAXIMI","ZED=FALSE&amp;VAR:CALENDAR=US&amp;VAR:INDEX=0"}</definedName>
    <definedName name="_60_______123Graph_XCHART_3" localSheetId="6" hidden="1">#REF!</definedName>
    <definedName name="_60_______123Graph_XCHART_3" localSheetId="7" hidden="1">#REF!</definedName>
    <definedName name="_60_______123Graph_XCHART_3" hidden="1">#REF!</definedName>
    <definedName name="_60__123Graph_ACHART_33" localSheetId="6" hidden="1">#REF!</definedName>
    <definedName name="_60__123Graph_ACHART_33" localSheetId="7" hidden="1">'[16]Produt JUN'!$J$48:$L$48</definedName>
    <definedName name="_60__123Graph_ACHART_33" hidden="1">#REF!</definedName>
    <definedName name="_60__123Graph_CCHART_19" localSheetId="6" hidden="1">#REF!</definedName>
    <definedName name="_60__123Graph_CCHART_19" localSheetId="7" hidden="1">'[16]Produt AGO'!$AF$12:$AF$44</definedName>
    <definedName name="_60__123Graph_CCHART_19" hidden="1">#REF!</definedName>
    <definedName name="_605__123Graph_FCHART_1" localSheetId="6" hidden="1">#REF!</definedName>
    <definedName name="_605__123Graph_FCHART_1" localSheetId="7" hidden="1">#REF!</definedName>
    <definedName name="_605__123Graph_FCHART_1" hidden="1">#REF!</definedName>
    <definedName name="_61___123Graph_CCHART_1" localSheetId="6" hidden="1">#REF!</definedName>
    <definedName name="_61___123Graph_CCHART_1" localSheetId="7" hidden="1">[16]DADOS!$L$13:$L$26</definedName>
    <definedName name="_61___123Graph_CCHART_1" hidden="1">#REF!</definedName>
    <definedName name="_61__123Graph_ACHART_35" localSheetId="6" hidden="1">#REF!</definedName>
    <definedName name="_61__123Graph_ACHART_35" localSheetId="7" hidden="1">'[16]Produt JUL'!$J$48:$L$48</definedName>
    <definedName name="_61__123Graph_ACHART_35" hidden="1">#REF!</definedName>
    <definedName name="_61__123Graph_CCHART_20" localSheetId="6" hidden="1">#REF!</definedName>
    <definedName name="_61__123Graph_CCHART_20" localSheetId="7" hidden="1">'[16]Produt SET'!$AF$12:$AF$44</definedName>
    <definedName name="_61__123Graph_CCHART_20" hidden="1">#REF!</definedName>
    <definedName name="_62___123Graph_CCHART_10" localSheetId="6" hidden="1">#REF!</definedName>
    <definedName name="_62___123Graph_CCHART_10" localSheetId="7" hidden="1">'[16]Produt JAN'!$AF$12:$AF$44</definedName>
    <definedName name="_62___123Graph_CCHART_10" hidden="1">#REF!</definedName>
    <definedName name="_62__123Graph_ACHART_37" localSheetId="6" hidden="1">#REF!</definedName>
    <definedName name="_62__123Graph_ACHART_37" localSheetId="7" hidden="1">'[16]Produt AGO'!$J$48:$L$48</definedName>
    <definedName name="_62__123Graph_ACHART_37" hidden="1">#REF!</definedName>
    <definedName name="_62__123Graph_CCHART_21" localSheetId="6" hidden="1">#REF!</definedName>
    <definedName name="_62__123Graph_CCHART_21" localSheetId="7" hidden="1">'[16]Produt OUT'!$AF$12:$AF$44</definedName>
    <definedName name="_62__123Graph_CCHART_21" hidden="1">#REF!</definedName>
    <definedName name="_62__FDSAUDITLINK__" localSheetId="6" hidden="1">{"fdsup://directions/FAT Viewer?action=UPDATE&amp;creator=factset&amp;DYN_ARGS=TRUE&amp;DOC_NAME=FAT:FQL_AUDITING_CLIENT_TEMPLATE.FAT&amp;display_string=Audit&amp;VAR:KEY=ROTURMNGTC&amp;VAR:QUERY=RkZfTkVUX0RFQlQoQU5OLDAsMCk=&amp;WINDOW=FIRST_POPUP&amp;HEIGHT=450&amp;WIDTH=450&amp;START_MAXIMIZED=","FALSE&amp;VAR:CALENDAR=US&amp;VAR:INDEX=0"}</definedName>
    <definedName name="_62__FDSAUDITLINK__" localSheetId="7" hidden="1">{"fdsup://directions/FAT Viewer?action=UPDATE&amp;creator=factset&amp;DYN_ARGS=TRUE&amp;DOC_NAME=FAT:FQL_AUDITING_CLIENT_TEMPLATE.FAT&amp;display_string=Audit&amp;VAR:KEY=ROTURMNGTC&amp;VAR:QUERY=RkZfTkVUX0RFQlQoQU5OLDAsMCk=&amp;WINDOW=FIRST_POPUP&amp;HEIGHT=450&amp;WIDTH=450&amp;START_MAXIMIZED=","FALSE&amp;VAR:CALENDAR=US&amp;VAR:INDEX=0"}</definedName>
    <definedName name="_62__FDSAUDITLINK__" hidden="1">{"fdsup://directions/FAT Viewer?action=UPDATE&amp;creator=factset&amp;DYN_ARGS=TRUE&amp;DOC_NAME=FAT:FQL_AUDITING_CLIENT_TEMPLATE.FAT&amp;display_string=Audit&amp;VAR:KEY=ROTURMNGTC&amp;VAR:QUERY=RkZfTkVUX0RFQlQoQU5OLDAsMCk=&amp;WINDOW=FIRST_POPUP&amp;HEIGHT=450&amp;WIDTH=450&amp;START_MAXIMIZED=","FALSE&amp;VAR:CALENDAR=US&amp;VAR:INDEX=0"}</definedName>
    <definedName name="_63___123Graph_CCHART_13" localSheetId="6" hidden="1">#REF!</definedName>
    <definedName name="_63___123Graph_CCHART_13" localSheetId="7" hidden="1">'[16]Produt FEV'!$AF$12:$AF$44</definedName>
    <definedName name="_63___123Graph_CCHART_13" hidden="1">#REF!</definedName>
    <definedName name="_63__123Graph_ACHART_39" localSheetId="6" hidden="1">#REF!</definedName>
    <definedName name="_63__123Graph_ACHART_39" localSheetId="7" hidden="1">'[16]Produt SET'!$J$48:$L$48</definedName>
    <definedName name="_63__123Graph_ACHART_39" hidden="1">#REF!</definedName>
    <definedName name="_63__123Graph_ACHART_7" localSheetId="6" hidden="1">#REF!</definedName>
    <definedName name="_63__123Graph_ACHART_7" localSheetId="7" hidden="1">[16]DADOS!$S$28:$U$28</definedName>
    <definedName name="_63__123Graph_ACHART_7" hidden="1">#REF!</definedName>
    <definedName name="_63__123Graph_CCHART_22" localSheetId="6" hidden="1">#REF!</definedName>
    <definedName name="_63__123Graph_CCHART_22" localSheetId="7" hidden="1">'[16]Produt NOV'!$AF$12:$AF$44</definedName>
    <definedName name="_63__123Graph_CCHART_22" hidden="1">#REF!</definedName>
    <definedName name="_63__123Graph_DCHART_1" localSheetId="6" hidden="1">#REF!</definedName>
    <definedName name="_63__123Graph_DCHART_1" localSheetId="7" hidden="1">#REF!</definedName>
    <definedName name="_63__123Graph_DCHART_1" hidden="1">#REF!</definedName>
    <definedName name="_63__FDSAUDITLINK__" localSheetId="6" hidden="1">{"fdsup://directions/FAT Viewer?action=UPDATE&amp;creator=factset&amp;DYN_ARGS=TRUE&amp;DOC_NAME=FAT:FQL_AUDITING_CLIENT_TEMPLATE.FAT&amp;display_string=Audit&amp;VAR:KEY=ROTURMNGTC&amp;VAR:QUERY=RkZfTkVUX0RFQlQoQU5OLDAsMCk=&amp;WINDOW=FIRST_POPUP&amp;HEIGHT=450&amp;WIDTH=450&amp;START_MAXIMIZED=","FALSE&amp;VAR:CALENDAR=US&amp;VAR:INDEX=0"}</definedName>
    <definedName name="_63__FDSAUDITLINK__" localSheetId="7" hidden="1">{"fdsup://directions/FAT Viewer?action=UPDATE&amp;creator=factset&amp;DYN_ARGS=TRUE&amp;DOC_NAME=FAT:FQL_AUDITING_CLIENT_TEMPLATE.FAT&amp;display_string=Audit&amp;VAR:KEY=ROTURMNGTC&amp;VAR:QUERY=RkZfTkVUX0RFQlQoQU5OLDAsMCk=&amp;WINDOW=FIRST_POPUP&amp;HEIGHT=450&amp;WIDTH=450&amp;START_MAXIMIZED=","FALSE&amp;VAR:CALENDAR=US&amp;VAR:INDEX=0"}</definedName>
    <definedName name="_63__FDSAUDITLINK__" hidden="1">{"fdsup://directions/FAT Viewer?action=UPDATE&amp;creator=factset&amp;DYN_ARGS=TRUE&amp;DOC_NAME=FAT:FQL_AUDITING_CLIENT_TEMPLATE.FAT&amp;display_string=Audit&amp;VAR:KEY=ROTURMNGTC&amp;VAR:QUERY=RkZfTkVUX0RFQlQoQU5OLDAsMCk=&amp;WINDOW=FIRST_POPUP&amp;HEIGHT=450&amp;WIDTH=450&amp;START_MAXIMIZED=","FALSE&amp;VAR:CALENDAR=US&amp;VAR:INDEX=0"}</definedName>
    <definedName name="_64___123Graph_CCHART_14" localSheetId="6" hidden="1">#REF!</definedName>
    <definedName name="_64___123Graph_CCHART_14" localSheetId="7" hidden="1">'[16]Produt MAR'!$AF$12:$AF$44</definedName>
    <definedName name="_64___123Graph_CCHART_14" hidden="1">#REF!</definedName>
    <definedName name="_64__123Graph_ACHART_4" localSheetId="6" hidden="1">#REF!</definedName>
    <definedName name="_64__123Graph_ACHART_4" localSheetId="7" hidden="1">[16]DADOS!$O$28:$Q$28</definedName>
    <definedName name="_64__123Graph_ACHART_4" hidden="1">#REF!</definedName>
    <definedName name="_64__123Graph_CCHART_23" localSheetId="6" hidden="1">#REF!</definedName>
    <definedName name="_64__123Graph_CCHART_23" localSheetId="7" hidden="1">'[16]Produt DEZ'!$AF$12:$AF$44</definedName>
    <definedName name="_64__123Graph_CCHART_23" hidden="1">#REF!</definedName>
    <definedName name="_64__FDSAUDITLINK__" localSheetId="6" hidden="1">{"fdsup://directions/FAT Viewer?action=UPDATE&amp;creator=factset&amp;DYN_ARGS=TRUE&amp;DOC_NAME=FAT:FQL_AUDITING_CLIENT_TEMPLATE.FAT&amp;display_string=Audit&amp;VAR:KEY=QHIFYXYXUH&amp;VAR:QUERY=RkZfREVCVChBTk4sMCwwKQ==&amp;WINDOW=FIRST_POPUP&amp;HEIGHT=450&amp;WIDTH=450&amp;START_MAXIMIZED=FALS","E&amp;VAR:CALENDAR=US&amp;VAR:SYMBOL=HRBN-CH&amp;VAR:INDEX=0"}</definedName>
    <definedName name="_64__FDSAUDITLINK__" localSheetId="7" hidden="1">{"fdsup://directions/FAT Viewer?action=UPDATE&amp;creator=factset&amp;DYN_ARGS=TRUE&amp;DOC_NAME=FAT:FQL_AUDITING_CLIENT_TEMPLATE.FAT&amp;display_string=Audit&amp;VAR:KEY=QHIFYXYXUH&amp;VAR:QUERY=RkZfREVCVChBTk4sMCwwKQ==&amp;WINDOW=FIRST_POPUP&amp;HEIGHT=450&amp;WIDTH=450&amp;START_MAXIMIZED=FALS","E&amp;VAR:CALENDAR=US&amp;VAR:SYMBOL=HRBN-CH&amp;VAR:INDEX=0"}</definedName>
    <definedName name="_64__FDSAUDITLINK__" hidden="1">{"fdsup://directions/FAT Viewer?action=UPDATE&amp;creator=factset&amp;DYN_ARGS=TRUE&amp;DOC_NAME=FAT:FQL_AUDITING_CLIENT_TEMPLATE.FAT&amp;display_string=Audit&amp;VAR:KEY=QHIFYXYXUH&amp;VAR:QUERY=RkZfREVCVChBTk4sMCwwKQ==&amp;WINDOW=FIRST_POPUP&amp;HEIGHT=450&amp;WIDTH=450&amp;START_MAXIMIZED=FALS","E&amp;VAR:CALENDAR=US&amp;VAR:SYMBOL=HRBN-CH&amp;VAR:INDEX=0"}</definedName>
    <definedName name="_65______123Graph_BCHART_1" localSheetId="6" hidden="1">#REF!</definedName>
    <definedName name="_65______123Graph_BCHART_1" localSheetId="7" hidden="1">#REF!</definedName>
    <definedName name="_65______123Graph_BCHART_1" hidden="1">#REF!</definedName>
    <definedName name="_65___123Graph_CCHART_15" localSheetId="6" hidden="1">#REF!</definedName>
    <definedName name="_65___123Graph_CCHART_15" localSheetId="7" hidden="1">'[16]Produt ABR'!$AF$12:$AF$44</definedName>
    <definedName name="_65___123Graph_CCHART_15" hidden="1">#REF!</definedName>
    <definedName name="_65__123Graph_ACHART_41" localSheetId="6" hidden="1">#REF!</definedName>
    <definedName name="_65__123Graph_ACHART_41" localSheetId="7" hidden="1">'[16]Produt OUT'!$J$48:$L$48</definedName>
    <definedName name="_65__123Graph_ACHART_41" hidden="1">#REF!</definedName>
    <definedName name="_65__123Graph_CCHART_6" localSheetId="6" hidden="1">#REF!</definedName>
    <definedName name="_65__123Graph_CCHART_6" localSheetId="7" hidden="1">[16]DADOS!$P$15:$P$26</definedName>
    <definedName name="_65__123Graph_CCHART_6" hidden="1">#REF!</definedName>
    <definedName name="_65__FDSAUDITLINK__" localSheetId="6" hidden="1">{"fdsup://directions/FAT Viewer?action=UPDATE&amp;creator=factset&amp;DYN_ARGS=TRUE&amp;DOC_NAME=FAT:FQL_AUDITING_CLIENT_TEMPLATE.FAT&amp;display_string=Audit&amp;VAR:KEY=VMLQFWTODQ&amp;VAR:QUERY=RkZfTkVUX0RFQlQoQU5OLDAsMCk=&amp;WINDOW=FIRST_POPUP&amp;HEIGHT=450&amp;WIDTH=450&amp;START_MAXIMIZED=","FALSE&amp;VAR:CALENDAR=US&amp;VAR:SYMBOL=12485720&amp;VAR:INDEX=0"}</definedName>
    <definedName name="_65__FDSAUDITLINK__" localSheetId="7" hidden="1">{"fdsup://directions/FAT Viewer?action=UPDATE&amp;creator=factset&amp;DYN_ARGS=TRUE&amp;DOC_NAME=FAT:FQL_AUDITING_CLIENT_TEMPLATE.FAT&amp;display_string=Audit&amp;VAR:KEY=VMLQFWTODQ&amp;VAR:QUERY=RkZfTkVUX0RFQlQoQU5OLDAsMCk=&amp;WINDOW=FIRST_POPUP&amp;HEIGHT=450&amp;WIDTH=450&amp;START_MAXIMIZED=","FALSE&amp;VAR:CALENDAR=US&amp;VAR:SYMBOL=12485720&amp;VAR:INDEX=0"}</definedName>
    <definedName name="_65__FDSAUDITLINK__" hidden="1">{"fdsup://directions/FAT Viewer?action=UPDATE&amp;creator=factset&amp;DYN_ARGS=TRUE&amp;DOC_NAME=FAT:FQL_AUDITING_CLIENT_TEMPLATE.FAT&amp;display_string=Audit&amp;VAR:KEY=VMLQFWTODQ&amp;VAR:QUERY=RkZfTkVUX0RFQlQoQU5OLDAsMCk=&amp;WINDOW=FIRST_POPUP&amp;HEIGHT=450&amp;WIDTH=450&amp;START_MAXIMIZED=","FALSE&amp;VAR:CALENDAR=US&amp;VAR:SYMBOL=12485720&amp;VAR:INDEX=0"}</definedName>
    <definedName name="_650__123Graph_XCHART_3" localSheetId="6" hidden="1">#REF!</definedName>
    <definedName name="_650__123Graph_XCHART_3" localSheetId="7" hidden="1">#REF!</definedName>
    <definedName name="_650__123Graph_XCHART_3" hidden="1">#REF!</definedName>
    <definedName name="_66___123Graph_CCHART_16" localSheetId="6" hidden="1">#REF!</definedName>
    <definedName name="_66___123Graph_CCHART_16" localSheetId="7" hidden="1">'[16]Produt MAI'!$AF$12:$AF$44</definedName>
    <definedName name="_66___123Graph_CCHART_16" hidden="1">#REF!</definedName>
    <definedName name="_66__123Graph_ACHART_43" localSheetId="6" hidden="1">#REF!</definedName>
    <definedName name="_66__123Graph_ACHART_43" localSheetId="7" hidden="1">'[16]Produt NOV'!$J$48:$L$48</definedName>
    <definedName name="_66__123Graph_ACHART_43" hidden="1">#REF!</definedName>
    <definedName name="_66__123Graph_CCHART_9" localSheetId="6" hidden="1">#REF!</definedName>
    <definedName name="_66__123Graph_CCHART_9" localSheetId="7" hidden="1">[16]DADOS!$S$13:$S$26</definedName>
    <definedName name="_66__123Graph_CCHART_9" hidden="1">#REF!</definedName>
    <definedName name="_66__FDSAUDITLINK__" localSheetId="6" hidden="1">{"fdsup://directions/FAT Viewer?action=UPDATE&amp;creator=factset&amp;DYN_ARGS=TRUE&amp;DOC_NAME=FAT:FQL_AUDITING_CLIENT_TEMPLATE.FAT&amp;display_string=Audit&amp;VAR:KEY=SVCFMTMNEH&amp;VAR:QUERY=RkZfREVCVChBTk4sMCwwKQ==&amp;WINDOW=FIRST_POPUP&amp;HEIGHT=450&amp;WIDTH=450&amp;START_MAXIMIZED=FALS","E&amp;VAR:CALENDAR=US&amp;VAR:SYMBOL=74157K84&amp;VAR:INDEX=0"}</definedName>
    <definedName name="_66__FDSAUDITLINK__" localSheetId="7" hidden="1">{"fdsup://directions/FAT Viewer?action=UPDATE&amp;creator=factset&amp;DYN_ARGS=TRUE&amp;DOC_NAME=FAT:FQL_AUDITING_CLIENT_TEMPLATE.FAT&amp;display_string=Audit&amp;VAR:KEY=SVCFMTMNEH&amp;VAR:QUERY=RkZfREVCVChBTk4sMCwwKQ==&amp;WINDOW=FIRST_POPUP&amp;HEIGHT=450&amp;WIDTH=450&amp;START_MAXIMIZED=FALS","E&amp;VAR:CALENDAR=US&amp;VAR:SYMBOL=74157K84&amp;VAR:INDEX=0"}</definedName>
    <definedName name="_66__FDSAUDITLINK__" hidden="1">{"fdsup://directions/FAT Viewer?action=UPDATE&amp;creator=factset&amp;DYN_ARGS=TRUE&amp;DOC_NAME=FAT:FQL_AUDITING_CLIENT_TEMPLATE.FAT&amp;display_string=Audit&amp;VAR:KEY=SVCFMTMNEH&amp;VAR:QUERY=RkZfREVCVChBTk4sMCwwKQ==&amp;WINDOW=FIRST_POPUP&amp;HEIGHT=450&amp;WIDTH=450&amp;START_MAXIMIZED=FALS","E&amp;VAR:CALENDAR=US&amp;VAR:SYMBOL=74157K84&amp;VAR:INDEX=0"}</definedName>
    <definedName name="_67___123Graph_CCHART_17" localSheetId="6" hidden="1">#REF!</definedName>
    <definedName name="_67___123Graph_CCHART_17" localSheetId="7" hidden="1">'[16]Produt JUN'!$AF$12:$AF$44</definedName>
    <definedName name="_67___123Graph_CCHART_17" hidden="1">#REF!</definedName>
    <definedName name="_67__123Graph_ACHART_45" localSheetId="6" hidden="1">#REF!</definedName>
    <definedName name="_67__123Graph_ACHART_45" localSheetId="7" hidden="1">'[16]Produt DEZ'!$J$48:$L$48</definedName>
    <definedName name="_67__123Graph_ACHART_45" hidden="1">#REF!</definedName>
    <definedName name="_67__123Graph_ACHART_8" localSheetId="6" hidden="1">#REF!</definedName>
    <definedName name="_67__123Graph_ACHART_8" localSheetId="7" hidden="1">[16]DADOS!$S$30:$U$30</definedName>
    <definedName name="_67__123Graph_ACHART_8" hidden="1">#REF!</definedName>
    <definedName name="_67__123Graph_DCHART_1" localSheetId="6" hidden="1">#REF!</definedName>
    <definedName name="_67__123Graph_DCHART_1" localSheetId="7" hidden="1">[16]DADOS!$M$13:$M$26</definedName>
    <definedName name="_67__123Graph_DCHART_1" hidden="1">#REF!</definedName>
    <definedName name="_68___123Graph_CCHART_18" localSheetId="6" hidden="1">#REF!</definedName>
    <definedName name="_68___123Graph_CCHART_18" localSheetId="7" hidden="1">'[16]Produt JUL'!$AF$12:$AF$44</definedName>
    <definedName name="_68___123Graph_CCHART_18" hidden="1">#REF!</definedName>
    <definedName name="_68__123Graph_ACHART_5" localSheetId="6" hidden="1">#REF!</definedName>
    <definedName name="_68__123Graph_ACHART_5" localSheetId="7" hidden="1">[16]DADOS!$O$30:$Q$30</definedName>
    <definedName name="_68__123Graph_ACHART_5" hidden="1">#REF!</definedName>
    <definedName name="_68__123Graph_DCHART_10" localSheetId="6" hidden="1">#REF!</definedName>
    <definedName name="_68__123Graph_DCHART_10" localSheetId="7" hidden="1">'[16]Produt JAN'!$AG$12:$AG$44</definedName>
    <definedName name="_68__123Graph_DCHART_10" hidden="1">#REF!</definedName>
    <definedName name="_68__123Graph_XCHART_3" localSheetId="6" hidden="1">#REF!</definedName>
    <definedName name="_68__123Graph_XCHART_3" localSheetId="7" hidden="1">#REF!</definedName>
    <definedName name="_68__123Graph_XCHART_3" hidden="1">#REF!</definedName>
    <definedName name="_68__FDSAUDITLINK__" localSheetId="6" hidden="1">{"fdsup://directions/FAT Viewer?action=UPDATE&amp;creator=factset&amp;DYN_ARGS=TRUE&amp;DOC_NAME=FAT:FQL_AUDITING_CLIENT_TEMPLATE.FAT&amp;display_string=Audit&amp;VAR:KEY=FAZYZAZOHS&amp;VAR:QUERY=RkZfREVCVChBTk4sMCwwKQ==&amp;WINDOW=FIRST_POPUP&amp;HEIGHT=450&amp;WIDTH=450&amp;START_MAXIMIZED=FALS","E&amp;VAR:CALENDAR=US&amp;VAR:SYMBOL=B0MLBC&amp;VAR:INDEX=0"}</definedName>
    <definedName name="_68__FDSAUDITLINK__" localSheetId="7" hidden="1">{"fdsup://directions/FAT Viewer?action=UPDATE&amp;creator=factset&amp;DYN_ARGS=TRUE&amp;DOC_NAME=FAT:FQL_AUDITING_CLIENT_TEMPLATE.FAT&amp;display_string=Audit&amp;VAR:KEY=FAZYZAZOHS&amp;VAR:QUERY=RkZfREVCVChBTk4sMCwwKQ==&amp;WINDOW=FIRST_POPUP&amp;HEIGHT=450&amp;WIDTH=450&amp;START_MAXIMIZED=FALS","E&amp;VAR:CALENDAR=US&amp;VAR:SYMBOL=B0MLBC&amp;VAR:INDEX=0"}</definedName>
    <definedName name="_68__FDSAUDITLINK__" hidden="1">{"fdsup://directions/FAT Viewer?action=UPDATE&amp;creator=factset&amp;DYN_ARGS=TRUE&amp;DOC_NAME=FAT:FQL_AUDITING_CLIENT_TEMPLATE.FAT&amp;display_string=Audit&amp;VAR:KEY=FAZYZAZOHS&amp;VAR:QUERY=RkZfREVCVChBTk4sMCwwKQ==&amp;WINDOW=FIRST_POPUP&amp;HEIGHT=450&amp;WIDTH=450&amp;START_MAXIMIZED=FALS","E&amp;VAR:CALENDAR=US&amp;VAR:SYMBOL=B0MLBC&amp;VAR:INDEX=0"}</definedName>
    <definedName name="_69___123Graph_CCHART_19" localSheetId="6" hidden="1">#REF!</definedName>
    <definedName name="_69___123Graph_CCHART_19" localSheetId="7" hidden="1">'[16]Produt AGO'!$AF$12:$AF$44</definedName>
    <definedName name="_69___123Graph_CCHART_19" hidden="1">#REF!</definedName>
    <definedName name="_69__123Graph_ACHART_6" localSheetId="6" hidden="1">#REF!</definedName>
    <definedName name="_69__123Graph_ACHART_6" localSheetId="7" hidden="1">[16]DADOS!$G$15:$G$26</definedName>
    <definedName name="_69__123Graph_ACHART_6" hidden="1">#REF!</definedName>
    <definedName name="_69__123Graph_DCHART_13" localSheetId="6" hidden="1">#REF!</definedName>
    <definedName name="_69__123Graph_DCHART_13" localSheetId="7" hidden="1">'[16]Produt FEV'!$AG$12:$AG$44</definedName>
    <definedName name="_69__123Graph_DCHART_13" hidden="1">#REF!</definedName>
    <definedName name="_69__FDSAUDITLINK__" localSheetId="6" hidden="1">{"fdsup://directions/FAT Viewer?action=UPDATE&amp;creator=factset&amp;DYN_ARGS=TRUE&amp;DOC_NAME=FAT:FQL_AUDITING_CLIENT_TEMPLATE.FAT&amp;display_string=Audit&amp;VAR:KEY=FEZCLCRSDA&amp;VAR:QUERY=RkZfREVCVChBTk4sMCwwKQ==&amp;WINDOW=FIRST_POPUP&amp;HEIGHT=450&amp;WIDTH=450&amp;START_MAXIMIZED=FALS","E&amp;VAR:CALENDAR=US&amp;VAR:SYMBOL=617449&amp;VAR:INDEX=0"}</definedName>
    <definedName name="_69__FDSAUDITLINK__" localSheetId="7" hidden="1">{"fdsup://directions/FAT Viewer?action=UPDATE&amp;creator=factset&amp;DYN_ARGS=TRUE&amp;DOC_NAME=FAT:FQL_AUDITING_CLIENT_TEMPLATE.FAT&amp;display_string=Audit&amp;VAR:KEY=FEZCLCRSDA&amp;VAR:QUERY=RkZfREVCVChBTk4sMCwwKQ==&amp;WINDOW=FIRST_POPUP&amp;HEIGHT=450&amp;WIDTH=450&amp;START_MAXIMIZED=FALS","E&amp;VAR:CALENDAR=US&amp;VAR:SYMBOL=617449&amp;VAR:INDEX=0"}</definedName>
    <definedName name="_69__FDSAUDITLINK__" hidden="1">{"fdsup://directions/FAT Viewer?action=UPDATE&amp;creator=factset&amp;DYN_ARGS=TRUE&amp;DOC_NAME=FAT:FQL_AUDITING_CLIENT_TEMPLATE.FAT&amp;display_string=Audit&amp;VAR:KEY=FEZCLCRSDA&amp;VAR:QUERY=RkZfREVCVChBTk4sMCwwKQ==&amp;WINDOW=FIRST_POPUP&amp;HEIGHT=450&amp;WIDTH=450&amp;START_MAXIMIZED=FALS","E&amp;VAR:CALENDAR=US&amp;VAR:SYMBOL=617449&amp;VAR:INDEX=0"}</definedName>
    <definedName name="_7____123Graph_BCHART_1" localSheetId="6" hidden="1">#REF!</definedName>
    <definedName name="_7____123Graph_BCHART_1" localSheetId="7" hidden="1">'[6]PROP ELAB GANH'!$E$9:$E$15</definedName>
    <definedName name="_7____123Graph_BCHART_1" hidden="1">#REF!</definedName>
    <definedName name="_7___123Graph_ACHART_1" localSheetId="6" hidden="1">#REF!</definedName>
    <definedName name="_7___123Graph_ACHART_1" localSheetId="7" hidden="1">#REF!</definedName>
    <definedName name="_7___123Graph_ACHART_1" hidden="1">#REF!</definedName>
    <definedName name="_7___123Graph_BCHART_1" localSheetId="6" hidden="1">#REF!</definedName>
    <definedName name="_7___123Graph_BCHART_1" localSheetId="7" hidden="1">'[6]PROP ELAB GANH'!$E$9:$E$15</definedName>
    <definedName name="_7___123Graph_BCHART_1" hidden="1">#REF!</definedName>
    <definedName name="_7__123Graph_ACHART_15" localSheetId="6" hidden="1">#REF!</definedName>
    <definedName name="_7__123Graph_ACHART_15" localSheetId="7" hidden="1">'[16]Produt ABR'!$B$12:$B$13</definedName>
    <definedName name="_7__123Graph_ACHART_15" hidden="1">#REF!</definedName>
    <definedName name="_7__123Graph_ACHART_2" localSheetId="7" hidden="1">#REF!</definedName>
    <definedName name="_7__123Graph_ACHART_2" hidden="1">#REF!</definedName>
    <definedName name="_7__123Graph_BCHART_1" localSheetId="6" hidden="1">#REF!</definedName>
    <definedName name="_7__123Graph_BCHART_1" localSheetId="7" hidden="1">'[6]PROP ELAB GANH'!$E$9:$E$15</definedName>
    <definedName name="_7__123Graph_BCHART_1" hidden="1">#REF!</definedName>
    <definedName name="_7__123Graph_CCHART_1" localSheetId="6" hidden="1">#REF!</definedName>
    <definedName name="_7__123Graph_CCHART_1" localSheetId="7" hidden="1">[18]EAIGESEN!#REF!</definedName>
    <definedName name="_7__123Graph_CCHART_1" hidden="1">#REF!</definedName>
    <definedName name="_7__123Graph_DCHART_1" localSheetId="6" hidden="1">#REF!</definedName>
    <definedName name="_7__123Graph_DCHART_1" localSheetId="7" hidden="1">[15]EAIGESEN!#REF!</definedName>
    <definedName name="_7__123Graph_DCHART_1" hidden="1">#REF!</definedName>
    <definedName name="_7__123Graph_FCHART_1" localSheetId="6" hidden="1">#REF!</definedName>
    <definedName name="_7__123Graph_FCHART_1" localSheetId="7" hidden="1">[15]EAIGESEN!#REF!</definedName>
    <definedName name="_7__123Graph_FCHART_1" hidden="1">#REF!</definedName>
    <definedName name="_7__123Graph_XCHART_1" localSheetId="6" hidden="1">#REF!</definedName>
    <definedName name="_7__123Graph_XCHART_1" localSheetId="7" hidden="1">[12]OP079907!$BK$32:$BK$141</definedName>
    <definedName name="_7__123Graph_XCHART_1" hidden="1">#REF!</definedName>
    <definedName name="_7__FDSAUDITLINK__" localSheetId="6" hidden="1">{"fdsup://directions/FAT Viewer?action=UPDATE&amp;creator=factset&amp;DYN_ARGS=TRUE&amp;DOC_NAME=FAT:FQL_AUDITING_CLIENT_TEMPLATE.FAT&amp;display_string=Audit&amp;VAR:KEY=ZYFMRSNYHG&amp;VAR:QUERY=RkZfVEFYX1JBVEUoQU5OLDApLzEwMA==&amp;WINDOW=FIRST_POPUP&amp;HEIGHT=450&amp;WIDTH=450&amp;START_MAXIMI","ZED=FALSE&amp;VAR:CALENDAR=US&amp;VAR:INDEX=0"}</definedName>
    <definedName name="_7__FDSAUDITLINK__" localSheetId="7" hidden="1">{"fdsup://directions/FAT Viewer?action=UPDATE&amp;creator=factset&amp;DYN_ARGS=TRUE&amp;DOC_NAME=FAT:FQL_AUDITING_CLIENT_TEMPLATE.FAT&amp;display_string=Audit&amp;VAR:KEY=ZYFMRSNYHG&amp;VAR:QUERY=RkZfVEFYX1JBVEUoQU5OLDApLzEwMA==&amp;WINDOW=FIRST_POPUP&amp;HEIGHT=450&amp;WIDTH=450&amp;START_MAXIMI","ZED=FALSE&amp;VAR:CALENDAR=US&amp;VAR:INDEX=0"}</definedName>
    <definedName name="_7__FDSAUDITLINK__" hidden="1">{"fdsup://directions/FAT Viewer?action=UPDATE&amp;creator=factset&amp;DYN_ARGS=TRUE&amp;DOC_NAME=FAT:FQL_AUDITING_CLIENT_TEMPLATE.FAT&amp;display_string=Audit&amp;VAR:KEY=ZYFMRSNYHG&amp;VAR:QUERY=RkZfVEFYX1JBVEUoQU5OLDApLzEwMA==&amp;WINDOW=FIRST_POPUP&amp;HEIGHT=450&amp;WIDTH=450&amp;START_MAXIMI","ZED=FALSE&amp;VAR:CALENDAR=US&amp;VAR:INDEX=0"}</definedName>
    <definedName name="_70______123Graph_CCHART_1" localSheetId="6" hidden="1">#REF!</definedName>
    <definedName name="_70______123Graph_CCHART_1" localSheetId="7" hidden="1">#REF!</definedName>
    <definedName name="_70______123Graph_CCHART_1" hidden="1">#REF!</definedName>
    <definedName name="_70___123Graph_CCHART_20" localSheetId="6" hidden="1">#REF!</definedName>
    <definedName name="_70___123Graph_CCHART_20" localSheetId="7" hidden="1">'[16]Produt SET'!$AF$12:$AF$44</definedName>
    <definedName name="_70___123Graph_CCHART_20" hidden="1">#REF!</definedName>
    <definedName name="_70__123Graph_ACHART_7" localSheetId="6" hidden="1">#REF!</definedName>
    <definedName name="_70__123Graph_ACHART_7" localSheetId="7" hidden="1">[16]DADOS!$S$28:$U$28</definedName>
    <definedName name="_70__123Graph_ACHART_7" hidden="1">#REF!</definedName>
    <definedName name="_70__123Graph_DCHART_14" localSheetId="6" hidden="1">#REF!</definedName>
    <definedName name="_70__123Graph_DCHART_14" localSheetId="7" hidden="1">'[16]Produt MAR'!$AG$12:$AG$44</definedName>
    <definedName name="_70__123Graph_DCHART_14" hidden="1">#REF!</definedName>
    <definedName name="_70__FDSAUDITLINK__" localSheetId="6" hidden="1">{"fdsup://directions/FAT Viewer?action=UPDATE&amp;creator=factset&amp;DYN_ARGS=TRUE&amp;DOC_NAME=FAT:FQL_AUDITING_CLIENT_TEMPLATE.FAT&amp;display_string=Audit&amp;VAR:KEY=TKDCPCRGJO&amp;VAR:QUERY=RkZfREVCVChBTk4sMCwwKQ==&amp;WINDOW=FIRST_POPUP&amp;HEIGHT=450&amp;WIDTH=450&amp;START_MAXIMIZED=FALS","E&amp;VAR:CALENDAR=US&amp;VAR:SYMBOL=88642310&amp;VAR:INDEX=0"}</definedName>
    <definedName name="_70__FDSAUDITLINK__" localSheetId="7" hidden="1">{"fdsup://directions/FAT Viewer?action=UPDATE&amp;creator=factset&amp;DYN_ARGS=TRUE&amp;DOC_NAME=FAT:FQL_AUDITING_CLIENT_TEMPLATE.FAT&amp;display_string=Audit&amp;VAR:KEY=TKDCPCRGJO&amp;VAR:QUERY=RkZfREVCVChBTk4sMCwwKQ==&amp;WINDOW=FIRST_POPUP&amp;HEIGHT=450&amp;WIDTH=450&amp;START_MAXIMIZED=FALS","E&amp;VAR:CALENDAR=US&amp;VAR:SYMBOL=88642310&amp;VAR:INDEX=0"}</definedName>
    <definedName name="_70__FDSAUDITLINK__" hidden="1">{"fdsup://directions/FAT Viewer?action=UPDATE&amp;creator=factset&amp;DYN_ARGS=TRUE&amp;DOC_NAME=FAT:FQL_AUDITING_CLIENT_TEMPLATE.FAT&amp;display_string=Audit&amp;VAR:KEY=TKDCPCRGJO&amp;VAR:QUERY=RkZfREVCVChBTk4sMCwwKQ==&amp;WINDOW=FIRST_POPUP&amp;HEIGHT=450&amp;WIDTH=450&amp;START_MAXIMIZED=FALS","E&amp;VAR:CALENDAR=US&amp;VAR:SYMBOL=88642310&amp;VAR:INDEX=0"}</definedName>
    <definedName name="_71___123Graph_CCHART_21" localSheetId="6" hidden="1">#REF!</definedName>
    <definedName name="_71___123Graph_CCHART_21" localSheetId="7" hidden="1">'[16]Produt OUT'!$AF$12:$AF$44</definedName>
    <definedName name="_71___123Graph_CCHART_21" hidden="1">#REF!</definedName>
    <definedName name="_71__123Graph_ACHART_8" localSheetId="6" hidden="1">#REF!</definedName>
    <definedName name="_71__123Graph_ACHART_8" localSheetId="7" hidden="1">[16]DADOS!$S$30:$U$30</definedName>
    <definedName name="_71__123Graph_ACHART_8" hidden="1">#REF!</definedName>
    <definedName name="_71__123Graph_ACHART_9" localSheetId="6" hidden="1">#REF!</definedName>
    <definedName name="_71__123Graph_ACHART_9" localSheetId="7" hidden="1">[16]DADOS!$T$13:$T$26</definedName>
    <definedName name="_71__123Graph_ACHART_9" hidden="1">#REF!</definedName>
    <definedName name="_71__123Graph_DCHART_15" localSheetId="6" hidden="1">#REF!</definedName>
    <definedName name="_71__123Graph_DCHART_15" localSheetId="7" hidden="1">'[16]Produt ABR'!$AG$12:$AG$44</definedName>
    <definedName name="_71__123Graph_DCHART_15" hidden="1">#REF!</definedName>
    <definedName name="_71__FDSAUDITLINK__" localSheetId="6" hidden="1">{"fdsup://directions/FAT Viewer?action=UPDATE&amp;creator=factset&amp;DYN_ARGS=TRUE&amp;DOC_NAME=FAT:FQL_AUDITING_CLIENT_TEMPLATE.FAT&amp;display_string=Audit&amp;VAR:KEY=FUXUVUJWNO&amp;VAR:QUERY=RkZfREVCVChBTk4sMCwwKQ==&amp;WINDOW=FIRST_POPUP&amp;HEIGHT=450&amp;WIDTH=450&amp;START_MAXIMIZED=FALS","E&amp;VAR:CALENDAR=US&amp;VAR:SYMBOL=B4WXN8&amp;VAR:INDEX=0"}</definedName>
    <definedName name="_71__FDSAUDITLINK__" localSheetId="7" hidden="1">{"fdsup://directions/FAT Viewer?action=UPDATE&amp;creator=factset&amp;DYN_ARGS=TRUE&amp;DOC_NAME=FAT:FQL_AUDITING_CLIENT_TEMPLATE.FAT&amp;display_string=Audit&amp;VAR:KEY=FUXUVUJWNO&amp;VAR:QUERY=RkZfREVCVChBTk4sMCwwKQ==&amp;WINDOW=FIRST_POPUP&amp;HEIGHT=450&amp;WIDTH=450&amp;START_MAXIMIZED=FALS","E&amp;VAR:CALENDAR=US&amp;VAR:SYMBOL=B4WXN8&amp;VAR:INDEX=0"}</definedName>
    <definedName name="_71__FDSAUDITLINK__" hidden="1">{"fdsup://directions/FAT Viewer?action=UPDATE&amp;creator=factset&amp;DYN_ARGS=TRUE&amp;DOC_NAME=FAT:FQL_AUDITING_CLIENT_TEMPLATE.FAT&amp;display_string=Audit&amp;VAR:KEY=FUXUVUJWNO&amp;VAR:QUERY=RkZfREVCVChBTk4sMCwwKQ==&amp;WINDOW=FIRST_POPUP&amp;HEIGHT=450&amp;WIDTH=450&amp;START_MAXIMIZED=FALS","E&amp;VAR:CALENDAR=US&amp;VAR:SYMBOL=B4WXN8&amp;VAR:INDEX=0"}</definedName>
    <definedName name="_72___123Graph_CCHART_22" localSheetId="6" hidden="1">#REF!</definedName>
    <definedName name="_72___123Graph_CCHART_22" localSheetId="7" hidden="1">'[16]Produt NOV'!$AF$12:$AF$44</definedName>
    <definedName name="_72___123Graph_CCHART_22" hidden="1">#REF!</definedName>
    <definedName name="_72__123Graph_ACHART_9" localSheetId="6" hidden="1">#REF!</definedName>
    <definedName name="_72__123Graph_ACHART_9" localSheetId="7" hidden="1">[16]DADOS!$T$13:$T$26</definedName>
    <definedName name="_72__123Graph_ACHART_9" hidden="1">#REF!</definedName>
    <definedName name="_72__123Graph_DCHART_16" localSheetId="6" hidden="1">#REF!</definedName>
    <definedName name="_72__123Graph_DCHART_16" localSheetId="7" hidden="1">'[16]Produt MAI'!$AG$12:$AG$44</definedName>
    <definedName name="_72__123Graph_DCHART_16" hidden="1">#REF!</definedName>
    <definedName name="_72__FDSAUDITLINK__" localSheetId="6" hidden="1">{"fdsup://directions/FAT Viewer?action=UPDATE&amp;creator=factset&amp;DYN_ARGS=TRUE&amp;DOC_NAME=FAT:FQL_AUDITING_CLIENT_TEMPLATE.FAT&amp;display_string=Audit&amp;VAR:KEY=RGPYRITKBW&amp;VAR:QUERY=RkZfREVCVChBTk4sMCwwKQ==&amp;WINDOW=FIRST_POPUP&amp;HEIGHT=450&amp;WIDTH=450&amp;START_MAXIMIZED=FALS","E&amp;VAR:CALENDAR=US&amp;VAR:SYMBOL=555299&amp;VAR:INDEX=0"}</definedName>
    <definedName name="_72__FDSAUDITLINK__" localSheetId="7" hidden="1">{"fdsup://directions/FAT Viewer?action=UPDATE&amp;creator=factset&amp;DYN_ARGS=TRUE&amp;DOC_NAME=FAT:FQL_AUDITING_CLIENT_TEMPLATE.FAT&amp;display_string=Audit&amp;VAR:KEY=RGPYRITKBW&amp;VAR:QUERY=RkZfREVCVChBTk4sMCwwKQ==&amp;WINDOW=FIRST_POPUP&amp;HEIGHT=450&amp;WIDTH=450&amp;START_MAXIMIZED=FALS","E&amp;VAR:CALENDAR=US&amp;VAR:SYMBOL=555299&amp;VAR:INDEX=0"}</definedName>
    <definedName name="_72__FDSAUDITLINK__" hidden="1">{"fdsup://directions/FAT Viewer?action=UPDATE&amp;creator=factset&amp;DYN_ARGS=TRUE&amp;DOC_NAME=FAT:FQL_AUDITING_CLIENT_TEMPLATE.FAT&amp;display_string=Audit&amp;VAR:KEY=RGPYRITKBW&amp;VAR:QUERY=RkZfREVCVChBTk4sMCwwKQ==&amp;WINDOW=FIRST_POPUP&amp;HEIGHT=450&amp;WIDTH=450&amp;START_MAXIMIZED=FALS","E&amp;VAR:CALENDAR=US&amp;VAR:SYMBOL=555299&amp;VAR:INDEX=0"}</definedName>
    <definedName name="_73___123Graph_CCHART_23" localSheetId="6" hidden="1">#REF!</definedName>
    <definedName name="_73___123Graph_CCHART_23" localSheetId="7" hidden="1">'[16]Produt DEZ'!$AF$12:$AF$44</definedName>
    <definedName name="_73___123Graph_CCHART_23" hidden="1">#REF!</definedName>
    <definedName name="_73__123Graph_BCHART_1" localSheetId="6" hidden="1">#REF!</definedName>
    <definedName name="_73__123Graph_BCHART_1" localSheetId="7" hidden="1">[16]DADOS!$J$13:$J$26</definedName>
    <definedName name="_73__123Graph_BCHART_1" hidden="1">#REF!</definedName>
    <definedName name="_73__123Graph_DCHART_17" localSheetId="6" hidden="1">#REF!</definedName>
    <definedName name="_73__123Graph_DCHART_17" localSheetId="7" hidden="1">'[16]Produt JUN'!$AG$12:$AG$44</definedName>
    <definedName name="_73__123Graph_DCHART_17" hidden="1">#REF!</definedName>
    <definedName name="_73__FDSAUDITLINK__" localSheetId="6" hidden="1">{"fdsup://directions/FAT Viewer?action=UPDATE&amp;creator=factset&amp;DYN_ARGS=TRUE&amp;DOC_NAME=FAT:FQL_AUDITING_CLIENT_TEMPLATE.FAT&amp;display_string=Audit&amp;VAR:KEY=GTSVUJGXMT&amp;VAR:QUERY=RkZfREVCVChBTk4sMCwwKQ==&amp;WINDOW=FIRST_POPUP&amp;HEIGHT=450&amp;WIDTH=450&amp;START_MAXIMIZED=FALS","E&amp;VAR:CALENDAR=US&amp;VAR:SYMBOL=B1QH83&amp;VAR:INDEX=0"}</definedName>
    <definedName name="_73__FDSAUDITLINK__" localSheetId="7" hidden="1">{"fdsup://directions/FAT Viewer?action=UPDATE&amp;creator=factset&amp;DYN_ARGS=TRUE&amp;DOC_NAME=FAT:FQL_AUDITING_CLIENT_TEMPLATE.FAT&amp;display_string=Audit&amp;VAR:KEY=GTSVUJGXMT&amp;VAR:QUERY=RkZfREVCVChBTk4sMCwwKQ==&amp;WINDOW=FIRST_POPUP&amp;HEIGHT=450&amp;WIDTH=450&amp;START_MAXIMIZED=FALS","E&amp;VAR:CALENDAR=US&amp;VAR:SYMBOL=B1QH83&amp;VAR:INDEX=0"}</definedName>
    <definedName name="_73__FDSAUDITLINK__" hidden="1">{"fdsup://directions/FAT Viewer?action=UPDATE&amp;creator=factset&amp;DYN_ARGS=TRUE&amp;DOC_NAME=FAT:FQL_AUDITING_CLIENT_TEMPLATE.FAT&amp;display_string=Audit&amp;VAR:KEY=GTSVUJGXMT&amp;VAR:QUERY=RkZfREVCVChBTk4sMCwwKQ==&amp;WINDOW=FIRST_POPUP&amp;HEIGHT=450&amp;WIDTH=450&amp;START_MAXIMIZED=FALS","E&amp;VAR:CALENDAR=US&amp;VAR:SYMBOL=B1QH83&amp;VAR:INDEX=0"}</definedName>
    <definedName name="_74___123Graph_CCHART_6" localSheetId="6" hidden="1">#REF!</definedName>
    <definedName name="_74___123Graph_CCHART_6" localSheetId="7" hidden="1">[16]DADOS!$P$15:$P$26</definedName>
    <definedName name="_74___123Graph_CCHART_6" hidden="1">#REF!</definedName>
    <definedName name="_74__123Graph_BCHART_10" localSheetId="6" hidden="1">#REF!</definedName>
    <definedName name="_74__123Graph_BCHART_10" localSheetId="7" hidden="1">'[16]Produt JAN'!$AE$12:$AE$44</definedName>
    <definedName name="_74__123Graph_BCHART_10" hidden="1">#REF!</definedName>
    <definedName name="_74__123Graph_DCHART_18" localSheetId="6" hidden="1">#REF!</definedName>
    <definedName name="_74__123Graph_DCHART_18" localSheetId="7" hidden="1">'[16]Produt JUL'!$AG$12:$AG$44</definedName>
    <definedName name="_74__123Graph_DCHART_18" hidden="1">#REF!</definedName>
    <definedName name="_74__FDSAUDITLINK__" localSheetId="6" hidden="1">{"fdsup://directions/FAT Viewer?action=UPDATE&amp;creator=factset&amp;DYN_ARGS=TRUE&amp;DOC_NAME=FAT:FQL_AUDITING_CLIENT_TEMPLATE.FAT&amp;display_string=Audit&amp;VAR:KEY=JOLOPGHWHA&amp;VAR:QUERY=RkZfREVCVChBTk4sMCwwKQ==&amp;WINDOW=FIRST_POPUP&amp;HEIGHT=450&amp;WIDTH=450&amp;START_MAXIMIZED=FALS","E&amp;VAR:CALENDAR=US&amp;VAR:SYMBOL=B0MLBC&amp;VAR:INDEX=0"}</definedName>
    <definedName name="_74__FDSAUDITLINK__" localSheetId="7" hidden="1">{"fdsup://directions/FAT Viewer?action=UPDATE&amp;creator=factset&amp;DYN_ARGS=TRUE&amp;DOC_NAME=FAT:FQL_AUDITING_CLIENT_TEMPLATE.FAT&amp;display_string=Audit&amp;VAR:KEY=JOLOPGHWHA&amp;VAR:QUERY=RkZfREVCVChBTk4sMCwwKQ==&amp;WINDOW=FIRST_POPUP&amp;HEIGHT=450&amp;WIDTH=450&amp;START_MAXIMIZED=FALS","E&amp;VAR:CALENDAR=US&amp;VAR:SYMBOL=B0MLBC&amp;VAR:INDEX=0"}</definedName>
    <definedName name="_74__FDSAUDITLINK__" hidden="1">{"fdsup://directions/FAT Viewer?action=UPDATE&amp;creator=factset&amp;DYN_ARGS=TRUE&amp;DOC_NAME=FAT:FQL_AUDITING_CLIENT_TEMPLATE.FAT&amp;display_string=Audit&amp;VAR:KEY=JOLOPGHWHA&amp;VAR:QUERY=RkZfREVCVChBTk4sMCwwKQ==&amp;WINDOW=FIRST_POPUP&amp;HEIGHT=450&amp;WIDTH=450&amp;START_MAXIMIZED=FALS","E&amp;VAR:CALENDAR=US&amp;VAR:SYMBOL=B0MLBC&amp;VAR:INDEX=0"}</definedName>
    <definedName name="_75______123Graph_DCHART_1" localSheetId="6" hidden="1">#REF!</definedName>
    <definedName name="_75______123Graph_DCHART_1" localSheetId="7" hidden="1">#REF!</definedName>
    <definedName name="_75______123Graph_DCHART_1" hidden="1">#REF!</definedName>
    <definedName name="_75___123Graph_CCHART_9" localSheetId="6" hidden="1">#REF!</definedName>
    <definedName name="_75___123Graph_CCHART_9" localSheetId="7" hidden="1">[16]DADOS!$S$13:$S$26</definedName>
    <definedName name="_75___123Graph_CCHART_9" hidden="1">#REF!</definedName>
    <definedName name="_75__123Graph_BCHART_1" localSheetId="6" hidden="1">#REF!</definedName>
    <definedName name="_75__123Graph_BCHART_1" localSheetId="7" hidden="1">[16]DADOS!$J$13:$J$26</definedName>
    <definedName name="_75__123Graph_BCHART_1" hidden="1">#REF!</definedName>
    <definedName name="_75__123Graph_BCHART_13" localSheetId="6" hidden="1">#REF!</definedName>
    <definedName name="_75__123Graph_BCHART_13" localSheetId="7" hidden="1">'[16]Produt FEV'!$AE$12:$AE$44</definedName>
    <definedName name="_75__123Graph_BCHART_13" hidden="1">#REF!</definedName>
    <definedName name="_75__123Graph_DCHART_19" localSheetId="6" hidden="1">#REF!</definedName>
    <definedName name="_75__123Graph_DCHART_19" localSheetId="7" hidden="1">'[16]Produt AGO'!$AG$12:$AG$44</definedName>
    <definedName name="_75__123Graph_DCHART_19" hidden="1">#REF!</definedName>
    <definedName name="_75__FDSAUDITLINK__" localSheetId="6" hidden="1">{"fdsup://directions/FAT Viewer?action=UPDATE&amp;creator=factset&amp;DYN_ARGS=TRUE&amp;DOC_NAME=FAT:FQL_AUDITING_CLIENT_TEMPLATE.FAT&amp;display_string=Audit&amp;VAR:KEY=IDGLCVOJAV&amp;VAR:QUERY=RkZfREVCVChBTk4sMCwwKQ==&amp;WINDOW=FIRST_POPUP&amp;HEIGHT=450&amp;WIDTH=450&amp;START_MAXIMIZED=FALS","E&amp;VAR:CALENDAR=US&amp;VAR:INDEX=0"}</definedName>
    <definedName name="_75__FDSAUDITLINK__" localSheetId="7" hidden="1">{"fdsup://directions/FAT Viewer?action=UPDATE&amp;creator=factset&amp;DYN_ARGS=TRUE&amp;DOC_NAME=FAT:FQL_AUDITING_CLIENT_TEMPLATE.FAT&amp;display_string=Audit&amp;VAR:KEY=IDGLCVOJAV&amp;VAR:QUERY=RkZfREVCVChBTk4sMCwwKQ==&amp;WINDOW=FIRST_POPUP&amp;HEIGHT=450&amp;WIDTH=450&amp;START_MAXIMIZED=FALS","E&amp;VAR:CALENDAR=US&amp;VAR:INDEX=0"}</definedName>
    <definedName name="_75__FDSAUDITLINK__" hidden="1">{"fdsup://directions/FAT Viewer?action=UPDATE&amp;creator=factset&amp;DYN_ARGS=TRUE&amp;DOC_NAME=FAT:FQL_AUDITING_CLIENT_TEMPLATE.FAT&amp;display_string=Audit&amp;VAR:KEY=IDGLCVOJAV&amp;VAR:QUERY=RkZfREVCVChBTk4sMCwwKQ==&amp;WINDOW=FIRST_POPUP&amp;HEIGHT=450&amp;WIDTH=450&amp;START_MAXIMIZED=FALS","E&amp;VAR:CALENDAR=US&amp;VAR:INDEX=0"}</definedName>
    <definedName name="_76___123Graph_DCHART_1" localSheetId="6" hidden="1">#REF!</definedName>
    <definedName name="_76___123Graph_DCHART_1" localSheetId="7" hidden="1">[16]DADOS!$M$13:$M$26</definedName>
    <definedName name="_76___123Graph_DCHART_1" hidden="1">#REF!</definedName>
    <definedName name="_76__123Graph_BCHART_10" localSheetId="6" hidden="1">#REF!</definedName>
    <definedName name="_76__123Graph_BCHART_10" localSheetId="7" hidden="1">'[16]Produt JAN'!$AE$12:$AE$44</definedName>
    <definedName name="_76__123Graph_BCHART_10" hidden="1">#REF!</definedName>
    <definedName name="_76__123Graph_BCHART_14" localSheetId="6" hidden="1">#REF!</definedName>
    <definedName name="_76__123Graph_BCHART_14" localSheetId="7" hidden="1">'[16]Produt MAR'!$AE$12:$AE$44</definedName>
    <definedName name="_76__123Graph_BCHART_14" hidden="1">#REF!</definedName>
    <definedName name="_76__123Graph_DCHART_20" localSheetId="6" hidden="1">#REF!</definedName>
    <definedName name="_76__123Graph_DCHART_20" localSheetId="7" hidden="1">'[16]Produt SET'!$AG$12:$AG$44</definedName>
    <definedName name="_76__123Graph_DCHART_20" hidden="1">#REF!</definedName>
    <definedName name="_76__FDSAUDITLINK__" localSheetId="6" hidden="1">{"fdsup://directions/FAT Viewer?action=UPDATE&amp;creator=factset&amp;DYN_ARGS=TRUE&amp;DOC_NAME=FAT:FQL_AUDITING_CLIENT_TEMPLATE.FAT&amp;display_string=Audit&amp;VAR:KEY=IDGLCVOJAV&amp;VAR:QUERY=RkZfREVCVChBTk4sMCwwKQ==&amp;WINDOW=FIRST_POPUP&amp;HEIGHT=450&amp;WIDTH=450&amp;START_MAXIMIZED=FALS","E&amp;VAR:CALENDAR=US&amp;VAR:INDEX=0"}</definedName>
    <definedName name="_76__FDSAUDITLINK__" localSheetId="7" hidden="1">{"fdsup://directions/FAT Viewer?action=UPDATE&amp;creator=factset&amp;DYN_ARGS=TRUE&amp;DOC_NAME=FAT:FQL_AUDITING_CLIENT_TEMPLATE.FAT&amp;display_string=Audit&amp;VAR:KEY=IDGLCVOJAV&amp;VAR:QUERY=RkZfREVCVChBTk4sMCwwKQ==&amp;WINDOW=FIRST_POPUP&amp;HEIGHT=450&amp;WIDTH=450&amp;START_MAXIMIZED=FALS","E&amp;VAR:CALENDAR=US&amp;VAR:INDEX=0"}</definedName>
    <definedName name="_76__FDSAUDITLINK__" hidden="1">{"fdsup://directions/FAT Viewer?action=UPDATE&amp;creator=factset&amp;DYN_ARGS=TRUE&amp;DOC_NAME=FAT:FQL_AUDITING_CLIENT_TEMPLATE.FAT&amp;display_string=Audit&amp;VAR:KEY=IDGLCVOJAV&amp;VAR:QUERY=RkZfREVCVChBTk4sMCwwKQ==&amp;WINDOW=FIRST_POPUP&amp;HEIGHT=450&amp;WIDTH=450&amp;START_MAXIMIZED=FALS","E&amp;VAR:CALENDAR=US&amp;VAR:INDEX=0"}</definedName>
    <definedName name="_77___123Graph_DCHART_10" localSheetId="6" hidden="1">#REF!</definedName>
    <definedName name="_77___123Graph_DCHART_10" localSheetId="7" hidden="1">'[16]Produt JAN'!$AG$12:$AG$44</definedName>
    <definedName name="_77___123Graph_DCHART_10" hidden="1">#REF!</definedName>
    <definedName name="_77__123Graph_BCHART_13" localSheetId="6" hidden="1">#REF!</definedName>
    <definedName name="_77__123Graph_BCHART_13" localSheetId="7" hidden="1">'[16]Produt FEV'!$AE$12:$AE$44</definedName>
    <definedName name="_77__123Graph_BCHART_13" hidden="1">#REF!</definedName>
    <definedName name="_77__123Graph_BCHART_15" localSheetId="6" hidden="1">#REF!</definedName>
    <definedName name="_77__123Graph_BCHART_15" localSheetId="7" hidden="1">'[16]Produt ABR'!$AE$12:$AE$44</definedName>
    <definedName name="_77__123Graph_BCHART_15" hidden="1">#REF!</definedName>
    <definedName name="_77__123Graph_DCHART_21" localSheetId="6" hidden="1">#REF!</definedName>
    <definedName name="_77__123Graph_DCHART_21" localSheetId="7" hidden="1">'[16]Produt OUT'!$AG$12:$AG$44</definedName>
    <definedName name="_77__123Graph_DCHART_21" hidden="1">#REF!</definedName>
    <definedName name="_77__FDSAUDITLINK__" localSheetId="6" hidden="1">{"fdsup://directions/FAT Viewer?action=UPDATE&amp;creator=factset&amp;DYN_ARGS=TRUE&amp;DOC_NAME=FAT:FQL_AUDITING_CLIENT_TEMPLATE.FAT&amp;display_string=Audit&amp;VAR:KEY=IDGLCVOJAV&amp;VAR:QUERY=RkZfREVCVChBTk4sMCwwKQ==&amp;WINDOW=FIRST_POPUP&amp;HEIGHT=450&amp;WIDTH=450&amp;START_MAXIMIZED=FALS","E&amp;VAR:CALENDAR=US&amp;VAR:INDEX=0"}</definedName>
    <definedName name="_77__FDSAUDITLINK__" localSheetId="7" hidden="1">{"fdsup://directions/FAT Viewer?action=UPDATE&amp;creator=factset&amp;DYN_ARGS=TRUE&amp;DOC_NAME=FAT:FQL_AUDITING_CLIENT_TEMPLATE.FAT&amp;display_string=Audit&amp;VAR:KEY=IDGLCVOJAV&amp;VAR:QUERY=RkZfREVCVChBTk4sMCwwKQ==&amp;WINDOW=FIRST_POPUP&amp;HEIGHT=450&amp;WIDTH=450&amp;START_MAXIMIZED=FALS","E&amp;VAR:CALENDAR=US&amp;VAR:INDEX=0"}</definedName>
    <definedName name="_77__FDSAUDITLINK__" hidden="1">{"fdsup://directions/FAT Viewer?action=UPDATE&amp;creator=factset&amp;DYN_ARGS=TRUE&amp;DOC_NAME=FAT:FQL_AUDITING_CLIENT_TEMPLATE.FAT&amp;display_string=Audit&amp;VAR:KEY=IDGLCVOJAV&amp;VAR:QUERY=RkZfREVCVChBTk4sMCwwKQ==&amp;WINDOW=FIRST_POPUP&amp;HEIGHT=450&amp;WIDTH=450&amp;START_MAXIMIZED=FALS","E&amp;VAR:CALENDAR=US&amp;VAR:INDEX=0"}</definedName>
    <definedName name="_78___123Graph_DCHART_13" localSheetId="6" hidden="1">#REF!</definedName>
    <definedName name="_78___123Graph_DCHART_13" localSheetId="7" hidden="1">'[16]Produt FEV'!$AG$12:$AG$44</definedName>
    <definedName name="_78___123Graph_DCHART_13" hidden="1">#REF!</definedName>
    <definedName name="_78__123Graph_BCHART_14" localSheetId="6" hidden="1">#REF!</definedName>
    <definedName name="_78__123Graph_BCHART_14" localSheetId="7" hidden="1">'[16]Produt MAR'!$AE$12:$AE$44</definedName>
    <definedName name="_78__123Graph_BCHART_14" hidden="1">#REF!</definedName>
    <definedName name="_78__123Graph_BCHART_16" localSheetId="6" hidden="1">#REF!</definedName>
    <definedName name="_78__123Graph_BCHART_16" localSheetId="7" hidden="1">'[16]Produt MAI'!$AE$12:$AE$44</definedName>
    <definedName name="_78__123Graph_BCHART_16" hidden="1">#REF!</definedName>
    <definedName name="_78__123Graph_DCHART_22" localSheetId="6" hidden="1">#REF!</definedName>
    <definedName name="_78__123Graph_DCHART_22" localSheetId="7" hidden="1">'[16]Produt NOV'!$AG$12:$AG$44</definedName>
    <definedName name="_78__123Graph_DCHART_22" hidden="1">#REF!</definedName>
    <definedName name="_78__FDSAUDITLINK__" localSheetId="6" hidden="1">{"fdsup://directions/FAT Viewer?action=UPDATE&amp;creator=factset&amp;DYN_ARGS=TRUE&amp;DOC_NAME=FAT:FQL_AUDITING_CLIENT_TEMPLATE.FAT&amp;display_string=Audit&amp;VAR:KEY=KVMDMLKLMR&amp;VAR:QUERY=RkZfREVCVChBTk4sMCwwLEFZLCxVU0Qp&amp;WINDOW=FIRST_POPUP&amp;HEIGHT=450&amp;WIDTH=450&amp;START_MAXIMI","ZED=FALSE&amp;VAR:CALENDAR=US&amp;VAR:INDEX=0"}</definedName>
    <definedName name="_78__FDSAUDITLINK__" localSheetId="7" hidden="1">{"fdsup://directions/FAT Viewer?action=UPDATE&amp;creator=factset&amp;DYN_ARGS=TRUE&amp;DOC_NAME=FAT:FQL_AUDITING_CLIENT_TEMPLATE.FAT&amp;display_string=Audit&amp;VAR:KEY=KVMDMLKLMR&amp;VAR:QUERY=RkZfREVCVChBTk4sMCwwLEFZLCxVU0Qp&amp;WINDOW=FIRST_POPUP&amp;HEIGHT=450&amp;WIDTH=450&amp;START_MAXIMI","ZED=FALSE&amp;VAR:CALENDAR=US&amp;VAR:INDEX=0"}</definedName>
    <definedName name="_78__FDSAUDITLINK__" hidden="1">{"fdsup://directions/FAT Viewer?action=UPDATE&amp;creator=factset&amp;DYN_ARGS=TRUE&amp;DOC_NAME=FAT:FQL_AUDITING_CLIENT_TEMPLATE.FAT&amp;display_string=Audit&amp;VAR:KEY=KVMDMLKLMR&amp;VAR:QUERY=RkZfREVCVChBTk4sMCwwLEFZLCxVU0Qp&amp;WINDOW=FIRST_POPUP&amp;HEIGHT=450&amp;WIDTH=450&amp;START_MAXIMI","ZED=FALSE&amp;VAR:CALENDAR=US&amp;VAR:INDEX=0"}</definedName>
    <definedName name="_79___123Graph_DCHART_14" localSheetId="6" hidden="1">#REF!</definedName>
    <definedName name="_79___123Graph_DCHART_14" localSheetId="7" hidden="1">'[16]Produt MAR'!$AG$12:$AG$44</definedName>
    <definedName name="_79___123Graph_DCHART_14" hidden="1">#REF!</definedName>
    <definedName name="_79__123Graph_BCHART_15" localSheetId="6" hidden="1">#REF!</definedName>
    <definedName name="_79__123Graph_BCHART_15" localSheetId="7" hidden="1">'[16]Produt ABR'!$AE$12:$AE$44</definedName>
    <definedName name="_79__123Graph_BCHART_15" hidden="1">#REF!</definedName>
    <definedName name="_79__123Graph_BCHART_17" localSheetId="6" hidden="1">#REF!</definedName>
    <definedName name="_79__123Graph_BCHART_17" localSheetId="7" hidden="1">'[16]Produt JUN'!$AE$12:$AE$44</definedName>
    <definedName name="_79__123Graph_BCHART_17" hidden="1">#REF!</definedName>
    <definedName name="_79__123Graph_DCHART_23" localSheetId="6" hidden="1">#REF!</definedName>
    <definedName name="_79__123Graph_DCHART_23" localSheetId="7" hidden="1">'[16]Produt DEZ'!$AG$12:$AG$44</definedName>
    <definedName name="_79__123Graph_DCHART_23" hidden="1">#REF!</definedName>
    <definedName name="_79__FDSAUDITLINK__" localSheetId="6" hidden="1">{"fdsup://directions/FAT Viewer?action=UPDATE&amp;creator=factset&amp;DYN_ARGS=TRUE&amp;DOC_NAME=FAT:FQL_AUDITING_CLIENT_TEMPLATE.FAT&amp;display_string=Audit&amp;VAR:KEY=EBOFODUNIJ&amp;VAR:QUERY=RkZfREVCVChBTk4sMCwwKQ==&amp;WINDOW=FIRST_POPUP&amp;HEIGHT=450&amp;WIDTH=450&amp;START_MAXIMIZED=FALS","E&amp;VAR:CALENDAR=US&amp;VAR:SYMBOL=DE&amp;VAR:INDEX=0"}</definedName>
    <definedName name="_79__FDSAUDITLINK__" localSheetId="7" hidden="1">{"fdsup://directions/FAT Viewer?action=UPDATE&amp;creator=factset&amp;DYN_ARGS=TRUE&amp;DOC_NAME=FAT:FQL_AUDITING_CLIENT_TEMPLATE.FAT&amp;display_string=Audit&amp;VAR:KEY=EBOFODUNIJ&amp;VAR:QUERY=RkZfREVCVChBTk4sMCwwKQ==&amp;WINDOW=FIRST_POPUP&amp;HEIGHT=450&amp;WIDTH=450&amp;START_MAXIMIZED=FALS","E&amp;VAR:CALENDAR=US&amp;VAR:SYMBOL=DE&amp;VAR:INDEX=0"}</definedName>
    <definedName name="_79__FDSAUDITLINK__" hidden="1">{"fdsup://directions/FAT Viewer?action=UPDATE&amp;creator=factset&amp;DYN_ARGS=TRUE&amp;DOC_NAME=FAT:FQL_AUDITING_CLIENT_TEMPLATE.FAT&amp;display_string=Audit&amp;VAR:KEY=EBOFODUNIJ&amp;VAR:QUERY=RkZfREVCVChBTk4sMCwwKQ==&amp;WINDOW=FIRST_POPUP&amp;HEIGHT=450&amp;WIDTH=450&amp;START_MAXIMIZED=FALS","E&amp;VAR:CALENDAR=US&amp;VAR:SYMBOL=DE&amp;VAR:INDEX=0"}</definedName>
    <definedName name="_8____123Graph_BCHART_2" localSheetId="6" hidden="1">#REF!</definedName>
    <definedName name="_8____123Graph_BCHART_2" localSheetId="7" hidden="1">[6]PARETOS!$N$4:$N$10</definedName>
    <definedName name="_8____123Graph_BCHART_2" hidden="1">#REF!</definedName>
    <definedName name="_8____123Graph_BCHART_9" localSheetId="6" hidden="1">#REF!</definedName>
    <definedName name="_8____123Graph_BCHART_9" localSheetId="7" hidden="1">'[6]PROP ELAB GANH'!$C$9:$C$15</definedName>
    <definedName name="_8____123Graph_BCHART_9" hidden="1">#REF!</definedName>
    <definedName name="_8___123Graph_ACHART_3" localSheetId="6" hidden="1">#REF!</definedName>
    <definedName name="_8___123Graph_ACHART_3" localSheetId="7" hidden="1">#REF!</definedName>
    <definedName name="_8___123Graph_ACHART_3" hidden="1">#REF!</definedName>
    <definedName name="_8___123Graph_BCHART_2" localSheetId="6" hidden="1">#REF!</definedName>
    <definedName name="_8___123Graph_BCHART_2" localSheetId="7" hidden="1">[6]PARETOS!$N$4:$N$10</definedName>
    <definedName name="_8___123Graph_BCHART_2" hidden="1">#REF!</definedName>
    <definedName name="_8__123Graph_ACHART_1" localSheetId="6" hidden="1">#REF!</definedName>
    <definedName name="_8__123Graph_ACHART_1" localSheetId="7" hidden="1">[18]EAIGESEN!#REF!</definedName>
    <definedName name="_8__123Graph_ACHART_1" hidden="1">#REF!</definedName>
    <definedName name="_8__123Graph_ACHART_16" localSheetId="6" hidden="1">#REF!</definedName>
    <definedName name="_8__123Graph_ACHART_16" localSheetId="7" hidden="1">'[16]Produt MAI'!$B$12:$B$13</definedName>
    <definedName name="_8__123Graph_ACHART_16" hidden="1">#REF!</definedName>
    <definedName name="_8__123Graph_BChart_1A" localSheetId="7" hidden="1">#REF!</definedName>
    <definedName name="_8__123Graph_BChart_1A" hidden="1">#REF!</definedName>
    <definedName name="_8__123Graph_BCHART_2" localSheetId="6" hidden="1">#REF!</definedName>
    <definedName name="_8__123Graph_BCHART_2" localSheetId="7" hidden="1">[6]PARETOS!$N$4:$N$10</definedName>
    <definedName name="_8__123Graph_BCHART_2" hidden="1">#REF!</definedName>
    <definedName name="_8__123Graph_DCHART_1" localSheetId="6" hidden="1">#REF!</definedName>
    <definedName name="_8__123Graph_DCHART_1" localSheetId="7" hidden="1">[18]EAIGESEN!#REF!</definedName>
    <definedName name="_8__123Graph_DCHART_1" hidden="1">#REF!</definedName>
    <definedName name="_8__123Graph_ECHART_1" localSheetId="6" hidden="1">#REF!</definedName>
    <definedName name="_8__123Graph_ECHART_1" localSheetId="7" hidden="1">[15]EAIGESEN!#REF!</definedName>
    <definedName name="_8__123Graph_ECHART_1" hidden="1">#REF!</definedName>
    <definedName name="_8__123Graph_XCHART_3" localSheetId="6" hidden="1">#REF!</definedName>
    <definedName name="_8__123Graph_XCHART_3" localSheetId="7" hidden="1">[19]estgg!#REF!</definedName>
    <definedName name="_8__123Graph_XCHART_3" hidden="1">#REF!</definedName>
    <definedName name="_8__FDSAUDITLINK__" localSheetId="6" hidden="1">{"fdsup://directions/FAT Viewer?action=UPDATE&amp;creator=factset&amp;DYN_ARGS=TRUE&amp;DOC_NAME=FAT:FQL_AUDITING_CLIENT_TEMPLATE.FAT&amp;display_string=Audit&amp;VAR:KEY=LAROLQVATY&amp;VAR:QUERY=RkZfVEFYX1JBVEUoQU5OLDApLzEwMA==&amp;WINDOW=FIRST_POPUP&amp;HEIGHT=450&amp;WIDTH=450&amp;START_MAXIMI","ZED=FALSE&amp;VAR:CALENDAR=US&amp;VAR:SYMBOL=B16GWD&amp;VAR:INDEX=0"}</definedName>
    <definedName name="_8__FDSAUDITLINK__" localSheetId="7" hidden="1">{"fdsup://directions/FAT Viewer?action=UPDATE&amp;creator=factset&amp;DYN_ARGS=TRUE&amp;DOC_NAME=FAT:FQL_AUDITING_CLIENT_TEMPLATE.FAT&amp;display_string=Audit&amp;VAR:KEY=LAROLQVATY&amp;VAR:QUERY=RkZfVEFYX1JBVEUoQU5OLDApLzEwMA==&amp;WINDOW=FIRST_POPUP&amp;HEIGHT=450&amp;WIDTH=450&amp;START_MAXIMI","ZED=FALSE&amp;VAR:CALENDAR=US&amp;VAR:SYMBOL=B16GWD&amp;VAR:INDEX=0"}</definedName>
    <definedName name="_8__FDSAUDITLINK__" hidden="1">{"fdsup://directions/FAT Viewer?action=UPDATE&amp;creator=factset&amp;DYN_ARGS=TRUE&amp;DOC_NAME=FAT:FQL_AUDITING_CLIENT_TEMPLATE.FAT&amp;display_string=Audit&amp;VAR:KEY=LAROLQVATY&amp;VAR:QUERY=RkZfVEFYX1JBVEUoQU5OLDApLzEwMA==&amp;WINDOW=FIRST_POPUP&amp;HEIGHT=450&amp;WIDTH=450&amp;START_MAXIMI","ZED=FALSE&amp;VAR:CALENDAR=US&amp;VAR:SYMBOL=B16GWD&amp;VAR:INDEX=0"}</definedName>
    <definedName name="_80______123Graph_ECHART_1" localSheetId="6" hidden="1">#REF!</definedName>
    <definedName name="_80______123Graph_ECHART_1" localSheetId="7" hidden="1">#REF!</definedName>
    <definedName name="_80______123Graph_ECHART_1" hidden="1">#REF!</definedName>
    <definedName name="_80___123Graph_DCHART_15" localSheetId="6" hidden="1">#REF!</definedName>
    <definedName name="_80___123Graph_DCHART_15" localSheetId="7" hidden="1">'[16]Produt ABR'!$AG$12:$AG$44</definedName>
    <definedName name="_80___123Graph_DCHART_15" hidden="1">#REF!</definedName>
    <definedName name="_80__123Graph_BCHART_16" localSheetId="6" hidden="1">#REF!</definedName>
    <definedName name="_80__123Graph_BCHART_16" localSheetId="7" hidden="1">'[16]Produt MAI'!$AE$12:$AE$44</definedName>
    <definedName name="_80__123Graph_BCHART_16" hidden="1">#REF!</definedName>
    <definedName name="_80__123Graph_BCHART_18" localSheetId="6" hidden="1">#REF!</definedName>
    <definedName name="_80__123Graph_BCHART_18" localSheetId="7" hidden="1">'[16]Produt JUL'!$AE$12:$AE$44</definedName>
    <definedName name="_80__123Graph_BCHART_18" hidden="1">#REF!</definedName>
    <definedName name="_80__123Graph_DCHART_6" localSheetId="6" hidden="1">#REF!</definedName>
    <definedName name="_80__123Graph_DCHART_6" localSheetId="7" hidden="1">[16]DADOS!$Q$15:$Q$26</definedName>
    <definedName name="_80__123Graph_DCHART_6" hidden="1">#REF!</definedName>
    <definedName name="_80__FDSAUDITLINK__" localSheetId="6" hidden="1">{"fdsup://directions/FAT Viewer?action=UPDATE&amp;creator=factset&amp;DYN_ARGS=TRUE&amp;DOC_NAME=FAT:FQL_AUDITING_CLIENT_TEMPLATE.FAT&amp;display_string=Audit&amp;VAR:KEY=CXSXCFIDMR&amp;VAR:QUERY=RkZfREVCVChBTk4sMCwwKQ==&amp;WINDOW=FIRST_POPUP&amp;HEIGHT=450&amp;WIDTH=450&amp;START_MAXIMIZED=FALS","E&amp;VAR:CALENDAR=US&amp;VAR:SYMBOL=659706&amp;VAR:INDEX=0"}</definedName>
    <definedName name="_80__FDSAUDITLINK__" localSheetId="7" hidden="1">{"fdsup://directions/FAT Viewer?action=UPDATE&amp;creator=factset&amp;DYN_ARGS=TRUE&amp;DOC_NAME=FAT:FQL_AUDITING_CLIENT_TEMPLATE.FAT&amp;display_string=Audit&amp;VAR:KEY=CXSXCFIDMR&amp;VAR:QUERY=RkZfREVCVChBTk4sMCwwKQ==&amp;WINDOW=FIRST_POPUP&amp;HEIGHT=450&amp;WIDTH=450&amp;START_MAXIMIZED=FALS","E&amp;VAR:CALENDAR=US&amp;VAR:SYMBOL=659706&amp;VAR:INDEX=0"}</definedName>
    <definedName name="_80__FDSAUDITLINK__" hidden="1">{"fdsup://directions/FAT Viewer?action=UPDATE&amp;creator=factset&amp;DYN_ARGS=TRUE&amp;DOC_NAME=FAT:FQL_AUDITING_CLIENT_TEMPLATE.FAT&amp;display_string=Audit&amp;VAR:KEY=CXSXCFIDMR&amp;VAR:QUERY=RkZfREVCVChBTk4sMCwwKQ==&amp;WINDOW=FIRST_POPUP&amp;HEIGHT=450&amp;WIDTH=450&amp;START_MAXIMIZED=FALS","E&amp;VAR:CALENDAR=US&amp;VAR:SYMBOL=659706&amp;VAR:INDEX=0"}</definedName>
    <definedName name="_80Excel_BuiltIn_Print_Area_1_1">#REF!,#REF!</definedName>
    <definedName name="_81___123Graph_DCHART_16" localSheetId="6" hidden="1">#REF!</definedName>
    <definedName name="_81___123Graph_DCHART_16" localSheetId="7" hidden="1">'[16]Produt MAI'!$AG$12:$AG$44</definedName>
    <definedName name="_81___123Graph_DCHART_16" hidden="1">#REF!</definedName>
    <definedName name="_81__123Graph_BCHART_17" localSheetId="6" hidden="1">#REF!</definedName>
    <definedName name="_81__123Graph_BCHART_17" localSheetId="7" hidden="1">'[16]Produt JUN'!$AE$12:$AE$44</definedName>
    <definedName name="_81__123Graph_BCHART_17" hidden="1">#REF!</definedName>
    <definedName name="_81__123Graph_BCHART_19" localSheetId="6" hidden="1">#REF!</definedName>
    <definedName name="_81__123Graph_BCHART_19" localSheetId="7" hidden="1">'[16]Produt AGO'!$AE$12:$AE$44</definedName>
    <definedName name="_81__123Graph_BCHART_19" hidden="1">#REF!</definedName>
    <definedName name="_81__123Graph_DCHART_9" localSheetId="6" hidden="1">#REF!</definedName>
    <definedName name="_81__123Graph_DCHART_9" localSheetId="7" hidden="1">[16]DADOS!$V$13:$V$26</definedName>
    <definedName name="_81__123Graph_DCHART_9" hidden="1">#REF!</definedName>
    <definedName name="_81__FDSAUDITLINK__" localSheetId="6" hidden="1">{"fdsup://directions/FAT Viewer?action=UPDATE&amp;creator=factset&amp;DYN_ARGS=TRUE&amp;DOC_NAME=FAT:FQL_AUDITING_CLIENT_TEMPLATE.FAT&amp;display_string=Audit&amp;VAR:KEY=EXOFARARCV&amp;VAR:QUERY=RkZfREVCVChBTk4sMCwwKQ==&amp;WINDOW=FIRST_POPUP&amp;HEIGHT=450&amp;WIDTH=450&amp;START_MAXIMIZED=FALS","E&amp;VAR:CALENDAR=US&amp;VAR:SYMBOL=649658&amp;VAR:INDEX=0"}</definedName>
    <definedName name="_81__FDSAUDITLINK__" localSheetId="7" hidden="1">{"fdsup://directions/FAT Viewer?action=UPDATE&amp;creator=factset&amp;DYN_ARGS=TRUE&amp;DOC_NAME=FAT:FQL_AUDITING_CLIENT_TEMPLATE.FAT&amp;display_string=Audit&amp;VAR:KEY=EXOFARARCV&amp;VAR:QUERY=RkZfREVCVChBTk4sMCwwKQ==&amp;WINDOW=FIRST_POPUP&amp;HEIGHT=450&amp;WIDTH=450&amp;START_MAXIMIZED=FALS","E&amp;VAR:CALENDAR=US&amp;VAR:SYMBOL=649658&amp;VAR:INDEX=0"}</definedName>
    <definedName name="_81__FDSAUDITLINK__" hidden="1">{"fdsup://directions/FAT Viewer?action=UPDATE&amp;creator=factset&amp;DYN_ARGS=TRUE&amp;DOC_NAME=FAT:FQL_AUDITING_CLIENT_TEMPLATE.FAT&amp;display_string=Audit&amp;VAR:KEY=EXOFARARCV&amp;VAR:QUERY=RkZfREVCVChBTk4sMCwwKQ==&amp;WINDOW=FIRST_POPUP&amp;HEIGHT=450&amp;WIDTH=450&amp;START_MAXIMIZED=FALS","E&amp;VAR:CALENDAR=US&amp;VAR:SYMBOL=649658&amp;VAR:INDEX=0"}</definedName>
    <definedName name="_82___123Graph_DCHART_17" localSheetId="6" hidden="1">#REF!</definedName>
    <definedName name="_82___123Graph_DCHART_17" localSheetId="7" hidden="1">'[16]Produt JUN'!$AG$12:$AG$44</definedName>
    <definedName name="_82___123Graph_DCHART_17" hidden="1">#REF!</definedName>
    <definedName name="_82__123Graph_BCHART_18" localSheetId="6" hidden="1">#REF!</definedName>
    <definedName name="_82__123Graph_BCHART_18" localSheetId="7" hidden="1">'[16]Produt JUL'!$AE$12:$AE$44</definedName>
    <definedName name="_82__123Graph_BCHART_18" hidden="1">#REF!</definedName>
    <definedName name="_82__123Graph_BCHART_2" localSheetId="6" hidden="1">#REF!</definedName>
    <definedName name="_82__123Graph_BCHART_2" localSheetId="7" hidden="1">[6]PARETOS!$N$4:$N$10</definedName>
    <definedName name="_82__123Graph_BCHART_2" hidden="1">#REF!</definedName>
    <definedName name="_82__123Graph_ECHART_1" localSheetId="6" hidden="1">#REF!</definedName>
    <definedName name="_82__123Graph_ECHART_1" localSheetId="7" hidden="1">#REF!</definedName>
    <definedName name="_82__123Graph_ECHART_1" hidden="1">#REF!</definedName>
    <definedName name="_82__123Graph_ECHART_10" localSheetId="6" hidden="1">#REF!</definedName>
    <definedName name="_82__123Graph_ECHART_10" localSheetId="7" hidden="1">'[16]Produt JAN'!$AH$12:$AH$44</definedName>
    <definedName name="_82__123Graph_ECHART_10" hidden="1">#REF!</definedName>
    <definedName name="_82__FDSAUDITLINK__" localSheetId="6" hidden="1">{"fdsup://directions/FAT Viewer?action=UPDATE&amp;creator=factset&amp;DYN_ARGS=TRUE&amp;DOC_NAME=FAT:FQL_AUDITING_CLIENT_TEMPLATE.FAT&amp;display_string=Audit&amp;VAR:KEY=OPAXMFYFQV&amp;VAR:QUERY=RkZfREVCVChBTk4sMCwwKQ==&amp;WINDOW=FIRST_POPUP&amp;HEIGHT=450&amp;WIDTH=450&amp;START_MAXIMIZED=FALS","E&amp;VAR:CALENDAR=US&amp;VAR:SYMBOL=CNH&amp;VAR:INDEX=0"}</definedName>
    <definedName name="_82__FDSAUDITLINK__" localSheetId="7" hidden="1">{"fdsup://directions/FAT Viewer?action=UPDATE&amp;creator=factset&amp;DYN_ARGS=TRUE&amp;DOC_NAME=FAT:FQL_AUDITING_CLIENT_TEMPLATE.FAT&amp;display_string=Audit&amp;VAR:KEY=OPAXMFYFQV&amp;VAR:QUERY=RkZfREVCVChBTk4sMCwwKQ==&amp;WINDOW=FIRST_POPUP&amp;HEIGHT=450&amp;WIDTH=450&amp;START_MAXIMIZED=FALS","E&amp;VAR:CALENDAR=US&amp;VAR:SYMBOL=CNH&amp;VAR:INDEX=0"}</definedName>
    <definedName name="_82__FDSAUDITLINK__" hidden="1">{"fdsup://directions/FAT Viewer?action=UPDATE&amp;creator=factset&amp;DYN_ARGS=TRUE&amp;DOC_NAME=FAT:FQL_AUDITING_CLIENT_TEMPLATE.FAT&amp;display_string=Audit&amp;VAR:KEY=OPAXMFYFQV&amp;VAR:QUERY=RkZfREVCVChBTk4sMCwwKQ==&amp;WINDOW=FIRST_POPUP&amp;HEIGHT=450&amp;WIDTH=450&amp;START_MAXIMIZED=FALS","E&amp;VAR:CALENDAR=US&amp;VAR:SYMBOL=CNH&amp;VAR:INDEX=0"}</definedName>
    <definedName name="_83___123Graph_DCHART_18" localSheetId="6" hidden="1">#REF!</definedName>
    <definedName name="_83___123Graph_DCHART_18" localSheetId="7" hidden="1">'[16]Produt JUL'!$AG$12:$AG$44</definedName>
    <definedName name="_83___123Graph_DCHART_18" hidden="1">#REF!</definedName>
    <definedName name="_83__123Graph_BCHART_19" localSheetId="6" hidden="1">#REF!</definedName>
    <definedName name="_83__123Graph_BCHART_19" localSheetId="7" hidden="1">'[16]Produt AGO'!$AE$12:$AE$44</definedName>
    <definedName name="_83__123Graph_BCHART_19" hidden="1">#REF!</definedName>
    <definedName name="_83__123Graph_BCHART_20" localSheetId="6" hidden="1">#REF!</definedName>
    <definedName name="_83__123Graph_BCHART_20" localSheetId="7" hidden="1">'[16]Produt SET'!$AE$12:$AE$44</definedName>
    <definedName name="_83__123Graph_BCHART_20" hidden="1">#REF!</definedName>
    <definedName name="_83__123Graph_ECHART_13" localSheetId="6" hidden="1">#REF!</definedName>
    <definedName name="_83__123Graph_ECHART_13" localSheetId="7" hidden="1">'[16]Produt FEV'!$AH$12:$AH$44</definedName>
    <definedName name="_83__123Graph_ECHART_13" hidden="1">#REF!</definedName>
    <definedName name="_83__FDSAUDITLINK__" localSheetId="6" hidden="1">{"fdsup://directions/FAT Viewer?action=UPDATE&amp;creator=factset&amp;DYN_ARGS=TRUE&amp;DOC_NAME=FAT:FQL_AUDITING_CLIENT_TEMPLATE.FAT&amp;display_string=Audit&amp;VAR:KEY=QPSNQXGHMJ&amp;VAR:QUERY=RkZfREVCVChBTk4sMCwwLEFZLCxVU0Qp&amp;WINDOW=FIRST_POPUP&amp;HEIGHT=450&amp;WIDTH=450&amp;START_MAXIMI","ZED=FALSE&amp;VAR:CALENDAR=US&amp;VAR:SYMBOL=ACXM&amp;VAR:INDEX=0"}</definedName>
    <definedName name="_83__FDSAUDITLINK__" localSheetId="7" hidden="1">{"fdsup://directions/FAT Viewer?action=UPDATE&amp;creator=factset&amp;DYN_ARGS=TRUE&amp;DOC_NAME=FAT:FQL_AUDITING_CLIENT_TEMPLATE.FAT&amp;display_string=Audit&amp;VAR:KEY=QPSNQXGHMJ&amp;VAR:QUERY=RkZfREVCVChBTk4sMCwwLEFZLCxVU0Qp&amp;WINDOW=FIRST_POPUP&amp;HEIGHT=450&amp;WIDTH=450&amp;START_MAXIMI","ZED=FALSE&amp;VAR:CALENDAR=US&amp;VAR:SYMBOL=ACXM&amp;VAR:INDEX=0"}</definedName>
    <definedName name="_83__FDSAUDITLINK__" hidden="1">{"fdsup://directions/FAT Viewer?action=UPDATE&amp;creator=factset&amp;DYN_ARGS=TRUE&amp;DOC_NAME=FAT:FQL_AUDITING_CLIENT_TEMPLATE.FAT&amp;display_string=Audit&amp;VAR:KEY=QPSNQXGHMJ&amp;VAR:QUERY=RkZfREVCVChBTk4sMCwwLEFZLCxVU0Qp&amp;WINDOW=FIRST_POPUP&amp;HEIGHT=450&amp;WIDTH=450&amp;START_MAXIMI","ZED=FALSE&amp;VAR:CALENDAR=US&amp;VAR:SYMBOL=ACXM&amp;VAR:INDEX=0"}</definedName>
    <definedName name="_84___123Graph_DCHART_19" localSheetId="6" hidden="1">#REF!</definedName>
    <definedName name="_84___123Graph_DCHART_19" localSheetId="7" hidden="1">'[16]Produt AGO'!$AG$12:$AG$44</definedName>
    <definedName name="_84___123Graph_DCHART_19" hidden="1">#REF!</definedName>
    <definedName name="_84__123Graph_BCHART_2" localSheetId="6" hidden="1">#REF!</definedName>
    <definedName name="_84__123Graph_BCHART_2" localSheetId="7" hidden="1">[6]PARETOS!$N$4:$N$10</definedName>
    <definedName name="_84__123Graph_BCHART_2" hidden="1">#REF!</definedName>
    <definedName name="_84__123Graph_BCHART_21" localSheetId="6" hidden="1">#REF!</definedName>
    <definedName name="_84__123Graph_BCHART_21" localSheetId="7" hidden="1">'[16]Produt OUT'!$AE$12:$AE$44</definedName>
    <definedName name="_84__123Graph_BCHART_21" hidden="1">#REF!</definedName>
    <definedName name="_84__123Graph_ECHART_14" localSheetId="6" hidden="1">#REF!</definedName>
    <definedName name="_84__123Graph_ECHART_14" localSheetId="7" hidden="1">'[16]Produt MAR'!$AH$12:$AH$44</definedName>
    <definedName name="_84__123Graph_ECHART_14" hidden="1">#REF!</definedName>
    <definedName name="_84__FDSAUDITLINK__" localSheetId="6" hidden="1">{"fdsup://directions/FAT Viewer?action=UPDATE&amp;creator=factset&amp;DYN_ARGS=TRUE&amp;DOC_NAME=FAT:FQL_AUDITING_CLIENT_TEMPLATE.FAT&amp;display_string=Audit&amp;VAR:KEY=YLERWRSRUJ&amp;VAR:QUERY=RkZfTUtUX1ZBTF9QVUJMSUMoMCwwLEFZLFVTRCk=&amp;WINDOW=FIRST_POPUP&amp;HEIGHT=450&amp;WIDTH=450&amp;STAR","T_MAXIMIZED=FALSE&amp;VAR:CALENDAR=US&amp;VAR:SYMBOL=DE&amp;VAR:INDEX=0"}</definedName>
    <definedName name="_84__FDSAUDITLINK__" localSheetId="7" hidden="1">{"fdsup://directions/FAT Viewer?action=UPDATE&amp;creator=factset&amp;DYN_ARGS=TRUE&amp;DOC_NAME=FAT:FQL_AUDITING_CLIENT_TEMPLATE.FAT&amp;display_string=Audit&amp;VAR:KEY=YLERWRSRUJ&amp;VAR:QUERY=RkZfTUtUX1ZBTF9QVUJMSUMoMCwwLEFZLFVTRCk=&amp;WINDOW=FIRST_POPUP&amp;HEIGHT=450&amp;WIDTH=450&amp;STAR","T_MAXIMIZED=FALSE&amp;VAR:CALENDAR=US&amp;VAR:SYMBOL=DE&amp;VAR:INDEX=0"}</definedName>
    <definedName name="_84__FDSAUDITLINK__" hidden="1">{"fdsup://directions/FAT Viewer?action=UPDATE&amp;creator=factset&amp;DYN_ARGS=TRUE&amp;DOC_NAME=FAT:FQL_AUDITING_CLIENT_TEMPLATE.FAT&amp;display_string=Audit&amp;VAR:KEY=YLERWRSRUJ&amp;VAR:QUERY=RkZfTUtUX1ZBTF9QVUJMSUMoMCwwLEFZLFVTRCk=&amp;WINDOW=FIRST_POPUP&amp;HEIGHT=450&amp;WIDTH=450&amp;STAR","T_MAXIMIZED=FALSE&amp;VAR:CALENDAR=US&amp;VAR:SYMBOL=DE&amp;VAR:INDEX=0"}</definedName>
    <definedName name="_85______123Graph_FCHART_1" localSheetId="6" hidden="1">#REF!</definedName>
    <definedName name="_85______123Graph_FCHART_1" localSheetId="7" hidden="1">#REF!</definedName>
    <definedName name="_85______123Graph_FCHART_1" hidden="1">#REF!</definedName>
    <definedName name="_85___123Graph_DCHART_20" localSheetId="6" hidden="1">#REF!</definedName>
    <definedName name="_85___123Graph_DCHART_20" localSheetId="7" hidden="1">'[16]Produt SET'!$AG$12:$AG$44</definedName>
    <definedName name="_85___123Graph_DCHART_20" hidden="1">#REF!</definedName>
    <definedName name="_85__123Graph_BCHART_20" localSheetId="6" hidden="1">#REF!</definedName>
    <definedName name="_85__123Graph_BCHART_20" localSheetId="7" hidden="1">'[16]Produt SET'!$AE$12:$AE$44</definedName>
    <definedName name="_85__123Graph_BCHART_20" hidden="1">#REF!</definedName>
    <definedName name="_85__123Graph_BCHART_22" localSheetId="6" hidden="1">#REF!</definedName>
    <definedName name="_85__123Graph_BCHART_22" localSheetId="7" hidden="1">'[16]Produt NOV'!$AE$12:$AE$44</definedName>
    <definedName name="_85__123Graph_BCHART_22" hidden="1">#REF!</definedName>
    <definedName name="_85__123Graph_ECHART_15" localSheetId="6" hidden="1">#REF!</definedName>
    <definedName name="_85__123Graph_ECHART_15" localSheetId="7" hidden="1">'[16]Produt ABR'!$AH$12:$AH$44</definedName>
    <definedName name="_85__123Graph_ECHART_15" hidden="1">#REF!</definedName>
    <definedName name="_85__FDSAUDITLINK__" localSheetId="6" hidden="1">{"fdsup://directions/FAT Viewer?action=UPDATE&amp;creator=factset&amp;DYN_ARGS=TRUE&amp;DOC_NAME=FAT:FQL_AUDITING_CLIENT_TEMPLATE.FAT&amp;display_string=Audit&amp;VAR:KEY=CZUFCBEZCJ&amp;VAR:QUERY=RkZfTUtUX1ZBTF9QVUJMSUMoMCwwLEFZLFVTRCk=&amp;WINDOW=FIRST_POPUP&amp;HEIGHT=450&amp;WIDTH=450&amp;STAR","T_MAXIMIZED=FALSE&amp;VAR:CALENDAR=US&amp;VAR:SYMBOL=659706&amp;VAR:INDEX=0"}</definedName>
    <definedName name="_85__FDSAUDITLINK__" localSheetId="7" hidden="1">{"fdsup://directions/FAT Viewer?action=UPDATE&amp;creator=factset&amp;DYN_ARGS=TRUE&amp;DOC_NAME=FAT:FQL_AUDITING_CLIENT_TEMPLATE.FAT&amp;display_string=Audit&amp;VAR:KEY=CZUFCBEZCJ&amp;VAR:QUERY=RkZfTUtUX1ZBTF9QVUJMSUMoMCwwLEFZLFVTRCk=&amp;WINDOW=FIRST_POPUP&amp;HEIGHT=450&amp;WIDTH=450&amp;STAR","T_MAXIMIZED=FALSE&amp;VAR:CALENDAR=US&amp;VAR:SYMBOL=659706&amp;VAR:INDEX=0"}</definedName>
    <definedName name="_85__FDSAUDITLINK__" hidden="1">{"fdsup://directions/FAT Viewer?action=UPDATE&amp;creator=factset&amp;DYN_ARGS=TRUE&amp;DOC_NAME=FAT:FQL_AUDITING_CLIENT_TEMPLATE.FAT&amp;display_string=Audit&amp;VAR:KEY=CZUFCBEZCJ&amp;VAR:QUERY=RkZfTUtUX1ZBTF9QVUJMSUMoMCwwLEFZLFVTRCk=&amp;WINDOW=FIRST_POPUP&amp;HEIGHT=450&amp;WIDTH=450&amp;STAR","T_MAXIMIZED=FALSE&amp;VAR:CALENDAR=US&amp;VAR:SYMBOL=659706&amp;VAR:INDEX=0"}</definedName>
    <definedName name="_86___123Graph_DCHART_21" localSheetId="6" hidden="1">#REF!</definedName>
    <definedName name="_86___123Graph_DCHART_21" localSheetId="7" hidden="1">'[16]Produt OUT'!$AG$12:$AG$44</definedName>
    <definedName name="_86___123Graph_DCHART_21" hidden="1">#REF!</definedName>
    <definedName name="_86__123Graph_BCHART_21" localSheetId="6" hidden="1">#REF!</definedName>
    <definedName name="_86__123Graph_BCHART_21" localSheetId="7" hidden="1">'[16]Produt OUT'!$AE$12:$AE$44</definedName>
    <definedName name="_86__123Graph_BCHART_21" hidden="1">#REF!</definedName>
    <definedName name="_86__123Graph_BCHART_23" localSheetId="6" hidden="1">#REF!</definedName>
    <definedName name="_86__123Graph_BCHART_23" localSheetId="7" hidden="1">'[16]Produt DEZ'!$AE$12:$AE$44</definedName>
    <definedName name="_86__123Graph_BCHART_23" hidden="1">#REF!</definedName>
    <definedName name="_86__123Graph_ECHART_16" localSheetId="6" hidden="1">#REF!</definedName>
    <definedName name="_86__123Graph_ECHART_16" localSheetId="7" hidden="1">'[16]Produt MAI'!$AH$12:$AH$44</definedName>
    <definedName name="_86__123Graph_ECHART_16" hidden="1">#REF!</definedName>
    <definedName name="_86__FDSAUDITLINK__" localSheetId="6" hidden="1">{"fdsup://directions/FAT Viewer?action=UPDATE&amp;creator=factset&amp;DYN_ARGS=TRUE&amp;DOC_NAME=FAT:FQL_AUDITING_CLIENT_TEMPLATE.FAT&amp;display_string=Audit&amp;VAR:KEY=CFWLQJOZYF&amp;VAR:QUERY=RkZfTUtUX1ZBTF9QVUJMSUMoMCwwLEFZLFVTRCk=&amp;WINDOW=FIRST_POPUP&amp;HEIGHT=450&amp;WIDTH=450&amp;STAR","T_MAXIMIZED=FALSE&amp;VAR:CALENDAR=US&amp;VAR:SYMBOL=B1QH83&amp;VAR:INDEX=0"}</definedName>
    <definedName name="_86__FDSAUDITLINK__" localSheetId="7" hidden="1">{"fdsup://directions/FAT Viewer?action=UPDATE&amp;creator=factset&amp;DYN_ARGS=TRUE&amp;DOC_NAME=FAT:FQL_AUDITING_CLIENT_TEMPLATE.FAT&amp;display_string=Audit&amp;VAR:KEY=CFWLQJOZYF&amp;VAR:QUERY=RkZfTUtUX1ZBTF9QVUJMSUMoMCwwLEFZLFVTRCk=&amp;WINDOW=FIRST_POPUP&amp;HEIGHT=450&amp;WIDTH=450&amp;STAR","T_MAXIMIZED=FALSE&amp;VAR:CALENDAR=US&amp;VAR:SYMBOL=B1QH83&amp;VAR:INDEX=0"}</definedName>
    <definedName name="_86__FDSAUDITLINK__" hidden="1">{"fdsup://directions/FAT Viewer?action=UPDATE&amp;creator=factset&amp;DYN_ARGS=TRUE&amp;DOC_NAME=FAT:FQL_AUDITING_CLIENT_TEMPLATE.FAT&amp;display_string=Audit&amp;VAR:KEY=CFWLQJOZYF&amp;VAR:QUERY=RkZfTUtUX1ZBTF9QVUJMSUMoMCwwLEFZLFVTRCk=&amp;WINDOW=FIRST_POPUP&amp;HEIGHT=450&amp;WIDTH=450&amp;STAR","T_MAXIMIZED=FALSE&amp;VAR:CALENDAR=US&amp;VAR:SYMBOL=B1QH83&amp;VAR:INDEX=0"}</definedName>
    <definedName name="_87___123Graph_DCHART_22" localSheetId="6" hidden="1">#REF!</definedName>
    <definedName name="_87___123Graph_DCHART_22" localSheetId="7" hidden="1">'[16]Produt NOV'!$AG$12:$AG$44</definedName>
    <definedName name="_87___123Graph_DCHART_22" hidden="1">#REF!</definedName>
    <definedName name="_87__123Graph_BCHART_22" localSheetId="6" hidden="1">#REF!</definedName>
    <definedName name="_87__123Graph_BCHART_22" localSheetId="7" hidden="1">'[16]Produt NOV'!$AE$12:$AE$44</definedName>
    <definedName name="_87__123Graph_BCHART_22" hidden="1">#REF!</definedName>
    <definedName name="_87__123Graph_BCHART_3" localSheetId="6" hidden="1">#REF!</definedName>
    <definedName name="_87__123Graph_BCHART_3" localSheetId="7" hidden="1">[6]PARETOS!$O$28:$O$35</definedName>
    <definedName name="_87__123Graph_BCHART_3" hidden="1">#REF!</definedName>
    <definedName name="_87__123Graph_ECHART_17" localSheetId="6" hidden="1">#REF!</definedName>
    <definedName name="_87__123Graph_ECHART_17" localSheetId="7" hidden="1">'[16]Produt JUN'!$AH$12:$AH$44</definedName>
    <definedName name="_87__123Graph_ECHART_17" hidden="1">#REF!</definedName>
    <definedName name="_87__FDSAUDITLINK__" localSheetId="6" hidden="1">{"fdsup://directions/FAT Viewer?action=UPDATE&amp;creator=factset&amp;DYN_ARGS=TRUE&amp;DOC_NAME=FAT:FQL_AUDITING_CLIENT_TEMPLATE.FAT&amp;display_string=Audit&amp;VAR:KEY=GLAREJANUR&amp;VAR:QUERY=RkZfTUtUX1ZBTF9QVUJMSUMoMCwwLEFZLFVTRCk=&amp;WINDOW=FIRST_POPUP&amp;HEIGHT=450&amp;WIDTH=450&amp;STAR","T_MAXIMIZED=FALSE&amp;VAR:CALENDAR=US&amp;VAR:SYMBOL=649658&amp;VAR:INDEX=0"}</definedName>
    <definedName name="_87__FDSAUDITLINK__" localSheetId="7" hidden="1">{"fdsup://directions/FAT Viewer?action=UPDATE&amp;creator=factset&amp;DYN_ARGS=TRUE&amp;DOC_NAME=FAT:FQL_AUDITING_CLIENT_TEMPLATE.FAT&amp;display_string=Audit&amp;VAR:KEY=GLAREJANUR&amp;VAR:QUERY=RkZfTUtUX1ZBTF9QVUJMSUMoMCwwLEFZLFVTRCk=&amp;WINDOW=FIRST_POPUP&amp;HEIGHT=450&amp;WIDTH=450&amp;STAR","T_MAXIMIZED=FALSE&amp;VAR:CALENDAR=US&amp;VAR:SYMBOL=649658&amp;VAR:INDEX=0"}</definedName>
    <definedName name="_87__FDSAUDITLINK__" hidden="1">{"fdsup://directions/FAT Viewer?action=UPDATE&amp;creator=factset&amp;DYN_ARGS=TRUE&amp;DOC_NAME=FAT:FQL_AUDITING_CLIENT_TEMPLATE.FAT&amp;display_string=Audit&amp;VAR:KEY=GLAREJANUR&amp;VAR:QUERY=RkZfTUtUX1ZBTF9QVUJMSUMoMCwwLEFZLFVTRCk=&amp;WINDOW=FIRST_POPUP&amp;HEIGHT=450&amp;WIDTH=450&amp;STAR","T_MAXIMIZED=FALSE&amp;VAR:CALENDAR=US&amp;VAR:SYMBOL=649658&amp;VAR:INDEX=0"}</definedName>
    <definedName name="_88___123Graph_DCHART_23" localSheetId="6" hidden="1">#REF!</definedName>
    <definedName name="_88___123Graph_DCHART_23" localSheetId="7" hidden="1">'[16]Produt DEZ'!$AG$12:$AG$44</definedName>
    <definedName name="_88___123Graph_DCHART_23" hidden="1">#REF!</definedName>
    <definedName name="_88__123Graph_BCHART_23" localSheetId="6" hidden="1">#REF!</definedName>
    <definedName name="_88__123Graph_BCHART_23" localSheetId="7" hidden="1">'[16]Produt DEZ'!$AE$12:$AE$44</definedName>
    <definedName name="_88__123Graph_BCHART_23" hidden="1">#REF!</definedName>
    <definedName name="_88__123Graph_BCHART_6" localSheetId="6" hidden="1">#REF!</definedName>
    <definedName name="_88__123Graph_BCHART_6" localSheetId="7" hidden="1">[16]DADOS!$O$15:$O$26</definedName>
    <definedName name="_88__123Graph_BCHART_6" hidden="1">#REF!</definedName>
    <definedName name="_88__123Graph_ECHART_18" localSheetId="6" hidden="1">#REF!</definedName>
    <definedName name="_88__123Graph_ECHART_18" localSheetId="7" hidden="1">'[16]Produt JUL'!$AH$12:$AH$44</definedName>
    <definedName name="_88__123Graph_ECHART_18" hidden="1">#REF!</definedName>
    <definedName name="_88__FDSAUDITLINK__" localSheetId="6" hidden="1">{"fdsup://directions/FAT Viewer?action=UPDATE&amp;creator=factset&amp;DYN_ARGS=TRUE&amp;DOC_NAME=FAT:FQL_AUDITING_CLIENT_TEMPLATE.FAT&amp;display_string=Audit&amp;VAR:KEY=IBAFUZUDMX&amp;VAR:QUERY=RkZfTUtUX1ZBTF9QVUJMSUMoMCwwLEFZLFVTRCk=&amp;WINDOW=FIRST_POPUP&amp;HEIGHT=450&amp;WIDTH=450&amp;STAR","T_MAXIMIZED=FALSE&amp;VAR:CALENDAR=US&amp;VAR:SYMBOL=CNH&amp;VAR:INDEX=0"}</definedName>
    <definedName name="_88__FDSAUDITLINK__" localSheetId="7" hidden="1">{"fdsup://directions/FAT Viewer?action=UPDATE&amp;creator=factset&amp;DYN_ARGS=TRUE&amp;DOC_NAME=FAT:FQL_AUDITING_CLIENT_TEMPLATE.FAT&amp;display_string=Audit&amp;VAR:KEY=IBAFUZUDMX&amp;VAR:QUERY=RkZfTUtUX1ZBTF9QVUJMSUMoMCwwLEFZLFVTRCk=&amp;WINDOW=FIRST_POPUP&amp;HEIGHT=450&amp;WIDTH=450&amp;STAR","T_MAXIMIZED=FALSE&amp;VAR:CALENDAR=US&amp;VAR:SYMBOL=CNH&amp;VAR:INDEX=0"}</definedName>
    <definedName name="_88__FDSAUDITLINK__" hidden="1">{"fdsup://directions/FAT Viewer?action=UPDATE&amp;creator=factset&amp;DYN_ARGS=TRUE&amp;DOC_NAME=FAT:FQL_AUDITING_CLIENT_TEMPLATE.FAT&amp;display_string=Audit&amp;VAR:KEY=IBAFUZUDMX&amp;VAR:QUERY=RkZfTUtUX1ZBTF9QVUJMSUMoMCwwLEFZLFVTRCk=&amp;WINDOW=FIRST_POPUP&amp;HEIGHT=450&amp;WIDTH=450&amp;STAR","T_MAXIMIZED=FALSE&amp;VAR:CALENDAR=US&amp;VAR:SYMBOL=CNH&amp;VAR:INDEX=0"}</definedName>
    <definedName name="_89___123Graph_DCHART_6" localSheetId="6" hidden="1">#REF!</definedName>
    <definedName name="_89___123Graph_DCHART_6" localSheetId="7" hidden="1">[16]DADOS!$Q$15:$Q$26</definedName>
    <definedName name="_89___123Graph_DCHART_6" hidden="1">#REF!</definedName>
    <definedName name="_89__123Graph_BCHART_3" localSheetId="6" hidden="1">#REF!</definedName>
    <definedName name="_89__123Graph_BCHART_3" localSheetId="7" hidden="1">[6]PARETOS!$O$28:$O$35</definedName>
    <definedName name="_89__123Graph_BCHART_3" hidden="1">#REF!</definedName>
    <definedName name="_89__123Graph_BCHART_9" localSheetId="6" hidden="1">#REF!</definedName>
    <definedName name="_89__123Graph_BCHART_9" localSheetId="7" hidden="1">[16]DADOS!$U$13:$U$26</definedName>
    <definedName name="_89__123Graph_BCHART_9" hidden="1">#REF!</definedName>
    <definedName name="_89__123Graph_ECHART_19" localSheetId="6" hidden="1">#REF!</definedName>
    <definedName name="_89__123Graph_ECHART_19" localSheetId="7" hidden="1">'[16]Produt AGO'!$AH$12:$AH$44</definedName>
    <definedName name="_89__123Graph_ECHART_19" hidden="1">#REF!</definedName>
    <definedName name="_89__FDSAUDITLINK__" localSheetId="6" hidden="1">{"fdsup://directions/FAT Viewer?action=UPDATE&amp;creator=factset&amp;DYN_ARGS=TRUE&amp;DOC_NAME=FAT:FQL_AUDITING_CLIENT_TEMPLATE.FAT&amp;display_string=Audit&amp;VAR:KEY=CZURUJOTUB&amp;VAR:QUERY=RkZfTUtUX1ZBTF9QVUJMSUMoQU5OLDAsMCxBWSwsVVNEKQ==&amp;WINDOW=FIRST_POPUP&amp;HEIGHT=450&amp;WIDTH=","450&amp;START_MAXIMIZED=FALSE&amp;VAR:CALENDAR=US&amp;VAR:SYMBOL=B1QH83&amp;VAR:INDEX=0"}</definedName>
    <definedName name="_89__FDSAUDITLINK__" localSheetId="7" hidden="1">{"fdsup://directions/FAT Viewer?action=UPDATE&amp;creator=factset&amp;DYN_ARGS=TRUE&amp;DOC_NAME=FAT:FQL_AUDITING_CLIENT_TEMPLATE.FAT&amp;display_string=Audit&amp;VAR:KEY=CZURUJOTUB&amp;VAR:QUERY=RkZfTUtUX1ZBTF9QVUJMSUMoQU5OLDAsMCxBWSwsVVNEKQ==&amp;WINDOW=FIRST_POPUP&amp;HEIGHT=450&amp;WIDTH=","450&amp;START_MAXIMIZED=FALSE&amp;VAR:CALENDAR=US&amp;VAR:SYMBOL=B1QH83&amp;VAR:INDEX=0"}</definedName>
    <definedName name="_89__FDSAUDITLINK__" hidden="1">{"fdsup://directions/FAT Viewer?action=UPDATE&amp;creator=factset&amp;DYN_ARGS=TRUE&amp;DOC_NAME=FAT:FQL_AUDITING_CLIENT_TEMPLATE.FAT&amp;display_string=Audit&amp;VAR:KEY=CZURUJOTUB&amp;VAR:QUERY=RkZfTUtUX1ZBTF9QVUJMSUMoQU5OLDAsMCxBWSwsVVNEKQ==&amp;WINDOW=FIRST_POPUP&amp;HEIGHT=450&amp;WIDTH=","450&amp;START_MAXIMIZED=FALSE&amp;VAR:CALENDAR=US&amp;VAR:SYMBOL=B1QH83&amp;VAR:INDEX=0"}</definedName>
    <definedName name="_899" localSheetId="6" hidden="1">#REF!</definedName>
    <definedName name="_899" localSheetId="7" hidden="1">#REF!</definedName>
    <definedName name="_899" hidden="1">#REF!</definedName>
    <definedName name="_9____123Graph_BCHART_3" localSheetId="6" hidden="1">#REF!</definedName>
    <definedName name="_9____123Graph_BCHART_3" localSheetId="7" hidden="1">[6]PARETOS!$O$28:$O$35</definedName>
    <definedName name="_9____123Graph_BCHART_3" hidden="1">#REF!</definedName>
    <definedName name="_9____123Graph_XCHART_9" localSheetId="6" hidden="1">#REF!</definedName>
    <definedName name="_9____123Graph_XCHART_9" localSheetId="7" hidden="1">'[6]PROP ELAB GANH'!$K$93:$K$99</definedName>
    <definedName name="_9____123Graph_XCHART_9" hidden="1">#REF!</definedName>
    <definedName name="_9___123Graph_BCHART_3" localSheetId="6" hidden="1">#REF!</definedName>
    <definedName name="_9___123Graph_BCHART_3" localSheetId="7" hidden="1">[6]PARETOS!$O$28:$O$35</definedName>
    <definedName name="_9___123Graph_BCHART_3" hidden="1">#REF!</definedName>
    <definedName name="_9__123Graph_ACHART_17" localSheetId="6" hidden="1">#REF!</definedName>
    <definedName name="_9__123Graph_ACHART_17" localSheetId="7" hidden="1">'[16]Produt JUN'!$B$12:$B$13</definedName>
    <definedName name="_9__123Graph_ACHART_17" hidden="1">#REF!</definedName>
    <definedName name="_9__123Graph_ACHART_3" localSheetId="6" hidden="1">#REF!</definedName>
    <definedName name="_9__123Graph_ACHART_3" localSheetId="7" hidden="1">[18]EAIGESEN!$O$11:$O$12</definedName>
    <definedName name="_9__123Graph_ACHART_3" hidden="1">#REF!</definedName>
    <definedName name="_9__123Graph_BCHART_2" localSheetId="7" hidden="1">#REF!</definedName>
    <definedName name="_9__123Graph_BCHART_2" hidden="1">#REF!</definedName>
    <definedName name="_9__123Graph_BCHART_3" localSheetId="6" hidden="1">#REF!</definedName>
    <definedName name="_9__123Graph_BCHART_3" localSheetId="7" hidden="1">[6]PARETOS!$O$28:$O$35</definedName>
    <definedName name="_9__123Graph_BCHART_3" hidden="1">#REF!</definedName>
    <definedName name="_9__123Graph_DCHART_1" localSheetId="6" hidden="1">#REF!</definedName>
    <definedName name="_9__123Graph_DCHART_1" localSheetId="7" hidden="1">[20]EAIGESEN!#REF!</definedName>
    <definedName name="_9__123Graph_DCHART_1" hidden="1">#REF!</definedName>
    <definedName name="_9__123Graph_ECHART_1" localSheetId="6" hidden="1">#REF!</definedName>
    <definedName name="_9__123Graph_ECHART_1" localSheetId="7" hidden="1">[18]EAIGESEN!#REF!</definedName>
    <definedName name="_9__123Graph_ECHART_1" hidden="1">#REF!</definedName>
    <definedName name="_9__123Graph_FCHART_1" localSheetId="6" hidden="1">#REF!</definedName>
    <definedName name="_9__123Graph_FCHART_1" localSheetId="7" hidden="1">[15]EAIGESEN!#REF!</definedName>
    <definedName name="_9__123Graph_FCHART_1" hidden="1">#REF!</definedName>
    <definedName name="_9__FDSAUDITLINK__" localSheetId="6" hidden="1">{"fdsup://directions/FAT Viewer?action=UPDATE&amp;creator=factset&amp;DYN_ARGS=TRUE&amp;DOC_NAME=FAT:FQL_AUDITING_CLIENT_TEMPLATE.FAT&amp;display_string=Audit&amp;VAR:KEY=BMLATSZSFC&amp;VAR:QUERY=RkZfVEFYX1JBVEUoQU5OLDApLzEwMA==&amp;WINDOW=FIRST_POPUP&amp;HEIGHT=450&amp;WIDTH=450&amp;START_MAXIMI","ZED=FALSE&amp;VAR:CALENDAR=US&amp;VAR:SYMBOL=294542&amp;VAR:INDEX=0"}</definedName>
    <definedName name="_9__FDSAUDITLINK__" localSheetId="7" hidden="1">{"fdsup://directions/FAT Viewer?action=UPDATE&amp;creator=factset&amp;DYN_ARGS=TRUE&amp;DOC_NAME=FAT:FQL_AUDITING_CLIENT_TEMPLATE.FAT&amp;display_string=Audit&amp;VAR:KEY=BMLATSZSFC&amp;VAR:QUERY=RkZfVEFYX1JBVEUoQU5OLDApLzEwMA==&amp;WINDOW=FIRST_POPUP&amp;HEIGHT=450&amp;WIDTH=450&amp;START_MAXIMI","ZED=FALSE&amp;VAR:CALENDAR=US&amp;VAR:SYMBOL=294542&amp;VAR:INDEX=0"}</definedName>
    <definedName name="_9__FDSAUDITLINK__" hidden="1">{"fdsup://directions/FAT Viewer?action=UPDATE&amp;creator=factset&amp;DYN_ARGS=TRUE&amp;DOC_NAME=FAT:FQL_AUDITING_CLIENT_TEMPLATE.FAT&amp;display_string=Audit&amp;VAR:KEY=BMLATSZSFC&amp;VAR:QUERY=RkZfVEFYX1JBVEUoQU5OLDApLzEwMA==&amp;WINDOW=FIRST_POPUP&amp;HEIGHT=450&amp;WIDTH=450&amp;START_MAXIMI","ZED=FALSE&amp;VAR:CALENDAR=US&amp;VAR:SYMBOL=294542&amp;VAR:INDEX=0"}</definedName>
    <definedName name="_90______123Graph_XCHART_3" localSheetId="6" hidden="1">#REF!</definedName>
    <definedName name="_90______123Graph_XCHART_3" localSheetId="7" hidden="1">#REF!</definedName>
    <definedName name="_90______123Graph_XCHART_3" hidden="1">#REF!</definedName>
    <definedName name="_90___123Graph_DCHART_9" localSheetId="6" hidden="1">#REF!</definedName>
    <definedName name="_90___123Graph_DCHART_9" localSheetId="7" hidden="1">[16]DADOS!$V$13:$V$26</definedName>
    <definedName name="_90___123Graph_DCHART_9" hidden="1">#REF!</definedName>
    <definedName name="_90__123Graph_BCHART_6" localSheetId="6" hidden="1">#REF!</definedName>
    <definedName name="_90__123Graph_BCHART_6" localSheetId="7" hidden="1">[16]DADOS!$O$15:$O$26</definedName>
    <definedName name="_90__123Graph_BCHART_6" hidden="1">#REF!</definedName>
    <definedName name="_90__123Graph_CCHART_1" localSheetId="6" hidden="1">#REF!</definedName>
    <definedName name="_90__123Graph_CCHART_1" localSheetId="7" hidden="1">[16]DADOS!$L$13:$L$26</definedName>
    <definedName name="_90__123Graph_CCHART_1" hidden="1">#REF!</definedName>
    <definedName name="_90__123Graph_ECHART_20" localSheetId="6" hidden="1">#REF!</definedName>
    <definedName name="_90__123Graph_ECHART_20" localSheetId="7" hidden="1">'[16]Produt SET'!$AH$12:$AH$44</definedName>
    <definedName name="_90__123Graph_ECHART_20" hidden="1">#REF!</definedName>
    <definedName name="_90__FDSAUDITLINK__" localSheetId="6" hidden="1">{"fdsup://directions/FAT Viewer?action=UPDATE&amp;creator=factset&amp;DYN_ARGS=TRUE&amp;DOC_NAME=FAT:FQL_AUDITING_CLIENT_TEMPLATE.FAT&amp;display_string=Audit&amp;VAR:KEY=TCLSBADEBM&amp;VAR:QUERY=RkZfREVCVChBTk4sMCwwLEFZLCxVU0Qp&amp;WINDOW=FIRST_POPUP&amp;HEIGHT=450&amp;WIDTH=450&amp;START_MAXIMI","ZED=FALSE&amp;VAR:CALENDAR=US&amp;VAR:SYMBOL=218564&amp;VAR:INDEX=0"}</definedName>
    <definedName name="_90__FDSAUDITLINK__" localSheetId="7" hidden="1">{"fdsup://directions/FAT Viewer?action=UPDATE&amp;creator=factset&amp;DYN_ARGS=TRUE&amp;DOC_NAME=FAT:FQL_AUDITING_CLIENT_TEMPLATE.FAT&amp;display_string=Audit&amp;VAR:KEY=TCLSBADEBM&amp;VAR:QUERY=RkZfREVCVChBTk4sMCwwLEFZLCxVU0Qp&amp;WINDOW=FIRST_POPUP&amp;HEIGHT=450&amp;WIDTH=450&amp;START_MAXIMI","ZED=FALSE&amp;VAR:CALENDAR=US&amp;VAR:SYMBOL=218564&amp;VAR:INDEX=0"}</definedName>
    <definedName name="_90__FDSAUDITLINK__" hidden="1">{"fdsup://directions/FAT Viewer?action=UPDATE&amp;creator=factset&amp;DYN_ARGS=TRUE&amp;DOC_NAME=FAT:FQL_AUDITING_CLIENT_TEMPLATE.FAT&amp;display_string=Audit&amp;VAR:KEY=TCLSBADEBM&amp;VAR:QUERY=RkZfREVCVChBTk4sMCwwLEFZLCxVU0Qp&amp;WINDOW=FIRST_POPUP&amp;HEIGHT=450&amp;WIDTH=450&amp;START_MAXIMI","ZED=FALSE&amp;VAR:CALENDAR=US&amp;VAR:SYMBOL=218564&amp;VAR:INDEX=0"}</definedName>
    <definedName name="_91_____123Graph_ACHART_1" localSheetId="6" hidden="1">#REF!</definedName>
    <definedName name="_91_____123Graph_ACHART_1" localSheetId="7" hidden="1">#REF!</definedName>
    <definedName name="_91_____123Graph_ACHART_1" hidden="1">#REF!</definedName>
    <definedName name="_91___123Graph_ECHART_10" localSheetId="6" hidden="1">#REF!</definedName>
    <definedName name="_91___123Graph_ECHART_10" localSheetId="7" hidden="1">'[16]Produt JAN'!$AH$12:$AH$44</definedName>
    <definedName name="_91___123Graph_ECHART_10" hidden="1">#REF!</definedName>
    <definedName name="_91__123Graph_CCHART_10" localSheetId="6" hidden="1">#REF!</definedName>
    <definedName name="_91__123Graph_CCHART_10" localSheetId="7" hidden="1">'[16]Produt JAN'!$AF$12:$AF$44</definedName>
    <definedName name="_91__123Graph_CCHART_10" hidden="1">#REF!</definedName>
    <definedName name="_91__123Graph_ECHART_21" localSheetId="6" hidden="1">#REF!</definedName>
    <definedName name="_91__123Graph_ECHART_21" localSheetId="7" hidden="1">'[16]Produt OUT'!$AH$12:$AH$44</definedName>
    <definedName name="_91__123Graph_ECHART_21" hidden="1">#REF!</definedName>
    <definedName name="_91__FDSAUDITLINK__" localSheetId="6" hidden="1">{"fdsup://directions/FAT Viewer?action=UPDATE&amp;creator=factset&amp;DYN_ARGS=TRUE&amp;DOC_NAME=FAT:FQL_AUDITING_CLIENT_TEMPLATE.FAT&amp;display_string=Audit&amp;VAR:KEY=TCVWVCXSPG&amp;VAR:QUERY=RkZfREVCVChBTk4sMCwwLEFZLCxVU0Qp&amp;WINDOW=FIRST_POPUP&amp;HEIGHT=450&amp;WIDTH=450&amp;START_MAXIMI","ZED=FALSE&amp;VAR:CALENDAR=US&amp;VAR:SYMBOL=230817&amp;VAR:INDEX=0"}</definedName>
    <definedName name="_91__FDSAUDITLINK__" localSheetId="7" hidden="1">{"fdsup://directions/FAT Viewer?action=UPDATE&amp;creator=factset&amp;DYN_ARGS=TRUE&amp;DOC_NAME=FAT:FQL_AUDITING_CLIENT_TEMPLATE.FAT&amp;display_string=Audit&amp;VAR:KEY=TCVWVCXSPG&amp;VAR:QUERY=RkZfREVCVChBTk4sMCwwLEFZLCxVU0Qp&amp;WINDOW=FIRST_POPUP&amp;HEIGHT=450&amp;WIDTH=450&amp;START_MAXIMI","ZED=FALSE&amp;VAR:CALENDAR=US&amp;VAR:SYMBOL=230817&amp;VAR:INDEX=0"}</definedName>
    <definedName name="_91__FDSAUDITLINK__" hidden="1">{"fdsup://directions/FAT Viewer?action=UPDATE&amp;creator=factset&amp;DYN_ARGS=TRUE&amp;DOC_NAME=FAT:FQL_AUDITING_CLIENT_TEMPLATE.FAT&amp;display_string=Audit&amp;VAR:KEY=TCVWVCXSPG&amp;VAR:QUERY=RkZfREVCVChBTk4sMCwwLEFZLCxVU0Qp&amp;WINDOW=FIRST_POPUP&amp;HEIGHT=450&amp;WIDTH=450&amp;START_MAXIMI","ZED=FALSE&amp;VAR:CALENDAR=US&amp;VAR:SYMBOL=230817&amp;VAR:INDEX=0"}</definedName>
    <definedName name="_92_____123Graph_ACHART_3" localSheetId="6" hidden="1">#REF!</definedName>
    <definedName name="_92_____123Graph_ACHART_3" localSheetId="7" hidden="1">#REF!</definedName>
    <definedName name="_92_____123Graph_ACHART_3" hidden="1">#REF!</definedName>
    <definedName name="_92___123Graph_ECHART_13" localSheetId="6" hidden="1">#REF!</definedName>
    <definedName name="_92___123Graph_ECHART_13" localSheetId="7" hidden="1">'[16]Produt FEV'!$AH$12:$AH$44</definedName>
    <definedName name="_92___123Graph_ECHART_13" hidden="1">#REF!</definedName>
    <definedName name="_92__123Graph_CCHART_13" localSheetId="6" hidden="1">#REF!</definedName>
    <definedName name="_92__123Graph_CCHART_13" localSheetId="7" hidden="1">'[16]Produt FEV'!$AF$12:$AF$44</definedName>
    <definedName name="_92__123Graph_CCHART_13" hidden="1">#REF!</definedName>
    <definedName name="_92__123Graph_ECHART_22" localSheetId="6" hidden="1">#REF!</definedName>
    <definedName name="_92__123Graph_ECHART_22" localSheetId="7" hidden="1">'[16]Produt NOV'!$AH$12:$AH$44</definedName>
    <definedName name="_92__123Graph_ECHART_22" hidden="1">#REF!</definedName>
    <definedName name="_92__FDSAUDITLINK__" localSheetId="6" hidden="1">{"fdsup://directions/FAT Viewer?action=UPDATE&amp;creator=factset&amp;DYN_ARGS=TRUE&amp;DOC_NAME=FAT:FQL_AUDITING_CLIENT_TEMPLATE.FAT&amp;display_string=Audit&amp;VAR:KEY=FKRWBWPYJQ&amp;VAR:QUERY=RkZfREVCVChBTk4sMCwwLEFZLCxVU0Qp&amp;WINDOW=FIRST_POPUP&amp;HEIGHT=450&amp;WIDTH=450&amp;START_MAXIMI","ZED=FALSE&amp;VAR:CALENDAR=US&amp;VAR:SYMBOL=244167&amp;VAR:INDEX=0"}</definedName>
    <definedName name="_92__FDSAUDITLINK__" localSheetId="7" hidden="1">{"fdsup://directions/FAT Viewer?action=UPDATE&amp;creator=factset&amp;DYN_ARGS=TRUE&amp;DOC_NAME=FAT:FQL_AUDITING_CLIENT_TEMPLATE.FAT&amp;display_string=Audit&amp;VAR:KEY=FKRWBWPYJQ&amp;VAR:QUERY=RkZfREVCVChBTk4sMCwwLEFZLCxVU0Qp&amp;WINDOW=FIRST_POPUP&amp;HEIGHT=450&amp;WIDTH=450&amp;START_MAXIMI","ZED=FALSE&amp;VAR:CALENDAR=US&amp;VAR:SYMBOL=244167&amp;VAR:INDEX=0"}</definedName>
    <definedName name="_92__FDSAUDITLINK__" hidden="1">{"fdsup://directions/FAT Viewer?action=UPDATE&amp;creator=factset&amp;DYN_ARGS=TRUE&amp;DOC_NAME=FAT:FQL_AUDITING_CLIENT_TEMPLATE.FAT&amp;display_string=Audit&amp;VAR:KEY=FKRWBWPYJQ&amp;VAR:QUERY=RkZfREVCVChBTk4sMCwwLEFZLCxVU0Qp&amp;WINDOW=FIRST_POPUP&amp;HEIGHT=450&amp;WIDTH=450&amp;START_MAXIMI","ZED=FALSE&amp;VAR:CALENDAR=US&amp;VAR:SYMBOL=244167&amp;VAR:INDEX=0"}</definedName>
    <definedName name="_93___123Graph_ECHART_14" localSheetId="6" hidden="1">#REF!</definedName>
    <definedName name="_93___123Graph_ECHART_14" localSheetId="7" hidden="1">'[16]Produt MAR'!$AH$12:$AH$44</definedName>
    <definedName name="_93___123Graph_ECHART_14" hidden="1">#REF!</definedName>
    <definedName name="_93__123Graph_CCHART_14" localSheetId="6" hidden="1">#REF!</definedName>
    <definedName name="_93__123Graph_CCHART_14" localSheetId="7" hidden="1">'[16]Produt MAR'!$AF$12:$AF$44</definedName>
    <definedName name="_93__123Graph_CCHART_14" hidden="1">#REF!</definedName>
    <definedName name="_93__123Graph_ECHART_23" localSheetId="6" hidden="1">#REF!</definedName>
    <definedName name="_93__123Graph_ECHART_23" localSheetId="7" hidden="1">'[16]Produt DEZ'!$AH$12:$AH$44</definedName>
    <definedName name="_93__123Graph_ECHART_23" hidden="1">#REF!</definedName>
    <definedName name="_93__FDSAUDITLINK__" localSheetId="6" hidden="1">{"fdsup://directions/FAT Viewer?action=UPDATE&amp;creator=factset&amp;DYN_ARGS=TRUE&amp;DOC_NAME=FAT:FQL_AUDITING_CLIENT_TEMPLATE.FAT&amp;display_string=Audit&amp;VAR:KEY=BWBYDQBYRG&amp;VAR:QUERY=RkZfREVCVChBTk4sMCwwLEFZLCxVU0Qp&amp;WINDOW=FIRST_POPUP&amp;HEIGHT=450&amp;WIDTH=450&amp;START_MAXIMI","ZED=FALSE&amp;VAR:CALENDAR=US&amp;VAR:SYMBOL=B01NXT&amp;VAR:INDEX=0"}</definedName>
    <definedName name="_93__FDSAUDITLINK__" localSheetId="7" hidden="1">{"fdsup://directions/FAT Viewer?action=UPDATE&amp;creator=factset&amp;DYN_ARGS=TRUE&amp;DOC_NAME=FAT:FQL_AUDITING_CLIENT_TEMPLATE.FAT&amp;display_string=Audit&amp;VAR:KEY=BWBYDQBYRG&amp;VAR:QUERY=RkZfREVCVChBTk4sMCwwLEFZLCxVU0Qp&amp;WINDOW=FIRST_POPUP&amp;HEIGHT=450&amp;WIDTH=450&amp;START_MAXIMI","ZED=FALSE&amp;VAR:CALENDAR=US&amp;VAR:SYMBOL=B01NXT&amp;VAR:INDEX=0"}</definedName>
    <definedName name="_93__FDSAUDITLINK__" hidden="1">{"fdsup://directions/FAT Viewer?action=UPDATE&amp;creator=factset&amp;DYN_ARGS=TRUE&amp;DOC_NAME=FAT:FQL_AUDITING_CLIENT_TEMPLATE.FAT&amp;display_string=Audit&amp;VAR:KEY=BWBYDQBYRG&amp;VAR:QUERY=RkZfREVCVChBTk4sMCwwLEFZLCxVU0Qp&amp;WINDOW=FIRST_POPUP&amp;HEIGHT=450&amp;WIDTH=450&amp;START_MAXIMI","ZED=FALSE&amp;VAR:CALENDAR=US&amp;VAR:SYMBOL=B01NXT&amp;VAR:INDEX=0"}</definedName>
    <definedName name="_94___123Graph_ECHART_15" localSheetId="6" hidden="1">#REF!</definedName>
    <definedName name="_94___123Graph_ECHART_15" localSheetId="7" hidden="1">'[16]Produt ABR'!$AH$12:$AH$44</definedName>
    <definedName name="_94___123Graph_ECHART_15" hidden="1">#REF!</definedName>
    <definedName name="_94__123Graph_BCHART_9" localSheetId="6" hidden="1">#REF!</definedName>
    <definedName name="_94__123Graph_BCHART_9" localSheetId="7" hidden="1">[16]DADOS!$U$13:$U$26</definedName>
    <definedName name="_94__123Graph_BCHART_9" hidden="1">#REF!</definedName>
    <definedName name="_94__123Graph_CCHART_15" localSheetId="6" hidden="1">#REF!</definedName>
    <definedName name="_94__123Graph_CCHART_15" localSheetId="7" hidden="1">'[16]Produt ABR'!$AF$12:$AF$44</definedName>
    <definedName name="_94__123Graph_CCHART_15" hidden="1">#REF!</definedName>
    <definedName name="_94__123Graph_ECHART_9" localSheetId="6" hidden="1">#REF!</definedName>
    <definedName name="_94__123Graph_ECHART_9" localSheetId="7" hidden="1">[16]DADOS!$W$13:$W$26</definedName>
    <definedName name="_94__123Graph_ECHART_9" hidden="1">#REF!</definedName>
    <definedName name="_94__FDSAUDITLINK__" localSheetId="6" hidden="1">{"fdsup://directions/FAT Viewer?action=UPDATE&amp;creator=factset&amp;DYN_ARGS=TRUE&amp;DOC_NAME=FAT:FQL_AUDITING_CLIENT_TEMPLATE.FAT&amp;display_string=Audit&amp;VAR:KEY=LINIDUNITC&amp;VAR:QUERY=RkZfREVCVChBTk4sMCwwLEFZLCxVU0Qp&amp;WINDOW=FIRST_POPUP&amp;HEIGHT=450&amp;WIDTH=450&amp;START_MAXIMI","ZED=FALSE&amp;VAR:CALENDAR=US&amp;VAR:SYMBOL=B142YT&amp;VAR:INDEX=0"}</definedName>
    <definedName name="_94__FDSAUDITLINK__" localSheetId="7" hidden="1">{"fdsup://directions/FAT Viewer?action=UPDATE&amp;creator=factset&amp;DYN_ARGS=TRUE&amp;DOC_NAME=FAT:FQL_AUDITING_CLIENT_TEMPLATE.FAT&amp;display_string=Audit&amp;VAR:KEY=LINIDUNITC&amp;VAR:QUERY=RkZfREVCVChBTk4sMCwwLEFZLCxVU0Qp&amp;WINDOW=FIRST_POPUP&amp;HEIGHT=450&amp;WIDTH=450&amp;START_MAXIMI","ZED=FALSE&amp;VAR:CALENDAR=US&amp;VAR:SYMBOL=B142YT&amp;VAR:INDEX=0"}</definedName>
    <definedName name="_94__FDSAUDITLINK__" hidden="1">{"fdsup://directions/FAT Viewer?action=UPDATE&amp;creator=factset&amp;DYN_ARGS=TRUE&amp;DOC_NAME=FAT:FQL_AUDITING_CLIENT_TEMPLATE.FAT&amp;display_string=Audit&amp;VAR:KEY=LINIDUNITC&amp;VAR:QUERY=RkZfREVCVChBTk4sMCwwLEFZLCxVU0Qp&amp;WINDOW=FIRST_POPUP&amp;HEIGHT=450&amp;WIDTH=450&amp;START_MAXIMI","ZED=FALSE&amp;VAR:CALENDAR=US&amp;VAR:SYMBOL=B142YT&amp;VAR:INDEX=0"}</definedName>
    <definedName name="_95___123Graph_ECHART_16" localSheetId="6" hidden="1">#REF!</definedName>
    <definedName name="_95___123Graph_ECHART_16" localSheetId="7" hidden="1">'[16]Produt MAI'!$AH$12:$AH$44</definedName>
    <definedName name="_95___123Graph_ECHART_16" hidden="1">#REF!</definedName>
    <definedName name="_95__123Graph_CCHART_1" localSheetId="6" hidden="1">#REF!</definedName>
    <definedName name="_95__123Graph_CCHART_1" localSheetId="7" hidden="1">[16]DADOS!$L$13:$L$26</definedName>
    <definedName name="_95__123Graph_CCHART_1" hidden="1">#REF!</definedName>
    <definedName name="_95__123Graph_CCHART_16" localSheetId="6" hidden="1">#REF!</definedName>
    <definedName name="_95__123Graph_CCHART_16" localSheetId="7" hidden="1">'[16]Produt MAI'!$AF$12:$AF$44</definedName>
    <definedName name="_95__123Graph_CCHART_16" hidden="1">#REF!</definedName>
    <definedName name="_95__123Graph_FCHART_10" localSheetId="6" hidden="1">#REF!</definedName>
    <definedName name="_95__123Graph_FCHART_10" localSheetId="7" hidden="1">'[16]Produt JAN'!$D$12:$D$44</definedName>
    <definedName name="_95__123Graph_FCHART_10" hidden="1">#REF!</definedName>
    <definedName name="_95__FDSAUDITLINK__" localSheetId="6" hidden="1">{"fdsup://directions/FAT Viewer?action=UPDATE&amp;creator=factset&amp;DYN_ARGS=TRUE&amp;DOC_NAME=FAT:FQL_AUDITING_CLIENT_TEMPLATE.FAT&amp;display_string=Audit&amp;VAR:KEY=DUDADIPCVA&amp;VAR:QUERY=RkZfREVCVChBTk4sMCwwLEFZLCxVU0Qp&amp;WINDOW=FIRST_POPUP&amp;HEIGHT=450&amp;WIDTH=450&amp;START_MAXIMI","ZED=FALSE&amp;VAR:CALENDAR=US&amp;VAR:SYMBOL=578220&amp;VAR:INDEX=0"}</definedName>
    <definedName name="_95__FDSAUDITLINK__" localSheetId="7" hidden="1">{"fdsup://directions/FAT Viewer?action=UPDATE&amp;creator=factset&amp;DYN_ARGS=TRUE&amp;DOC_NAME=FAT:FQL_AUDITING_CLIENT_TEMPLATE.FAT&amp;display_string=Audit&amp;VAR:KEY=DUDADIPCVA&amp;VAR:QUERY=RkZfREVCVChBTk4sMCwwLEFZLCxVU0Qp&amp;WINDOW=FIRST_POPUP&amp;HEIGHT=450&amp;WIDTH=450&amp;START_MAXIMI","ZED=FALSE&amp;VAR:CALENDAR=US&amp;VAR:SYMBOL=578220&amp;VAR:INDEX=0"}</definedName>
    <definedName name="_95__FDSAUDITLINK__" hidden="1">{"fdsup://directions/FAT Viewer?action=UPDATE&amp;creator=factset&amp;DYN_ARGS=TRUE&amp;DOC_NAME=FAT:FQL_AUDITING_CLIENT_TEMPLATE.FAT&amp;display_string=Audit&amp;VAR:KEY=DUDADIPCVA&amp;VAR:QUERY=RkZfREVCVChBTk4sMCwwLEFZLCxVU0Qp&amp;WINDOW=FIRST_POPUP&amp;HEIGHT=450&amp;WIDTH=450&amp;START_MAXIMI","ZED=FALSE&amp;VAR:CALENDAR=US&amp;VAR:SYMBOL=578220&amp;VAR:INDEX=0"}</definedName>
    <definedName name="_96___123Graph_ECHART_17" localSheetId="6" hidden="1">#REF!</definedName>
    <definedName name="_96___123Graph_ECHART_17" localSheetId="7" hidden="1">'[16]Produt JUN'!$AH$12:$AH$44</definedName>
    <definedName name="_96___123Graph_ECHART_17" hidden="1">#REF!</definedName>
    <definedName name="_96__123Graph_CCHART_10" localSheetId="6" hidden="1">#REF!</definedName>
    <definedName name="_96__123Graph_CCHART_10" localSheetId="7" hidden="1">'[16]Produt JAN'!$AF$12:$AF$44</definedName>
    <definedName name="_96__123Graph_CCHART_10" hidden="1">#REF!</definedName>
    <definedName name="_96__123Graph_CCHART_17" localSheetId="6" hidden="1">#REF!</definedName>
    <definedName name="_96__123Graph_CCHART_17" localSheetId="7" hidden="1">'[16]Produt JUN'!$AF$12:$AF$44</definedName>
    <definedName name="_96__123Graph_CCHART_17" hidden="1">#REF!</definedName>
    <definedName name="_96__123Graph_FCHART_13" localSheetId="6" hidden="1">#REF!</definedName>
    <definedName name="_96__123Graph_FCHART_13" localSheetId="7" hidden="1">'[16]Produt FEV'!$D$12:$D$44</definedName>
    <definedName name="_96__123Graph_FCHART_13" hidden="1">#REF!</definedName>
    <definedName name="_96__FDSAUDITLINK__" localSheetId="6" hidden="1">{"fdsup://directions/FAT Viewer?action=UPDATE&amp;creator=factset&amp;DYN_ARGS=TRUE&amp;DOC_NAME=FAT:FQL_AUDITING_CLIENT_TEMPLATE.FAT&amp;display_string=Audit&amp;VAR:KEY=HOZMZUDYTG&amp;VAR:QUERY=RkZfREVCVChBTk4sMCwwLEFZLCxVU0Qp&amp;WINDOW=FIRST_POPUP&amp;HEIGHT=450&amp;WIDTH=450&amp;START_MAXIMI","ZED=FALSE&amp;VAR:CALENDAR=US&amp;VAR:SYMBOL=714862&amp;VAR:INDEX=0"}</definedName>
    <definedName name="_96__FDSAUDITLINK__" localSheetId="7" hidden="1">{"fdsup://directions/FAT Viewer?action=UPDATE&amp;creator=factset&amp;DYN_ARGS=TRUE&amp;DOC_NAME=FAT:FQL_AUDITING_CLIENT_TEMPLATE.FAT&amp;display_string=Audit&amp;VAR:KEY=HOZMZUDYTG&amp;VAR:QUERY=RkZfREVCVChBTk4sMCwwLEFZLCxVU0Qp&amp;WINDOW=FIRST_POPUP&amp;HEIGHT=450&amp;WIDTH=450&amp;START_MAXIMI","ZED=FALSE&amp;VAR:CALENDAR=US&amp;VAR:SYMBOL=714862&amp;VAR:INDEX=0"}</definedName>
    <definedName name="_96__FDSAUDITLINK__" hidden="1">{"fdsup://directions/FAT Viewer?action=UPDATE&amp;creator=factset&amp;DYN_ARGS=TRUE&amp;DOC_NAME=FAT:FQL_AUDITING_CLIENT_TEMPLATE.FAT&amp;display_string=Audit&amp;VAR:KEY=HOZMZUDYTG&amp;VAR:QUERY=RkZfREVCVChBTk4sMCwwLEFZLCxVU0Qp&amp;WINDOW=FIRST_POPUP&amp;HEIGHT=450&amp;WIDTH=450&amp;START_MAXIMI","ZED=FALSE&amp;VAR:CALENDAR=US&amp;VAR:SYMBOL=714862&amp;VAR:INDEX=0"}</definedName>
    <definedName name="_97_____123Graph_BCHART_1" localSheetId="6" hidden="1">#REF!</definedName>
    <definedName name="_97_____123Graph_BCHART_1" localSheetId="7" hidden="1">#REF!</definedName>
    <definedName name="_97_____123Graph_BCHART_1" hidden="1">#REF!</definedName>
    <definedName name="_97___123Graph_ECHART_18" localSheetId="6" hidden="1">#REF!</definedName>
    <definedName name="_97___123Graph_ECHART_18" localSheetId="7" hidden="1">'[16]Produt JUL'!$AH$12:$AH$44</definedName>
    <definedName name="_97___123Graph_ECHART_18" hidden="1">#REF!</definedName>
    <definedName name="_97__123Graph_CCHART_13" localSheetId="6" hidden="1">#REF!</definedName>
    <definedName name="_97__123Graph_CCHART_13" localSheetId="7" hidden="1">'[16]Produt FEV'!$AF$12:$AF$44</definedName>
    <definedName name="_97__123Graph_CCHART_13" hidden="1">#REF!</definedName>
    <definedName name="_97__123Graph_CCHART_18" localSheetId="6" hidden="1">#REF!</definedName>
    <definedName name="_97__123Graph_CCHART_18" localSheetId="7" hidden="1">'[16]Produt JUL'!$AF$12:$AF$44</definedName>
    <definedName name="_97__123Graph_CCHART_18" hidden="1">#REF!</definedName>
    <definedName name="_97__123Graph_FCHART_14" localSheetId="6" hidden="1">#REF!</definedName>
    <definedName name="_97__123Graph_FCHART_14" localSheetId="7" hidden="1">'[16]Produt MAR'!$D$12:$D$44</definedName>
    <definedName name="_97__123Graph_FCHART_14" hidden="1">#REF!</definedName>
    <definedName name="_97__FDSAUDITLINK__" localSheetId="6" hidden="1">{"fdsup://directions/FAT Viewer?action=UPDATE&amp;creator=factset&amp;DYN_ARGS=TRUE&amp;DOC_NAME=FAT:FQL_AUDITING_CLIENT_TEMPLATE.FAT&amp;display_string=Audit&amp;VAR:KEY=ZOZGRKXKLQ&amp;VAR:QUERY=RkZfREVCVChBTk4sMCwwLEFZLCxVU0Qp&amp;WINDOW=FIRST_POPUP&amp;HEIGHT=450&amp;WIDTH=450&amp;START_MAXIMI","ZED=FALSE&amp;VAR:CALENDAR=US&amp;VAR:SYMBOL=548970&amp;VAR:INDEX=0"}</definedName>
    <definedName name="_97__FDSAUDITLINK__" localSheetId="7" hidden="1">{"fdsup://directions/FAT Viewer?action=UPDATE&amp;creator=factset&amp;DYN_ARGS=TRUE&amp;DOC_NAME=FAT:FQL_AUDITING_CLIENT_TEMPLATE.FAT&amp;display_string=Audit&amp;VAR:KEY=ZOZGRKXKLQ&amp;VAR:QUERY=RkZfREVCVChBTk4sMCwwLEFZLCxVU0Qp&amp;WINDOW=FIRST_POPUP&amp;HEIGHT=450&amp;WIDTH=450&amp;START_MAXIMI","ZED=FALSE&amp;VAR:CALENDAR=US&amp;VAR:SYMBOL=548970&amp;VAR:INDEX=0"}</definedName>
    <definedName name="_97__FDSAUDITLINK__" hidden="1">{"fdsup://directions/FAT Viewer?action=UPDATE&amp;creator=factset&amp;DYN_ARGS=TRUE&amp;DOC_NAME=FAT:FQL_AUDITING_CLIENT_TEMPLATE.FAT&amp;display_string=Audit&amp;VAR:KEY=ZOZGRKXKLQ&amp;VAR:QUERY=RkZfREVCVChBTk4sMCwwLEFZLCxVU0Qp&amp;WINDOW=FIRST_POPUP&amp;HEIGHT=450&amp;WIDTH=450&amp;START_MAXIMI","ZED=FALSE&amp;VAR:CALENDAR=US&amp;VAR:SYMBOL=548970&amp;VAR:INDEX=0"}</definedName>
    <definedName name="_98___123Graph_ECHART_19" localSheetId="6" hidden="1">#REF!</definedName>
    <definedName name="_98___123Graph_ECHART_19" localSheetId="7" hidden="1">'[16]Produt AGO'!$AH$12:$AH$44</definedName>
    <definedName name="_98___123Graph_ECHART_19" hidden="1">#REF!</definedName>
    <definedName name="_98__123Graph_CCHART_14" localSheetId="6" hidden="1">#REF!</definedName>
    <definedName name="_98__123Graph_CCHART_14" localSheetId="7" hidden="1">'[16]Produt MAR'!$AF$12:$AF$44</definedName>
    <definedName name="_98__123Graph_CCHART_14" hidden="1">#REF!</definedName>
    <definedName name="_98__123Graph_CCHART_19" localSheetId="6" hidden="1">#REF!</definedName>
    <definedName name="_98__123Graph_CCHART_19" localSheetId="7" hidden="1">'[16]Produt AGO'!$AF$12:$AF$44</definedName>
    <definedName name="_98__123Graph_CCHART_19" hidden="1">#REF!</definedName>
    <definedName name="_98__123Graph_FCHART_15" localSheetId="6" hidden="1">#REF!</definedName>
    <definedName name="_98__123Graph_FCHART_15" localSheetId="7" hidden="1">'[16]Produt ABR'!$D$12:$D$44</definedName>
    <definedName name="_98__123Graph_FCHART_15" hidden="1">#REF!</definedName>
    <definedName name="_98__FDSAUDITLINK__" localSheetId="6" hidden="1">{"fdsup://directions/FAT Viewer?action=UPDATE&amp;creator=factset&amp;DYN_ARGS=TRUE&amp;DOC_NAME=FAT:FQL_AUDITING_CLIENT_TEMPLATE.FAT&amp;display_string=Audit&amp;VAR:KEY=TSVONSRIPQ&amp;VAR:QUERY=RkZfREVCVChBTk4sMCwwLEFZLCxVU0Qp&amp;WINDOW=FIRST_POPUP&amp;HEIGHT=450&amp;WIDTH=450&amp;START_MAXIMI","ZED=FALSE&amp;VAR:CALENDAR=US&amp;VAR:SYMBOL=576320&amp;VAR:INDEX=0"}</definedName>
    <definedName name="_98__FDSAUDITLINK__" localSheetId="7" hidden="1">{"fdsup://directions/FAT Viewer?action=UPDATE&amp;creator=factset&amp;DYN_ARGS=TRUE&amp;DOC_NAME=FAT:FQL_AUDITING_CLIENT_TEMPLATE.FAT&amp;display_string=Audit&amp;VAR:KEY=TSVONSRIPQ&amp;VAR:QUERY=RkZfREVCVChBTk4sMCwwLEFZLCxVU0Qp&amp;WINDOW=FIRST_POPUP&amp;HEIGHT=450&amp;WIDTH=450&amp;START_MAXIMI","ZED=FALSE&amp;VAR:CALENDAR=US&amp;VAR:SYMBOL=576320&amp;VAR:INDEX=0"}</definedName>
    <definedName name="_98__FDSAUDITLINK__" hidden="1">{"fdsup://directions/FAT Viewer?action=UPDATE&amp;creator=factset&amp;DYN_ARGS=TRUE&amp;DOC_NAME=FAT:FQL_AUDITING_CLIENT_TEMPLATE.FAT&amp;display_string=Audit&amp;VAR:KEY=TSVONSRIPQ&amp;VAR:QUERY=RkZfREVCVChBTk4sMCwwLEFZLCxVU0Qp&amp;WINDOW=FIRST_POPUP&amp;HEIGHT=450&amp;WIDTH=450&amp;START_MAXIMI","ZED=FALSE&amp;VAR:CALENDAR=US&amp;VAR:SYMBOL=576320&amp;VAR:INDEX=0"}</definedName>
    <definedName name="_99___123Graph_ECHART_20" localSheetId="6" hidden="1">#REF!</definedName>
    <definedName name="_99___123Graph_ECHART_20" localSheetId="7" hidden="1">'[16]Produt SET'!$AH$12:$AH$44</definedName>
    <definedName name="_99___123Graph_ECHART_20" hidden="1">#REF!</definedName>
    <definedName name="_99__123Graph_CCHART_15" localSheetId="6" hidden="1">#REF!</definedName>
    <definedName name="_99__123Graph_CCHART_15" localSheetId="7" hidden="1">'[16]Produt ABR'!$AF$12:$AF$44</definedName>
    <definedName name="_99__123Graph_CCHART_15" hidden="1">#REF!</definedName>
    <definedName name="_99__123Graph_CCHART_20" localSheetId="6" hidden="1">#REF!</definedName>
    <definedName name="_99__123Graph_CCHART_20" localSheetId="7" hidden="1">'[16]Produt SET'!$AF$12:$AF$44</definedName>
    <definedName name="_99__123Graph_CCHART_20" hidden="1">#REF!</definedName>
    <definedName name="_99__123Graph_FCHART_16" localSheetId="6" hidden="1">#REF!</definedName>
    <definedName name="_99__123Graph_FCHART_16" localSheetId="7" hidden="1">'[16]Produt MAI'!$D$12:$D$44</definedName>
    <definedName name="_99__123Graph_FCHART_16" hidden="1">#REF!</definedName>
    <definedName name="_99__FDSAUDITLINK__" localSheetId="6" hidden="1">{"fdsup://directions/FAT Viewer?action=UPDATE&amp;creator=factset&amp;DYN_ARGS=TRUE&amp;DOC_NAME=FAT:FQL_AUDITING_CLIENT_TEMPLATE.FAT&amp;display_string=Audit&amp;VAR:KEY=ZKFETWBYZU&amp;VAR:QUERY=RkZfREVCVChBTk4sMCwwLEFZLCxVU0Qp&amp;WINDOW=FIRST_POPUP&amp;HEIGHT=450&amp;WIDTH=450&amp;START_MAXIMI","ZED=FALSE&amp;VAR:CALENDAR=US&amp;VAR:SYMBOL=757416&amp;VAR:INDEX=0"}</definedName>
    <definedName name="_99__FDSAUDITLINK__" localSheetId="7" hidden="1">{"fdsup://directions/FAT Viewer?action=UPDATE&amp;creator=factset&amp;DYN_ARGS=TRUE&amp;DOC_NAME=FAT:FQL_AUDITING_CLIENT_TEMPLATE.FAT&amp;display_string=Audit&amp;VAR:KEY=ZKFETWBYZU&amp;VAR:QUERY=RkZfREVCVChBTk4sMCwwLEFZLCxVU0Qp&amp;WINDOW=FIRST_POPUP&amp;HEIGHT=450&amp;WIDTH=450&amp;START_MAXIMI","ZED=FALSE&amp;VAR:CALENDAR=US&amp;VAR:SYMBOL=757416&amp;VAR:INDEX=0"}</definedName>
    <definedName name="_99__FDSAUDITLINK__" hidden="1">{"fdsup://directions/FAT Viewer?action=UPDATE&amp;creator=factset&amp;DYN_ARGS=TRUE&amp;DOC_NAME=FAT:FQL_AUDITING_CLIENT_TEMPLATE.FAT&amp;display_string=Audit&amp;VAR:KEY=ZKFETWBYZU&amp;VAR:QUERY=RkZfREVCVChBTk4sMCwwLEFZLCxVU0Qp&amp;WINDOW=FIRST_POPUP&amp;HEIGHT=450&amp;WIDTH=450&amp;START_MAXIMI","ZED=FALSE&amp;VAR:CALENDAR=US&amp;VAR:SYMBOL=757416&amp;VAR:INDEX=0"}</definedName>
    <definedName name="_a1"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a1"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a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a999" localSheetId="6" hidden="1">{#N/A,#N/A,FALSE,"ANEXO3 99 ERA";#N/A,#N/A,FALSE,"ANEXO3 99 UBÁ2";#N/A,#N/A,FALSE,"ANEXO3 99 DTU";#N/A,#N/A,FALSE,"ANEXO3 99 RDR";#N/A,#N/A,FALSE,"ANEXO3 99 UBÁ4";#N/A,#N/A,FALSE,"ANEXO3 99 UBÁ6"}</definedName>
    <definedName name="_a999" localSheetId="7" hidden="1">{#N/A,#N/A,FALSE,"ANEXO3 99 ERA";#N/A,#N/A,FALSE,"ANEXO3 99 UBÁ2";#N/A,#N/A,FALSE,"ANEXO3 99 DTU";#N/A,#N/A,FALSE,"ANEXO3 99 RDR";#N/A,#N/A,FALSE,"ANEXO3 99 UBÁ4";#N/A,#N/A,FALSE,"ANEXO3 99 UBÁ6"}</definedName>
    <definedName name="_a999" hidden="1">{#N/A,#N/A,FALSE,"ANEXO3 99 ERA";#N/A,#N/A,FALSE,"ANEXO3 99 UBÁ2";#N/A,#N/A,FALSE,"ANEXO3 99 DTU";#N/A,#N/A,FALSE,"ANEXO3 99 RDR";#N/A,#N/A,FALSE,"ANEXO3 99 UBÁ4";#N/A,#N/A,FALSE,"ANEXO3 99 UBÁ6"}</definedName>
    <definedName name="_act2" localSheetId="6">#REF!</definedName>
    <definedName name="_act2" localSheetId="7">#REF!</definedName>
    <definedName name="_act2">#REF!</definedName>
    <definedName name="_adm1" localSheetId="6" hidden="1">{"'Índice'!$A$1:$K$49"}</definedName>
    <definedName name="_adm1" localSheetId="7" hidden="1">{"'Índice'!$A$1:$K$49"}</definedName>
    <definedName name="_adm1" hidden="1">{"'Índice'!$A$1:$K$49"}</definedName>
    <definedName name="_adm2" localSheetId="6" hidden="1">{"VENTAS1",#N/A,FALSE,"VENTAS";"VENTAS2",#N/A,FALSE,"VENTAS";"VENTAS3",#N/A,FALSE,"VENTAS";"VENTAS4",#N/A,FALSE,"VENTAS";"VENTAS5",#N/A,FALSE,"VENTAS";"VENTAS6",#N/A,FALSE,"VENTAS";"VENTAS7",#N/A,FALSE,"VENTAS";"VENTAS8",#N/A,FALSE,"VENTAS"}</definedName>
    <definedName name="_adm2" localSheetId="7" hidden="1">{"VENTAS1",#N/A,FALSE,"VENTAS";"VENTAS2",#N/A,FALSE,"VENTAS";"VENTAS3",#N/A,FALSE,"VENTAS";"VENTAS4",#N/A,FALSE,"VENTAS";"VENTAS5",#N/A,FALSE,"VENTAS";"VENTAS6",#N/A,FALSE,"VENTAS";"VENTAS7",#N/A,FALSE,"VENTAS";"VENTAS8",#N/A,FALSE,"VENTAS"}</definedName>
    <definedName name="_adm2" hidden="1">{"VENTAS1",#N/A,FALSE,"VENTAS";"VENTAS2",#N/A,FALSE,"VENTAS";"VENTAS3",#N/A,FALSE,"VENTAS";"VENTAS4",#N/A,FALSE,"VENTAS";"VENTAS5",#N/A,FALSE,"VENTAS";"VENTAS6",#N/A,FALSE,"VENTAS";"VENTAS7",#N/A,FALSE,"VENTAS";"VENTAS8",#N/A,FALSE,"VENTAS"}</definedName>
    <definedName name="_ago07" localSheetId="6" hidden="1">{"'gráf jan00'!$A$1:$AK$41"}</definedName>
    <definedName name="_ago07" localSheetId="7" hidden="1">{"'gráf jan00'!$A$1:$AK$41"}</definedName>
    <definedName name="_ago07" hidden="1">{"'gráf jan00'!$A$1:$AK$41"}</definedName>
    <definedName name="_ago1" localSheetId="6" hidden="1">{"'gráf jan00'!$A$1:$AK$41"}</definedName>
    <definedName name="_ago1" localSheetId="7" hidden="1">{"'gráf jan00'!$A$1:$AK$41"}</definedName>
    <definedName name="_ago1" hidden="1">{"'gráf jan00'!$A$1:$AK$41"}</definedName>
    <definedName name="_ago10" localSheetId="6" hidden="1">{"'gráf jan00'!$A$1:$AK$41"}</definedName>
    <definedName name="_ago10" localSheetId="7" hidden="1">{"'gráf jan00'!$A$1:$AK$41"}</definedName>
    <definedName name="_ago10" hidden="1">{"'gráf jan00'!$A$1:$AK$41"}</definedName>
    <definedName name="_ago2" localSheetId="6" hidden="1">{"'gráf jan00'!$A$1:$AK$41"}</definedName>
    <definedName name="_ago2" localSheetId="7" hidden="1">{"'gráf jan00'!$A$1:$AK$41"}</definedName>
    <definedName name="_ago2" hidden="1">{"'gráf jan00'!$A$1:$AK$41"}</definedName>
    <definedName name="_ago2004" localSheetId="6" hidden="1">{"'gráf jan00'!$A$1:$AK$41"}</definedName>
    <definedName name="_ago2004" localSheetId="7" hidden="1">{"'gráf jan00'!$A$1:$AK$41"}</definedName>
    <definedName name="_ago2004" hidden="1">{"'gráf jan00'!$A$1:$AK$41"}</definedName>
    <definedName name="_AGO21" localSheetId="6" hidden="1">{"'gráf jan00'!$A$1:$AK$41"}</definedName>
    <definedName name="_AGO21" localSheetId="7" hidden="1">{"'gráf jan00'!$A$1:$AK$41"}</definedName>
    <definedName name="_AGO21" hidden="1">{"'gráf jan00'!$A$1:$AK$41"}</definedName>
    <definedName name="_ago3" localSheetId="6" hidden="1">{"'gráf jan00'!$A$1:$AK$41"}</definedName>
    <definedName name="_ago3" localSheetId="7" hidden="1">{"'gráf jan00'!$A$1:$AK$41"}</definedName>
    <definedName name="_ago3" hidden="1">{"'gráf jan00'!$A$1:$AK$41"}</definedName>
    <definedName name="_AGO30" localSheetId="6" hidden="1">{"'gráf jan00'!$A$1:$AK$41"}</definedName>
    <definedName name="_AGO30" localSheetId="7" hidden="1">{"'gráf jan00'!$A$1:$AK$41"}</definedName>
    <definedName name="_AGO30" hidden="1">{"'gráf jan00'!$A$1:$AK$41"}</definedName>
    <definedName name="_ago4" localSheetId="6" hidden="1">{"'gráf jan00'!$A$1:$AK$41"}</definedName>
    <definedName name="_ago4" localSheetId="7" hidden="1">{"'gráf jan00'!$A$1:$AK$41"}</definedName>
    <definedName name="_ago4" hidden="1">{"'gráf jan00'!$A$1:$AK$41"}</definedName>
    <definedName name="_ago5" localSheetId="6" hidden="1">{"'gráf jan00'!$A$1:$AK$41"}</definedName>
    <definedName name="_ago5" localSheetId="7" hidden="1">{"'gráf jan00'!$A$1:$AK$41"}</definedName>
    <definedName name="_ago5" hidden="1">{"'gráf jan00'!$A$1:$AK$41"}</definedName>
    <definedName name="_ago6" localSheetId="6" hidden="1">{"'gráf jan00'!$A$1:$AK$41"}</definedName>
    <definedName name="_ago6" localSheetId="7" hidden="1">{"'gráf jan00'!$A$1:$AK$41"}</definedName>
    <definedName name="_ago6" hidden="1">{"'gráf jan00'!$A$1:$AK$41"}</definedName>
    <definedName name="_ago7" localSheetId="6" hidden="1">{"'gráf jan00'!$A$1:$AK$41"}</definedName>
    <definedName name="_ago7" localSheetId="7" hidden="1">{"'gráf jan00'!$A$1:$AK$41"}</definedName>
    <definedName name="_ago7" hidden="1">{"'gráf jan00'!$A$1:$AK$41"}</definedName>
    <definedName name="_ago8" localSheetId="6" hidden="1">{"'gráf jan00'!$A$1:$AK$41"}</definedName>
    <definedName name="_ago8" localSheetId="7" hidden="1">{"'gráf jan00'!$A$1:$AK$41"}</definedName>
    <definedName name="_ago8" hidden="1">{"'gráf jan00'!$A$1:$AK$41"}</definedName>
    <definedName name="_ago9" localSheetId="6" hidden="1">{"'gráf jan00'!$A$1:$AK$41"}</definedName>
    <definedName name="_ago9" localSheetId="7" hidden="1">{"'gráf jan00'!$A$1:$AK$41"}</definedName>
    <definedName name="_ago9" hidden="1">{"'gráf jan00'!$A$1:$AK$41"}</definedName>
    <definedName name="_ago99999" localSheetId="6" hidden="1">{"'gráf jan00'!$A$1:$AK$41"}</definedName>
    <definedName name="_ago99999" localSheetId="7" hidden="1">{"'gráf jan00'!$A$1:$AK$41"}</definedName>
    <definedName name="_ago99999" hidden="1">{"'gráf jan00'!$A$1:$AK$41"}</definedName>
    <definedName name="_ANA123">#REF!</definedName>
    <definedName name="_ANACRIS">#REF!</definedName>
    <definedName name="_arq1" localSheetId="6" hidden="1">{"'REL CUSTODIF'!$B$1:$H$72"}</definedName>
    <definedName name="_arq1" localSheetId="7" hidden="1">{"'REL CUSTODIF'!$B$1:$H$72"}</definedName>
    <definedName name="_arq1" hidden="1">{"'REL CUSTODIF'!$B$1:$H$72"}</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2</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0</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2</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AUX1" localSheetId="6">#REF!</definedName>
    <definedName name="_AUX1">#REF!</definedName>
    <definedName name="_aux2" localSheetId="6">#REF!</definedName>
    <definedName name="_aux2">#REF!</definedName>
    <definedName name="_aux9000" localSheetId="6">#REF!</definedName>
    <definedName name="_aux9000">#REF!</definedName>
    <definedName name="_ba2" localSheetId="7" hidden="1">{#N/A,#N/A,FALSE,"GERAL";#N/A,#N/A,FALSE,"012-96";#N/A,#N/A,FALSE,"018-96";#N/A,#N/A,FALSE,"027-96";#N/A,#N/A,FALSE,"059-96";#N/A,#N/A,FALSE,"076-96";#N/A,#N/A,FALSE,"019-97";#N/A,#N/A,FALSE,"021-97";#N/A,#N/A,FALSE,"022-97";#N/A,#N/A,FALSE,"028-97"}</definedName>
    <definedName name="_ba2" hidden="1">{#N/A,#N/A,FALSE,"GERAL";#N/A,#N/A,FALSE,"012-96";#N/A,#N/A,FALSE,"018-96";#N/A,#N/A,FALSE,"027-96";#N/A,#N/A,FALSE,"059-96";#N/A,#N/A,FALSE,"076-96";#N/A,#N/A,FALSE,"019-97";#N/A,#N/A,FALSE,"021-97";#N/A,#N/A,FALSE,"022-97";#N/A,#N/A,FALSE,"028-97"}</definedName>
    <definedName name="_bar1" localSheetId="6" hidden="1">{#N/A,#N/A,FALSE,"GERAL";#N/A,#N/A,FALSE,"012-96";#N/A,#N/A,FALSE,"018-96";#N/A,#N/A,FALSE,"027-96";#N/A,#N/A,FALSE,"059-96";#N/A,#N/A,FALSE,"076-96";#N/A,#N/A,FALSE,"019-97";#N/A,#N/A,FALSE,"021-97";#N/A,#N/A,FALSE,"022-97";#N/A,#N/A,FALSE,"028-97"}</definedName>
    <definedName name="_bar1" localSheetId="7" hidden="1">{#N/A,#N/A,FALSE,"GERAL";#N/A,#N/A,FALSE,"012-96";#N/A,#N/A,FALSE,"018-96";#N/A,#N/A,FALSE,"027-96";#N/A,#N/A,FALSE,"059-96";#N/A,#N/A,FALSE,"076-96";#N/A,#N/A,FALSE,"019-97";#N/A,#N/A,FALSE,"021-97";#N/A,#N/A,FALSE,"022-97";#N/A,#N/A,FALSE,"028-97"}</definedName>
    <definedName name="_bar1" hidden="1">{#N/A,#N/A,FALSE,"GERAL";#N/A,#N/A,FALSE,"012-96";#N/A,#N/A,FALSE,"018-96";#N/A,#N/A,FALSE,"027-96";#N/A,#N/A,FALSE,"059-96";#N/A,#N/A,FALSE,"076-96";#N/A,#N/A,FALSE,"019-97";#N/A,#N/A,FALSE,"021-97";#N/A,#N/A,FALSE,"022-97";#N/A,#N/A,FALSE,"028-97"}</definedName>
    <definedName name="_BBB5"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BBB5"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BBB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BBB8"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BBB8"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BBB8"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BBB9"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BBB9"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BBB9"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bdi1">1.26</definedName>
    <definedName name="_cab1">#REF!</definedName>
    <definedName name="_cc1" localSheetId="6" hidden="1">{#N/A,#N/A,FALSE,"Skjema 6.1 ";#N/A,#N/A,FALSE,"Skjema 6.2";#N/A,#N/A,FALSE,"Skjema 6.3";#N/A,#N/A,FALSE,"Skjema 6.4 ";#N/A,#N/A,FALSE,"Skjema 6.5";#N/A,#N/A,FALSE,"Skjema 6.6 ";#N/A,#N/A,FALSE,"Skjema 6.7 ";#N/A,#N/A,FALSE,"Skjema 6.8 ";#N/A,#N/A,FALSE,"Skjema 6.9";#N/A,#N/A,FALSE,"Skjema 6.10 ";#N/A,#N/A,FALSE,"Skjema 6.11 ";#N/A,#N/A,FALSE,"Skjema 6.12 ";#N/A,#N/A,FALSE,"Skjema 6.13 ";#N/A,#N/A,FALSE,"Skjema 6.14";#N/A,#N/A,FALSE,"Skjema 6.15 ";#N/A,#N/A,FALSE,"Skjema 6.16 ";#N/A,#N/A,FALSE,"Skjema 6.17 ";#N/A,#N/A,FALSE,"Skjema 6.18 ";#N/A,#N/A,FALSE,"Skjema 6.19 ";#N/A,#N/A,FALSE,"Skjema 6.20 ";#N/A,#N/A,FALSE,"Skjema 6.21";#N/A,#N/A,FALSE,"Skjema 6.22 ";#N/A,#N/A,FALSE,"Skjema 6.23 ";#N/A,#N/A,FALSE,"Skjema 6.24 ";#N/A,#N/A,FALSE,"Skjema 6.25";#N/A,#N/A,FALSE,"Skjema 6.26 ";#N/A,#N/A,FALSE,"Skjema 6.27";#N/A,#N/A,FALSE,"Skjema 6.28 ";#N/A,#N/A,FALSE,"Skjema 6.29";#N/A,#N/A,FALSE,"Skjema 6.30";#N/A,#N/A,FALSE,"Skjema 6.31";#N/A,#N/A,FALSE,"Skjema 6.31b"}</definedName>
    <definedName name="_cc1" localSheetId="7" hidden="1">{#N/A,#N/A,FALSE,"Skjema 6.1 ";#N/A,#N/A,FALSE,"Skjema 6.2";#N/A,#N/A,FALSE,"Skjema 6.3";#N/A,#N/A,FALSE,"Skjema 6.4 ";#N/A,#N/A,FALSE,"Skjema 6.5";#N/A,#N/A,FALSE,"Skjema 6.6 ";#N/A,#N/A,FALSE,"Skjema 6.7 ";#N/A,#N/A,FALSE,"Skjema 6.8 ";#N/A,#N/A,FALSE,"Skjema 6.9";#N/A,#N/A,FALSE,"Skjema 6.10 ";#N/A,#N/A,FALSE,"Skjema 6.11 ";#N/A,#N/A,FALSE,"Skjema 6.12 ";#N/A,#N/A,FALSE,"Skjema 6.13 ";#N/A,#N/A,FALSE,"Skjema 6.14";#N/A,#N/A,FALSE,"Skjema 6.15 ";#N/A,#N/A,FALSE,"Skjema 6.16 ";#N/A,#N/A,FALSE,"Skjema 6.17 ";#N/A,#N/A,FALSE,"Skjema 6.18 ";#N/A,#N/A,FALSE,"Skjema 6.19 ";#N/A,#N/A,FALSE,"Skjema 6.20 ";#N/A,#N/A,FALSE,"Skjema 6.21";#N/A,#N/A,FALSE,"Skjema 6.22 ";#N/A,#N/A,FALSE,"Skjema 6.23 ";#N/A,#N/A,FALSE,"Skjema 6.24 ";#N/A,#N/A,FALSE,"Skjema 6.25";#N/A,#N/A,FALSE,"Skjema 6.26 ";#N/A,#N/A,FALSE,"Skjema 6.27";#N/A,#N/A,FALSE,"Skjema 6.28 ";#N/A,#N/A,FALSE,"Skjema 6.29";#N/A,#N/A,FALSE,"Skjema 6.30";#N/A,#N/A,FALSE,"Skjema 6.31";#N/A,#N/A,FALSE,"Skjema 6.31b"}</definedName>
    <definedName name="_cc1" hidden="1">{#N/A,#N/A,FALSE,"Skjema 6.1 ";#N/A,#N/A,FALSE,"Skjema 6.2";#N/A,#N/A,FALSE,"Skjema 6.3";#N/A,#N/A,FALSE,"Skjema 6.4 ";#N/A,#N/A,FALSE,"Skjema 6.5";#N/A,#N/A,FALSE,"Skjema 6.6 ";#N/A,#N/A,FALSE,"Skjema 6.7 ";#N/A,#N/A,FALSE,"Skjema 6.8 ";#N/A,#N/A,FALSE,"Skjema 6.9";#N/A,#N/A,FALSE,"Skjema 6.10 ";#N/A,#N/A,FALSE,"Skjema 6.11 ";#N/A,#N/A,FALSE,"Skjema 6.12 ";#N/A,#N/A,FALSE,"Skjema 6.13 ";#N/A,#N/A,FALSE,"Skjema 6.14";#N/A,#N/A,FALSE,"Skjema 6.15 ";#N/A,#N/A,FALSE,"Skjema 6.16 ";#N/A,#N/A,FALSE,"Skjema 6.17 ";#N/A,#N/A,FALSE,"Skjema 6.18 ";#N/A,#N/A,FALSE,"Skjema 6.19 ";#N/A,#N/A,FALSE,"Skjema 6.20 ";#N/A,#N/A,FALSE,"Skjema 6.21";#N/A,#N/A,FALSE,"Skjema 6.22 ";#N/A,#N/A,FALSE,"Skjema 6.23 ";#N/A,#N/A,FALSE,"Skjema 6.24 ";#N/A,#N/A,FALSE,"Skjema 6.25";#N/A,#N/A,FALSE,"Skjema 6.26 ";#N/A,#N/A,FALSE,"Skjema 6.27";#N/A,#N/A,FALSE,"Skjema 6.28 ";#N/A,#N/A,FALSE,"Skjema 6.29";#N/A,#N/A,FALSE,"Skjema 6.30";#N/A,#N/A,FALSE,"Skjema 6.31";#N/A,#N/A,FALSE,"Skjema 6.31b"}</definedName>
    <definedName name="_CCC2"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2"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3"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3"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6"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6"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7"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7"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OM010201">#REF!</definedName>
    <definedName name="_COM010202">#REF!</definedName>
    <definedName name="_COM010205">#REF!</definedName>
    <definedName name="_COM010206">#REF!</definedName>
    <definedName name="_COM010210">#REF!</definedName>
    <definedName name="_COM010301">#REF!</definedName>
    <definedName name="_COM010401">#REF!</definedName>
    <definedName name="_COM010402">#REF!</definedName>
    <definedName name="_COM010407">#REF!</definedName>
    <definedName name="_COM010413">#REF!</definedName>
    <definedName name="_COM010501">#REF!</definedName>
    <definedName name="_COM010503">#REF!</definedName>
    <definedName name="_COM010505">#REF!</definedName>
    <definedName name="_COM010509">#REF!</definedName>
    <definedName name="_COM010512">#REF!</definedName>
    <definedName name="_COM010518">#REF!</definedName>
    <definedName name="_COM010519">#REF!</definedName>
    <definedName name="_COM010521">#REF!</definedName>
    <definedName name="_COM010523">#REF!</definedName>
    <definedName name="_COM010532">#REF!</definedName>
    <definedName name="_COM010533">#REF!</definedName>
    <definedName name="_COM010536">#REF!</definedName>
    <definedName name="_COM010701">#REF!</definedName>
    <definedName name="_COM010703">#REF!</definedName>
    <definedName name="_COM010705">#REF!</definedName>
    <definedName name="_COM010708">#REF!</definedName>
    <definedName name="_COM010710">#REF!</definedName>
    <definedName name="_COM010712">#REF!</definedName>
    <definedName name="_COM010717">#REF!</definedName>
    <definedName name="_COM010718">#REF!</definedName>
    <definedName name="_COM020201">#REF!</definedName>
    <definedName name="_COM020205">#REF!</definedName>
    <definedName name="_COM020211">#REF!</definedName>
    <definedName name="_COM020217">#REF!</definedName>
    <definedName name="_COM030102">#REF!</definedName>
    <definedName name="_COM030201">#REF!</definedName>
    <definedName name="_COM030303">#REF!</definedName>
    <definedName name="_COM030317">#REF!</definedName>
    <definedName name="_COM040101">#REF!</definedName>
    <definedName name="_COM040202">#REF!</definedName>
    <definedName name="_COM050103">#REF!</definedName>
    <definedName name="_COM050207">#REF!</definedName>
    <definedName name="_COM060101">#REF!</definedName>
    <definedName name="_COM080101">#REF!</definedName>
    <definedName name="_COM080310">#REF!</definedName>
    <definedName name="_COM090101">#REF!</definedName>
    <definedName name="_COM100302">#REF!</definedName>
    <definedName name="_COM110101">#REF!</definedName>
    <definedName name="_COM110104">#REF!</definedName>
    <definedName name="_COM110107">#REF!</definedName>
    <definedName name="_COM120101">#REF!</definedName>
    <definedName name="_COM120105">#REF!</definedName>
    <definedName name="_COM120106">#REF!</definedName>
    <definedName name="_COM120107">#REF!</definedName>
    <definedName name="_COM120110">#REF!</definedName>
    <definedName name="_COM120150">#REF!</definedName>
    <definedName name="_COM130101">#REF!</definedName>
    <definedName name="_COM130103">#REF!</definedName>
    <definedName name="_COM130304">#REF!</definedName>
    <definedName name="_COM130401">#REF!</definedName>
    <definedName name="_COM140102">#REF!</definedName>
    <definedName name="_COM140109">#REF!</definedName>
    <definedName name="_COM140113">#REF!</definedName>
    <definedName name="_COM140122">#REF!</definedName>
    <definedName name="_COM140126">#REF!</definedName>
    <definedName name="_COM140129">#REF!</definedName>
    <definedName name="_COM140135">#REF!</definedName>
    <definedName name="_COM140143">#REF!</definedName>
    <definedName name="_COM140145">#REF!</definedName>
    <definedName name="_COM150130">#REF!</definedName>
    <definedName name="_COM170101">#REF!</definedName>
    <definedName name="_COM170102">#REF!</definedName>
    <definedName name="_COM170103">#REF!</definedName>
    <definedName name="_CPU04" localSheetId="6">#REF!</definedName>
    <definedName name="_CPU04" localSheetId="7">#REF!</definedName>
    <definedName name="_CPU04">#REF!</definedName>
    <definedName name="_CTD1" localSheetId="6">#REF!</definedName>
    <definedName name="_CTD1">#REF!</definedName>
    <definedName name="_d1"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1"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2" localSheetId="6" hidden="1">{#N/A,#N/A,FALSE,"Aging Summary";#N/A,#N/A,FALSE,"Ratio Analysis";#N/A,#N/A,FALSE,"Test 120 Day Accts";#N/A,#N/A,FALSE,"Tickmarks"}</definedName>
    <definedName name="_d2" localSheetId="7" hidden="1">{#N/A,#N/A,FALSE,"Aging Summary";#N/A,#N/A,FALSE,"Ratio Analysis";#N/A,#N/A,FALSE,"Test 120 Day Accts";#N/A,#N/A,FALSE,"Tickmarks"}</definedName>
    <definedName name="_d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3"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3"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4"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4"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4"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5"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5"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6"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6"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b2" localSheetId="6" hidden="1">{"'Quadro'!$A$4:$BG$78"}</definedName>
    <definedName name="_db2" localSheetId="7" hidden="1">{"'Quadro'!$A$4:$BG$78"}</definedName>
    <definedName name="_db2" hidden="1">{"'Quadro'!$A$4:$BG$78"}</definedName>
    <definedName name="_DECIMAL_EQ">#REF!</definedName>
    <definedName name="_DECIMAL_MO">#REF!</definedName>
    <definedName name="_DEF2" localSheetId="6" hidden="1">{#N/A,#N/A,FALSE,"DEF1";#N/A,#N/A,FALSE,"DEF2";#N/A,#N/A,FALSE,"DEF3"}</definedName>
    <definedName name="_DEF2" localSheetId="7" hidden="1">{#N/A,#N/A,FALSE,"DEF1";#N/A,#N/A,FALSE,"DEF2";#N/A,#N/A,FALSE,"DEF3"}</definedName>
    <definedName name="_DEF2" hidden="1">{#N/A,#N/A,FALSE,"DEF1";#N/A,#N/A,FALSE,"DEF2";#N/A,#N/A,FALSE,"DEF3"}</definedName>
    <definedName name="_DEF3" localSheetId="6" hidden="1">{#N/A,#N/A,FALSE,"DEF1";#N/A,#N/A,FALSE,"DEF2";#N/A,#N/A,FALSE,"DEF3"}</definedName>
    <definedName name="_DEF3" localSheetId="7" hidden="1">{#N/A,#N/A,FALSE,"DEF1";#N/A,#N/A,FALSE,"DEF2";#N/A,#N/A,FALSE,"DEF3"}</definedName>
    <definedName name="_DEF3" hidden="1">{#N/A,#N/A,FALSE,"DEF1";#N/A,#N/A,FALSE,"DEF2";#N/A,#N/A,FALSE,"DEF3"}</definedName>
    <definedName name="_DER11">#REF!</definedName>
    <definedName name="_DFG1">#N/A</definedName>
    <definedName name="_DFG2">#N/A</definedName>
    <definedName name="_DFG3">#N/A</definedName>
    <definedName name="_DFG4" localSheetId="6"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DFG4" localSheetId="7"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DFG4"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Disclaimer1_">"Steer Davies Gleave has prepared this work for "</definedName>
    <definedName name="_Disclaimer2_">". This work may only be used within the context and scope of work for which Steer Davies Gleave was commissioned and may not be relied upon in part or whole by any third party or be used for any other purpose. "</definedName>
    <definedName name="_Disclaimer3_">"Any person choosing to use any part of this work without the express and written permission of Steer Davies Gleave shall be deemed to confirm their agreement to indemnify Steer Davies Gleave for all loss or damage resulting therefrom. "</definedName>
    <definedName name="_Disclaimer4_">"Steer Davies Gleave has prepared this work using professional practices and procedures using information available to it at the time and as such any new information could alter the validity of the results and conclusions made"</definedName>
    <definedName name="_Disclaimer5_">"."</definedName>
    <definedName name="_Dist_Values" localSheetId="6" hidden="1">#REF!</definedName>
    <definedName name="_Dist_Values" localSheetId="7" hidden="1">#REF!</definedName>
    <definedName name="_Dist_Values" hidden="1">#REF!</definedName>
    <definedName name="_doc_name">#REF!</definedName>
    <definedName name="_DRE0700" localSheetId="6" hidden="1">{"'PXR_6500'!$A$1:$I$124"}</definedName>
    <definedName name="_DRE0700" localSheetId="7" hidden="1">{"'PXR_6500'!$A$1:$I$124"}</definedName>
    <definedName name="_DRE0700" hidden="1">{"'PXR_6500'!$A$1:$I$124"}</definedName>
    <definedName name="_dre1" localSheetId="6">#REF!</definedName>
    <definedName name="_dre1">#REF!</definedName>
    <definedName name="_edn1_15">#N/A</definedName>
    <definedName name="_edn2_15">#N/A</definedName>
    <definedName name="_edn3_15">#N/A</definedName>
    <definedName name="_ee1"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1"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2"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2"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3"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3"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4"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4"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4"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5"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5"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fc10" localSheetId="6" hidden="1">{"'RR'!$A$2:$E$81"}</definedName>
    <definedName name="_efc10" localSheetId="7" hidden="1">{"'RR'!$A$2:$E$81"}</definedName>
    <definedName name="_efc10" hidden="1">{"'RR'!$A$2:$E$81"}</definedName>
    <definedName name="_EFC2" localSheetId="6" hidden="1">{"'RR'!$A$2:$E$81"}</definedName>
    <definedName name="_EFC2" localSheetId="7" hidden="1">{"'RR'!$A$2:$E$81"}</definedName>
    <definedName name="_EFC2" hidden="1">{"'RR'!$A$2:$E$81"}</definedName>
    <definedName name="_efc23" localSheetId="6" hidden="1">{"'RR'!$A$2:$E$81"}</definedName>
    <definedName name="_efc23" localSheetId="7" hidden="1">{"'RR'!$A$2:$E$81"}</definedName>
    <definedName name="_efc23" hidden="1">{"'RR'!$A$2:$E$81"}</definedName>
    <definedName name="_EFC3" localSheetId="6" hidden="1">{"'RR'!$A$2:$E$81"}</definedName>
    <definedName name="_EFC3" localSheetId="7" hidden="1">{"'RR'!$A$2:$E$81"}</definedName>
    <definedName name="_EFC3" hidden="1">{"'RR'!$A$2:$E$81"}</definedName>
    <definedName name="_EFC4" localSheetId="6" hidden="1">{"'RR'!$A$2:$E$81"}</definedName>
    <definedName name="_EFC4" localSheetId="7" hidden="1">{"'RR'!$A$2:$E$81"}</definedName>
    <definedName name="_EFC4" hidden="1">{"'RR'!$A$2:$E$81"}</definedName>
    <definedName name="_EQP1">#REF!</definedName>
    <definedName name="_EQP2">#REF!</definedName>
    <definedName name="_EQP3">#REF!</definedName>
    <definedName name="_EQP4">#REF!</definedName>
    <definedName name="_EQP5">#REF!</definedName>
    <definedName name="_EQP6">#REF!</definedName>
    <definedName name="_eu2" localSheetId="6" hidden="1">{#N/A,#N/A,FALSE,"MO (2)"}</definedName>
    <definedName name="_eu2" localSheetId="7" hidden="1">{#N/A,#N/A,FALSE,"MO (2)"}</definedName>
    <definedName name="_eu2" hidden="1">{#N/A,#N/A,FALSE,"MO (2)"}</definedName>
    <definedName name="_EXE2" localSheetId="6" hidden="1">{"'gráf jan00'!$A$1:$AK$41"}</definedName>
    <definedName name="_EXE2" localSheetId="7" hidden="1">{"'gráf jan00'!$A$1:$AK$41"}</definedName>
    <definedName name="_EXE2" hidden="1">{"'gráf jan00'!$A$1:$AK$41"}</definedName>
    <definedName name="_expansao">#REF!</definedName>
    <definedName name="_f5"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f5"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f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f8"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f8"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f8"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f9"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f9"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f9"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F99000">#REF!</definedName>
    <definedName name="_fall" localSheetId="6" hidden="1">#REF!</definedName>
    <definedName name="_fall" localSheetId="7" hidden="1">#REF!</definedName>
    <definedName name="_fall" hidden="1">#REF!</definedName>
    <definedName name="_fck20">#REF!</definedName>
    <definedName name="_fck30">#REF!</definedName>
    <definedName name="_ffp16" localSheetId="6" hidden="1">{"'gráf jan00'!$A$1:$AK$41"}</definedName>
    <definedName name="_ffp16" localSheetId="7" hidden="1">{"'gráf jan00'!$A$1:$AK$41"}</definedName>
    <definedName name="_ffp16" hidden="1">{"'gráf jan00'!$A$1:$AK$41"}</definedName>
    <definedName name="_ffp4589" localSheetId="6" hidden="1">{"'gráf jan00'!$A$1:$AK$41"}</definedName>
    <definedName name="_ffp4589" localSheetId="7" hidden="1">{"'gráf jan00'!$A$1:$AK$41"}</definedName>
    <definedName name="_ffp4589" hidden="1">{"'gráf jan00'!$A$1:$AK$41"}</definedName>
    <definedName name="_Fill" localSheetId="6" hidden="1">#REF!</definedName>
    <definedName name="_Fill" hidden="1">#REF!</definedName>
    <definedName name="_fill1" localSheetId="6" hidden="1">#REF!</definedName>
    <definedName name="_fill1" hidden="1">#REF!</definedName>
    <definedName name="_fill2" localSheetId="6" hidden="1">#REF!</definedName>
    <definedName name="_fill2" hidden="1">#REF!</definedName>
    <definedName name="_Filll" localSheetId="6" hidden="1">#REF!</definedName>
    <definedName name="_Filll" localSheetId="7" hidden="1">[23]Elétrica!#REF!</definedName>
    <definedName name="_Filll" hidden="1">#REF!</definedName>
    <definedName name="_FilterDatabase" localSheetId="6" hidden="1">#REF!</definedName>
    <definedName name="_FilterDatabase" localSheetId="7" hidden="1">#REF!</definedName>
    <definedName name="_FilterDatabase" hidden="1">#REF!</definedName>
    <definedName name="_FiltraBancoDados" localSheetId="6" hidden="1">#REF!</definedName>
    <definedName name="_FiltraBancoDados" hidden="1">#REF!</definedName>
    <definedName name="_FiltrarBancoDados__" localSheetId="6" hidden="1">#REF!</definedName>
    <definedName name="_FiltrarBancoDados__" hidden="1">#REF!</definedName>
    <definedName name="_FiltrarBancoDados1" localSheetId="6" hidden="1">#REF!</definedName>
    <definedName name="_FiltrarBancoDados1" hidden="1">#REF!</definedName>
    <definedName name="_xlnm._FilterDatabase" localSheetId="6" hidden="1">#REF!</definedName>
    <definedName name="_xlnm._FilterDatabase" localSheetId="10" hidden="1">'ins-Sinapi'!$A$7:$H$4895</definedName>
    <definedName name="_xlnm._FilterDatabase" localSheetId="7" hidden="1">#REF!</definedName>
    <definedName name="_xlnm._FilterDatabase" hidden="1">#REF!</definedName>
    <definedName name="_FiltrarBancodeDados1" localSheetId="7" hidden="1">#REF!</definedName>
    <definedName name="_FiltrarBancodeDados1" hidden="1">#REF!</definedName>
    <definedName name="_fin3" localSheetId="6">#REF!</definedName>
    <definedName name="_fin3" localSheetId="7">[24]TABMAR94!#REF!</definedName>
    <definedName name="_fin3">#REF!</definedName>
    <definedName name="_FL1">#REF!</definedName>
    <definedName name="_FR2" localSheetId="6" hidden="1">{#N/A,#N/A,FALSE,"GERAL";#N/A,#N/A,FALSE,"012-96";#N/A,#N/A,FALSE,"018-96";#N/A,#N/A,FALSE,"027-96";#N/A,#N/A,FALSE,"059-96";#N/A,#N/A,FALSE,"076-96";#N/A,#N/A,FALSE,"019-97";#N/A,#N/A,FALSE,"021-97";#N/A,#N/A,FALSE,"022-97";#N/A,#N/A,FALSE,"028-97"}</definedName>
    <definedName name="_FR2" localSheetId="7" hidden="1">{#N/A,#N/A,FALSE,"GERAL";#N/A,#N/A,FALSE,"012-96";#N/A,#N/A,FALSE,"018-96";#N/A,#N/A,FALSE,"027-96";#N/A,#N/A,FALSE,"059-96";#N/A,#N/A,FALSE,"076-96";#N/A,#N/A,FALSE,"019-97";#N/A,#N/A,FALSE,"021-97";#N/A,#N/A,FALSE,"022-97";#N/A,#N/A,FALSE,"028-97"}</definedName>
    <definedName name="_FR2" hidden="1">{#N/A,#N/A,FALSE,"GERAL";#N/A,#N/A,FALSE,"012-96";#N/A,#N/A,FALSE,"018-96";#N/A,#N/A,FALSE,"027-96";#N/A,#N/A,FALSE,"059-96";#N/A,#N/A,FALSE,"076-96";#N/A,#N/A,FALSE,"019-97";#N/A,#N/A,FALSE,"021-97";#N/A,#N/A,FALSE,"022-97";#N/A,#N/A,FALSE,"028-97"}</definedName>
    <definedName name="_FR2_1" localSheetId="7" hidden="1">{#N/A,#N/A,FALSE,"GERAL";#N/A,#N/A,FALSE,"012-96";#N/A,#N/A,FALSE,"018-96";#N/A,#N/A,FALSE,"027-96";#N/A,#N/A,FALSE,"059-96";#N/A,#N/A,FALSE,"076-96";#N/A,#N/A,FALSE,"019-97";#N/A,#N/A,FALSE,"021-97";#N/A,#N/A,FALSE,"022-97";#N/A,#N/A,FALSE,"028-97"}</definedName>
    <definedName name="_FR2_1" hidden="1">{#N/A,#N/A,FALSE,"GERAL";#N/A,#N/A,FALSE,"012-96";#N/A,#N/A,FALSE,"018-96";#N/A,#N/A,FALSE,"027-96";#N/A,#N/A,FALSE,"059-96";#N/A,#N/A,FALSE,"076-96";#N/A,#N/A,FALSE,"019-97";#N/A,#N/A,FALSE,"021-97";#N/A,#N/A,FALSE,"022-97";#N/A,#N/A,FALSE,"028-97"}</definedName>
    <definedName name="_FR2_2" localSheetId="7" hidden="1">{#N/A,#N/A,FALSE,"GERAL";#N/A,#N/A,FALSE,"012-96";#N/A,#N/A,FALSE,"018-96";#N/A,#N/A,FALSE,"027-96";#N/A,#N/A,FALSE,"059-96";#N/A,#N/A,FALSE,"076-96";#N/A,#N/A,FALSE,"019-97";#N/A,#N/A,FALSE,"021-97";#N/A,#N/A,FALSE,"022-97";#N/A,#N/A,FALSE,"028-97"}</definedName>
    <definedName name="_FR2_2" hidden="1">{#N/A,#N/A,FALSE,"GERAL";#N/A,#N/A,FALSE,"012-96";#N/A,#N/A,FALSE,"018-96";#N/A,#N/A,FALSE,"027-96";#N/A,#N/A,FALSE,"059-96";#N/A,#N/A,FALSE,"076-96";#N/A,#N/A,FALSE,"019-97";#N/A,#N/A,FALSE,"021-97";#N/A,#N/A,FALSE,"022-97";#N/A,#N/A,FALSE,"028-97"}</definedName>
    <definedName name="_FR2_3" localSheetId="7" hidden="1">{#N/A,#N/A,FALSE,"GERAL";#N/A,#N/A,FALSE,"012-96";#N/A,#N/A,FALSE,"018-96";#N/A,#N/A,FALSE,"027-96";#N/A,#N/A,FALSE,"059-96";#N/A,#N/A,FALSE,"076-96";#N/A,#N/A,FALSE,"019-97";#N/A,#N/A,FALSE,"021-97";#N/A,#N/A,FALSE,"022-97";#N/A,#N/A,FALSE,"028-97"}</definedName>
    <definedName name="_FR2_3" hidden="1">{#N/A,#N/A,FALSE,"GERAL";#N/A,#N/A,FALSE,"012-96";#N/A,#N/A,FALSE,"018-96";#N/A,#N/A,FALSE,"027-96";#N/A,#N/A,FALSE,"059-96";#N/A,#N/A,FALSE,"076-96";#N/A,#N/A,FALSE,"019-97";#N/A,#N/A,FALSE,"021-97";#N/A,#N/A,FALSE,"022-97";#N/A,#N/A,FALSE,"028-97"}</definedName>
    <definedName name="_FR2_4" localSheetId="7" hidden="1">{#N/A,#N/A,FALSE,"GERAL";#N/A,#N/A,FALSE,"012-96";#N/A,#N/A,FALSE,"018-96";#N/A,#N/A,FALSE,"027-96";#N/A,#N/A,FALSE,"059-96";#N/A,#N/A,FALSE,"076-96";#N/A,#N/A,FALSE,"019-97";#N/A,#N/A,FALSE,"021-97";#N/A,#N/A,FALSE,"022-97";#N/A,#N/A,FALSE,"028-97"}</definedName>
    <definedName name="_FR2_4" hidden="1">{#N/A,#N/A,FALSE,"GERAL";#N/A,#N/A,FALSE,"012-96";#N/A,#N/A,FALSE,"018-96";#N/A,#N/A,FALSE,"027-96";#N/A,#N/A,FALSE,"059-96";#N/A,#N/A,FALSE,"076-96";#N/A,#N/A,FALSE,"019-97";#N/A,#N/A,FALSE,"021-97";#N/A,#N/A,FALSE,"022-97";#N/A,#N/A,FALSE,"028-97"}</definedName>
    <definedName name="_GLB0">#REF!</definedName>
    <definedName name="_GLB2">#REF!</definedName>
    <definedName name="_h" localSheetId="6" hidden="1">#REF!</definedName>
    <definedName name="_h" localSheetId="7" hidden="1">#REF!</definedName>
    <definedName name="_h" hidden="1">#REF!</definedName>
    <definedName name="_i">#REF!</definedName>
    <definedName name="_i3">#REF!</definedName>
    <definedName name="_IRM1" localSheetId="6" hidden="1">{#N/A,#N/A,FALSE,"MO (2)"}</definedName>
    <definedName name="_IRM1" localSheetId="7" hidden="1">{#N/A,#N/A,FALSE,"MO (2)"}</definedName>
    <definedName name="_IRM1" hidden="1">{#N/A,#N/A,FALSE,"MO (2)"}</definedName>
    <definedName name="_JAN02" localSheetId="6" hidden="1">{"VENTAS1",#N/A,FALSE,"VENTAS";"VENTAS2",#N/A,FALSE,"VENTAS";"VENTAS3",#N/A,FALSE,"VENTAS";"VENTAS4",#N/A,FALSE,"VENTAS";"VENTAS5",#N/A,FALSE,"VENTAS";"VENTAS6",#N/A,FALSE,"VENTAS";"VENTAS7",#N/A,FALSE,"VENTAS";"VENTAS8",#N/A,FALSE,"VENTAS"}</definedName>
    <definedName name="_JAN02" localSheetId="7" hidden="1">{"VENTAS1",#N/A,FALSE,"VENTAS";"VENTAS2",#N/A,FALSE,"VENTAS";"VENTAS3",#N/A,FALSE,"VENTAS";"VENTAS4",#N/A,FALSE,"VENTAS";"VENTAS5",#N/A,FALSE,"VENTAS";"VENTAS6",#N/A,FALSE,"VENTAS";"VENTAS7",#N/A,FALSE,"VENTAS";"VENTAS8",#N/A,FALSE,"VENTAS"}</definedName>
    <definedName name="_JAN02" hidden="1">{"VENTAS1",#N/A,FALSE,"VENTAS";"VENTAS2",#N/A,FALSE,"VENTAS";"VENTAS3",#N/A,FALSE,"VENTAS";"VENTAS4",#N/A,FALSE,"VENTAS";"VENTAS5",#N/A,FALSE,"VENTAS";"VENTAS6",#N/A,FALSE,"VENTAS";"VENTAS7",#N/A,FALSE,"VENTAS";"VENTAS8",#N/A,FALSE,"VENTAS"}</definedName>
    <definedName name="_JJ5" localSheetId="6" hidden="1">{"'gráf jan00'!$A$1:$AK$41"}</definedName>
    <definedName name="_JJ5" localSheetId="7" hidden="1">{"'gráf jan00'!$A$1:$AK$41"}</definedName>
    <definedName name="_JJ5" hidden="1">{"'gráf jan00'!$A$1:$AK$41"}</definedName>
    <definedName name="_JJ6" localSheetId="6" hidden="1">{"'gráf jan00'!$A$1:$AK$41"}</definedName>
    <definedName name="_JJ6" localSheetId="7" hidden="1">{"'gráf jan00'!$A$1:$AK$41"}</definedName>
    <definedName name="_JJ6" hidden="1">{"'gráf jan00'!$A$1:$AK$41"}</definedName>
    <definedName name="_JJ7" localSheetId="6" hidden="1">{"'gráf jan00'!$A$1:$AK$41"}</definedName>
    <definedName name="_JJ7" localSheetId="7" hidden="1">{"'gráf jan00'!$A$1:$AK$41"}</definedName>
    <definedName name="_JJ7" hidden="1">{"'gráf jan00'!$A$1:$AK$41"}</definedName>
    <definedName name="_JJ8" localSheetId="6" hidden="1">{"'gráf jan00'!$A$1:$AK$41"}</definedName>
    <definedName name="_JJ8" localSheetId="7" hidden="1">{"'gráf jan00'!$A$1:$AK$41"}</definedName>
    <definedName name="_JJ8" hidden="1">{"'gráf jan00'!$A$1:$AK$41"}</definedName>
    <definedName name="_JU4">#N/A</definedName>
    <definedName name="_JU5">#N/A</definedName>
    <definedName name="_JU6">#N/A</definedName>
    <definedName name="_JU7" localSheetId="6"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JU7" localSheetId="7"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JU7"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jun04" localSheetId="6" hidden="1">{"'gráf jan00'!$A$1:$AK$41"}</definedName>
    <definedName name="_jun04" localSheetId="7" hidden="1">{"'gráf jan00'!$A$1:$AK$41"}</definedName>
    <definedName name="_jun04" hidden="1">{"'gráf jan00'!$A$1:$AK$41"}</definedName>
    <definedName name="_Kay1" localSheetId="6" hidden="1">#REF!</definedName>
    <definedName name="_Kay1" hidden="1">#REF!</definedName>
    <definedName name="_Key1" localSheetId="6" hidden="1">#REF!</definedName>
    <definedName name="_Key1" hidden="1">#REF!</definedName>
    <definedName name="_KEY123" localSheetId="6" hidden="1">#REF!</definedName>
    <definedName name="_KEY123" hidden="1">#REF!</definedName>
    <definedName name="_Key2" localSheetId="6" hidden="1">#REF!</definedName>
    <definedName name="_Key2" hidden="1">#REF!</definedName>
    <definedName name="_key20" localSheetId="6" hidden="1">#REF!</definedName>
    <definedName name="_key20" hidden="1">#REF!</definedName>
    <definedName name="_KEY3" hidden="1">#REF!</definedName>
    <definedName name="_key4" hidden="1">#REF!</definedName>
    <definedName name="_kj1">#N/A</definedName>
    <definedName name="_kj10">#N/A</definedName>
    <definedName name="_kj11">#N/A</definedName>
    <definedName name="_kj12">#N/A</definedName>
    <definedName name="_kj13">#N/A</definedName>
    <definedName name="_kj14" localSheetId="6"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14" localSheetId="7"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14"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15">#N/A</definedName>
    <definedName name="_kj16" localSheetId="6"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16" localSheetId="7"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16"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2">#N/A</definedName>
    <definedName name="_kj3">#N/A</definedName>
    <definedName name="_kj4" localSheetId="6"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4" localSheetId="7"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4"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5">#N/A</definedName>
    <definedName name="_kj6">#N/A</definedName>
    <definedName name="_kj7">#N/A</definedName>
    <definedName name="_kj8" localSheetId="6"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8" localSheetId="7"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8"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9">#N/A</definedName>
    <definedName name="_l">#REF!</definedName>
    <definedName name="_LOT1">"$#REF!.$#REF!$#REF!"</definedName>
    <definedName name="_LOT10">"$#REF!.$#REF!$#REF!"</definedName>
    <definedName name="_LOT2">"$#REF!.$#REF!$#REF!"</definedName>
    <definedName name="_LOT3">"$#REF!.$#REF!$#REF!"</definedName>
    <definedName name="_LOT4">"$#REF!.$#REF!$#REF!"</definedName>
    <definedName name="_LOT5">"$#REF!.$#REF!$#REF!"</definedName>
    <definedName name="_LOT6">"$#REF!.$#REF!$#REF!"</definedName>
    <definedName name="_LOT7">"$#REF!.$#REF!$#REF!"</definedName>
    <definedName name="_LOT8">"$#REF!.$#REF!$#REF!"</definedName>
    <definedName name="_LOT9">"$#REF!.$#REF!$#REF!"</definedName>
    <definedName name="_MA0001" localSheetId="6">#REF!</definedName>
    <definedName name="_MA0001" localSheetId="7">#REF!</definedName>
    <definedName name="_MA0001">#REF!</definedName>
    <definedName name="_MA2" localSheetId="6" hidden="1">{"'REL CUSTODIF'!$B$1:$H$72"}</definedName>
    <definedName name="_MA2" localSheetId="7" hidden="1">{"'REL CUSTODIF'!$B$1:$H$72"}</definedName>
    <definedName name="_MA2" hidden="1">{"'REL CUSTODIF'!$B$1:$H$72"}</definedName>
    <definedName name="_manufact">#REF!</definedName>
    <definedName name="_manufactr">#REF!</definedName>
    <definedName name="_MAO010201">#REF!</definedName>
    <definedName name="_MAO010202">#REF!</definedName>
    <definedName name="_MAO010205">#REF!</definedName>
    <definedName name="_MAO010206">#REF!</definedName>
    <definedName name="_MAO010210">#REF!</definedName>
    <definedName name="_MAO010401">#REF!</definedName>
    <definedName name="_MAO010402">#REF!</definedName>
    <definedName name="_MAO010407">#REF!</definedName>
    <definedName name="_MAO010413">#REF!</definedName>
    <definedName name="_MAO010501">#REF!</definedName>
    <definedName name="_MAO010503">#REF!</definedName>
    <definedName name="_MAO010505">#REF!</definedName>
    <definedName name="_MAO010509">#REF!</definedName>
    <definedName name="_MAO010512">#REF!</definedName>
    <definedName name="_MAO010518">#REF!</definedName>
    <definedName name="_MAO010519">#REF!</definedName>
    <definedName name="_MAO010521">#REF!</definedName>
    <definedName name="_MAO010523">#REF!</definedName>
    <definedName name="_MAO010532">#REF!</definedName>
    <definedName name="_MAO010533">#REF!</definedName>
    <definedName name="_MAO010536">#REF!</definedName>
    <definedName name="_MAO010701">#REF!</definedName>
    <definedName name="_MAO010703">#REF!</definedName>
    <definedName name="_MAO010705">#REF!</definedName>
    <definedName name="_MAO010708">#REF!</definedName>
    <definedName name="_MAO010710">#REF!</definedName>
    <definedName name="_MAO010712">#REF!</definedName>
    <definedName name="_MAO010717">#REF!</definedName>
    <definedName name="_MAO020201">#REF!</definedName>
    <definedName name="_MAO020205">#REF!</definedName>
    <definedName name="_MAO020211">#REF!</definedName>
    <definedName name="_MAO020217">#REF!</definedName>
    <definedName name="_MAO030102">#REF!</definedName>
    <definedName name="_MAO030201">#REF!</definedName>
    <definedName name="_MAO030303">#REF!</definedName>
    <definedName name="_MAO030317">#REF!</definedName>
    <definedName name="_MAO040101">#REF!</definedName>
    <definedName name="_MAO040202">#REF!</definedName>
    <definedName name="_MAO050103">#REF!</definedName>
    <definedName name="_MAO050207">#REF!</definedName>
    <definedName name="_MAO060101">#REF!</definedName>
    <definedName name="_MAO080310">#REF!</definedName>
    <definedName name="_MAO090101">#REF!</definedName>
    <definedName name="_MAO110101">#REF!</definedName>
    <definedName name="_MAO110104">#REF!</definedName>
    <definedName name="_MAO110107">#REF!</definedName>
    <definedName name="_MAO120101">#REF!</definedName>
    <definedName name="_MAO120105">#REF!</definedName>
    <definedName name="_MAO120106">#REF!</definedName>
    <definedName name="_MAO120107">#REF!</definedName>
    <definedName name="_MAO120110">#REF!</definedName>
    <definedName name="_MAO120150">#REF!</definedName>
    <definedName name="_MAO130101">#REF!</definedName>
    <definedName name="_MAO130103">#REF!</definedName>
    <definedName name="_MAO130304">#REF!</definedName>
    <definedName name="_MAO130401">#REF!</definedName>
    <definedName name="_MAO140102">#REF!</definedName>
    <definedName name="_MAO140109">#REF!</definedName>
    <definedName name="_MAO140113">#REF!</definedName>
    <definedName name="_MAO140122">#REF!</definedName>
    <definedName name="_MAO140126">#REF!</definedName>
    <definedName name="_MAO140129">#REF!</definedName>
    <definedName name="_MAO140135">#REF!</definedName>
    <definedName name="_MAO140143">#REF!</definedName>
    <definedName name="_MAO140145">#REF!</definedName>
    <definedName name="_MAT010301">#REF!</definedName>
    <definedName name="_MAT010401">#REF!</definedName>
    <definedName name="_MAT010402">#REF!</definedName>
    <definedName name="_MAT010407">#REF!</definedName>
    <definedName name="_MAT010413">#REF!</definedName>
    <definedName name="_MAT010536">#REF!</definedName>
    <definedName name="_MAT010703">#REF!</definedName>
    <definedName name="_MAT010708">#REF!</definedName>
    <definedName name="_MAT010710">#REF!</definedName>
    <definedName name="_MAT010718">#REF!</definedName>
    <definedName name="_MAT020201">#REF!</definedName>
    <definedName name="_MAT020205">#REF!</definedName>
    <definedName name="_MAT020211">#REF!</definedName>
    <definedName name="_MAT030102">#REF!</definedName>
    <definedName name="_MAT030201">#REF!</definedName>
    <definedName name="_MAT030303">#REF!</definedName>
    <definedName name="_MAT030317">#REF!</definedName>
    <definedName name="_MAT040101">#REF!</definedName>
    <definedName name="_MAT040202">#REF!</definedName>
    <definedName name="_MAT050103">#REF!</definedName>
    <definedName name="_MAT050207">#REF!</definedName>
    <definedName name="_MAT060101">#REF!</definedName>
    <definedName name="_MAT080101">#REF!</definedName>
    <definedName name="_MAT080310">#REF!</definedName>
    <definedName name="_MAT090101">#REF!</definedName>
    <definedName name="_MAT100302">#REF!</definedName>
    <definedName name="_MAT110101">#REF!</definedName>
    <definedName name="_MAT110104">#REF!</definedName>
    <definedName name="_MAT110107">#REF!</definedName>
    <definedName name="_MAT120101">#REF!</definedName>
    <definedName name="_MAT120105">#REF!</definedName>
    <definedName name="_MAT120106">#REF!</definedName>
    <definedName name="_MAT120107">#REF!</definedName>
    <definedName name="_MAT120110">#REF!</definedName>
    <definedName name="_MAT120150">#REF!</definedName>
    <definedName name="_MAT130101">#REF!</definedName>
    <definedName name="_MAT130103">#REF!</definedName>
    <definedName name="_MAT130304">#REF!</definedName>
    <definedName name="_MAT130401">#REF!</definedName>
    <definedName name="_MAT140102">#REF!</definedName>
    <definedName name="_MAT140109">#REF!</definedName>
    <definedName name="_MAT140113">#REF!</definedName>
    <definedName name="_MAT140122">#REF!</definedName>
    <definedName name="_MAT140126">#REF!</definedName>
    <definedName name="_MAT140129">#REF!</definedName>
    <definedName name="_MAT140135">#REF!</definedName>
    <definedName name="_MAT140143">#REF!</definedName>
    <definedName name="_MAT140145">#REF!</definedName>
    <definedName name="_MAT150130">#REF!</definedName>
    <definedName name="_MAT170101">#REF!</definedName>
    <definedName name="_MAT170102">#REF!</definedName>
    <definedName name="_MAT170103">#REF!</definedName>
    <definedName name="_MatInverse_In" localSheetId="6" hidden="1">#REF!</definedName>
    <definedName name="_MatInverse_In" localSheetId="7" hidden="1">[25]samarco!$M$1</definedName>
    <definedName name="_MatInverse_In" hidden="1">#REF!</definedName>
    <definedName name="_MatInverse_Out" localSheetId="6" hidden="1">#REF!</definedName>
    <definedName name="_MatInverse_Out" localSheetId="7" hidden="1">[25]samarco!$E$25:$P$25</definedName>
    <definedName name="_MatInverse_Out" hidden="1">#REF!</definedName>
    <definedName name="_MatMult_A" localSheetId="6" hidden="1">#REF!</definedName>
    <definedName name="_MatMult_A" localSheetId="7" hidden="1">#REF!</definedName>
    <definedName name="_MatMult_A" hidden="1">#REF!</definedName>
    <definedName name="_mes1" localSheetId="6">#REF!</definedName>
    <definedName name="_mes1" localSheetId="7">[26]orc_comp_total!$O$2</definedName>
    <definedName name="_mes1">#REF!</definedName>
    <definedName name="_MESES">#REF!</definedName>
    <definedName name="_MLH1" localSheetId="6">#REF!</definedName>
    <definedName name="_MLH1">#REF!</definedName>
    <definedName name="_MLH2" localSheetId="6">#REF!</definedName>
    <definedName name="_MLH2">#REF!</definedName>
    <definedName name="_MLH3" localSheetId="6">#REF!</definedName>
    <definedName name="_MLH3">#REF!</definedName>
    <definedName name="_MO0001" localSheetId="6">#REF!</definedName>
    <definedName name="_MO0001">#REF!</definedName>
    <definedName name="_MO0002" localSheetId="6">#REF!</definedName>
    <definedName name="_MO0002">#REF!</definedName>
    <definedName name="_MO0003" localSheetId="6">#REF!</definedName>
    <definedName name="_MO0003">#REF!</definedName>
    <definedName name="_MO0004" localSheetId="6">#REF!</definedName>
    <definedName name="_MO0004">#REF!</definedName>
    <definedName name="_MOA1" localSheetId="6" hidden="1">{#N/A,#N/A,FALSE,"DEF1";#N/A,#N/A,FALSE,"DEF2";#N/A,#N/A,FALSE,"DEF3"}</definedName>
    <definedName name="_MOA1" localSheetId="7" hidden="1">{#N/A,#N/A,FALSE,"DEF1";#N/A,#N/A,FALSE,"DEF2";#N/A,#N/A,FALSE,"DEF3"}</definedName>
    <definedName name="_MOA1" hidden="1">{#N/A,#N/A,FALSE,"DEF1";#N/A,#N/A,FALSE,"DEF2";#N/A,#N/A,FALSE,"DEF3"}</definedName>
    <definedName name="_MOA2" localSheetId="6" hidden="1">{#N/A,#N/A,FALSE,"DEF1";#N/A,#N/A,FALSE,"DEF2";#N/A,#N/A,FALSE,"DEF3"}</definedName>
    <definedName name="_MOA2" localSheetId="7" hidden="1">{#N/A,#N/A,FALSE,"DEF1";#N/A,#N/A,FALSE,"DEF2";#N/A,#N/A,FALSE,"DEF3"}</definedName>
    <definedName name="_MOA2" hidden="1">{#N/A,#N/A,FALSE,"DEF1";#N/A,#N/A,FALSE,"DEF2";#N/A,#N/A,FALSE,"DEF3"}</definedName>
    <definedName name="_MOD1" localSheetId="6" hidden="1">{#N/A,#N/A,FALSE,"GERAL";#N/A,#N/A,FALSE,"012-96";#N/A,#N/A,FALSE,"018-96";#N/A,#N/A,FALSE,"027-96";#N/A,#N/A,FALSE,"059-96";#N/A,#N/A,FALSE,"076-96";#N/A,#N/A,FALSE,"019-97";#N/A,#N/A,FALSE,"021-97";#N/A,#N/A,FALSE,"022-97";#N/A,#N/A,FALSE,"028-97"}</definedName>
    <definedName name="_MOD1" localSheetId="7" hidden="1">{#N/A,#N/A,FALSE,"GERAL";#N/A,#N/A,FALSE,"012-96";#N/A,#N/A,FALSE,"018-96";#N/A,#N/A,FALSE,"027-96";#N/A,#N/A,FALSE,"059-96";#N/A,#N/A,FALSE,"076-96";#N/A,#N/A,FALSE,"019-97";#N/A,#N/A,FALSE,"021-97";#N/A,#N/A,FALSE,"022-97";#N/A,#N/A,FALSE,"028-97"}</definedName>
    <definedName name="_MOD1" hidden="1">{#N/A,#N/A,FALSE,"GERAL";#N/A,#N/A,FALSE,"012-96";#N/A,#N/A,FALSE,"018-96";#N/A,#N/A,FALSE,"027-96";#N/A,#N/A,FALSE,"059-96";#N/A,#N/A,FALSE,"076-96";#N/A,#N/A,FALSE,"019-97";#N/A,#N/A,FALSE,"021-97";#N/A,#N/A,FALSE,"022-97";#N/A,#N/A,FALSE,"028-97"}</definedName>
    <definedName name="_model">#REF!</definedName>
    <definedName name="_MP100">#REF!</definedName>
    <definedName name="_n2" localSheetId="6" hidden="1">{#N/A,#N/A,FALSE,"PCOL"}</definedName>
    <definedName name="_n2" localSheetId="7" hidden="1">{#N/A,#N/A,FALSE,"PCOL"}</definedName>
    <definedName name="_n2" hidden="1">{#N/A,#N/A,FALSE,"PCOL"}</definedName>
    <definedName name="_NNN1"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1"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2"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2"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3"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3"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5"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5"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6"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6"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oae1" localSheetId="6">#REF!</definedName>
    <definedName name="_oae1" localSheetId="7">#REF!</definedName>
    <definedName name="_oae1">#REF!</definedName>
    <definedName name="_of_sheet">#REF!</definedName>
    <definedName name="_oi" localSheetId="6" hidden="1">{#N/A,#N/A,TRUE,"Serviços"}</definedName>
    <definedName name="_oi" localSheetId="7" hidden="1">{#N/A,#N/A,TRUE,"Serviços"}</definedName>
    <definedName name="_oi" hidden="1">{#N/A,#N/A,TRUE,"Serviços"}</definedName>
    <definedName name="_ok2" localSheetId="6" hidden="1">{#N/A,#N/A,FALSE,"QD_F1 Invest Detalhado";#N/A,#N/A,FALSE,"QD_F3 Invest_Comparado";#N/A,#N/A,FALSE,"QD_B Trafego";#N/A,#N/A,FALSE,"QD_D0 Custos Operacionais";#N/A,#N/A,FALSE,"QD_C Receita";#N/A,#N/A,FALSE,"QD_D Custos";#N/A,#N/A,FALSE,"QD_E Resultado";#N/A,#N/A,FALSE,"QD_G Fluxo Caixa"}</definedName>
    <definedName name="_ok2" localSheetId="7" hidden="1">{#N/A,#N/A,FALSE,"QD_F1 Invest Detalhado";#N/A,#N/A,FALSE,"QD_F3 Invest_Comparado";#N/A,#N/A,FALSE,"QD_B Trafego";#N/A,#N/A,FALSE,"QD_D0 Custos Operacionais";#N/A,#N/A,FALSE,"QD_C Receita";#N/A,#N/A,FALSE,"QD_D Custos";#N/A,#N/A,FALSE,"QD_E Resultado";#N/A,#N/A,FALSE,"QD_G Fluxo Caixa"}</definedName>
    <definedName name="_ok2" hidden="1">{#N/A,#N/A,FALSE,"QD_F1 Invest Detalhado";#N/A,#N/A,FALSE,"QD_F3 Invest_Comparado";#N/A,#N/A,FALSE,"QD_B Trafego";#N/A,#N/A,FALSE,"QD_D0 Custos Operacionais";#N/A,#N/A,FALSE,"QD_C Receita";#N/A,#N/A,FALSE,"QD_D Custos";#N/A,#N/A,FALSE,"QD_E Resultado";#N/A,#N/A,FALSE,"QD_G Fluxo Caixa"}</definedName>
    <definedName name="_Order1" hidden="1">255</definedName>
    <definedName name="_Order1_1" hidden="1">0</definedName>
    <definedName name="_Order2" hidden="1">255</definedName>
    <definedName name="_Order2_1" hidden="1">0</definedName>
    <definedName name="_Orderz" hidden="1">0</definedName>
    <definedName name="_Orderz2" hidden="1">0</definedName>
    <definedName name="_OUT98" localSheetId="6" hidden="1">{#N/A,#N/A,TRUE,"Serviços"}</definedName>
    <definedName name="_OUT98" localSheetId="7" hidden="1">{#N/A,#N/A,TRUE,"Serviços"}</definedName>
    <definedName name="_OUT98" hidden="1">{#N/A,#N/A,TRUE,"Serviços"}</definedName>
    <definedName name="_OUT98_" localSheetId="7" hidden="1">{#N/A,#N/A,TRUE,"Serviços"}</definedName>
    <definedName name="_OUT98_" hidden="1">{#N/A,#N/A,TRUE,"Serviços"}</definedName>
    <definedName name="_OUTTTT9888" localSheetId="6" hidden="1">{#N/A,#N/A,TRUE,"Serviços"}</definedName>
    <definedName name="_OUTTTT9888" localSheetId="7" hidden="1">{#N/A,#N/A,TRUE,"Serviços"}</definedName>
    <definedName name="_OUTTTT9888" hidden="1">{#N/A,#N/A,TRUE,"Serviços"}</definedName>
    <definedName name="_OUTX" localSheetId="6" hidden="1">{#N/A,#N/A,TRUE,"Serviços"}</definedName>
    <definedName name="_OUTX" localSheetId="7" hidden="1">{#N/A,#N/A,TRUE,"Serviços"}</definedName>
    <definedName name="_OUTX" hidden="1">{#N/A,#N/A,TRUE,"Serviços"}</definedName>
    <definedName name="_OW18" localSheetId="6" hidden="1">{#N/A,#N/A,FALSE,"CAPA (2)";#N/A,#N/A,FALSE,"PORTAS";#N/A,#N/A,FALSE,"DIMENSION.";#N/A,#N/A,FALSE,"CUSTOPP";#N/A,#N/A,FALSE,"ENLACES";#N/A,#N/A,FALSE,"TOPTELPE";#N/A,#N/A,FALSE,"CSG";#N/A,#N/A,FALSE,"TREIN-DOC";#N/A,#N/A,FALSE,"RESUMO"}</definedName>
    <definedName name="_OW18" localSheetId="7" hidden="1">{#N/A,#N/A,FALSE,"CAPA (2)";#N/A,#N/A,FALSE,"PORTAS";#N/A,#N/A,FALSE,"DIMENSION.";#N/A,#N/A,FALSE,"CUSTOPP";#N/A,#N/A,FALSE,"ENLACES";#N/A,#N/A,FALSE,"TOPTELPE";#N/A,#N/A,FALSE,"CSG";#N/A,#N/A,FALSE,"TREIN-DOC";#N/A,#N/A,FALSE,"RESUMO"}</definedName>
    <definedName name="_OW18" hidden="1">{#N/A,#N/A,FALSE,"CAPA (2)";#N/A,#N/A,FALSE,"PORTAS";#N/A,#N/A,FALSE,"DIMENSION.";#N/A,#N/A,FALSE,"CUSTOPP";#N/A,#N/A,FALSE,"ENLACES";#N/A,#N/A,FALSE,"TOPTELPE";#N/A,#N/A,FALSE,"CSG";#N/A,#N/A,FALSE,"TREIN-DOC";#N/A,#N/A,FALSE,"RESUMO"}</definedName>
    <definedName name="_p_order">#REF!</definedName>
    <definedName name="_PA01" localSheetId="6" hidden="1">{"'teste'!$B$2:$R$49"}</definedName>
    <definedName name="_PA01" localSheetId="7" hidden="1">{"'teste'!$B$2:$R$49"}</definedName>
    <definedName name="_PA01" hidden="1">{"'teste'!$B$2:$R$49"}</definedName>
    <definedName name="_Parse_On" hidden="1">#REF!</definedName>
    <definedName name="_Parse_Out" localSheetId="6" hidden="1">#REF!</definedName>
    <definedName name="_Parse_Out" hidden="1">#REF!</definedName>
    <definedName name="_Pav1" localSheetId="6">#REF!</definedName>
    <definedName name="_Pav1">#REF!</definedName>
    <definedName name="_PAV10">#REF!</definedName>
    <definedName name="_PAV2">#REF!</definedName>
    <definedName name="_PAV31">#REF!</definedName>
    <definedName name="_PAV4">#REF!</definedName>
    <definedName name="_PAV5">#REF!</definedName>
    <definedName name="_PAV6">#REF!</definedName>
    <definedName name="_PAV7">#REF!</definedName>
    <definedName name="_PAV8">#REF!</definedName>
    <definedName name="_PAV91">#REF!</definedName>
    <definedName name="_PERÍODO">#REF!</definedName>
    <definedName name="_pid_no">#REF!</definedName>
    <definedName name="_PL1" localSheetId="6">#REF!</definedName>
    <definedName name="_PL1">#REF!</definedName>
    <definedName name="_PN10" localSheetId="6" hidden="1">{"'gráf jan00'!$A$1:$AK$41"}</definedName>
    <definedName name="_PN10" localSheetId="7" hidden="1">{"'gráf jan00'!$A$1:$AK$41"}</definedName>
    <definedName name="_PN10" hidden="1">{"'gráf jan00'!$A$1:$AK$41"}</definedName>
    <definedName name="_pod_mm">#REF!</definedName>
    <definedName name="_pppprr">#REF!</definedName>
    <definedName name="_PRE010201">#REF!</definedName>
    <definedName name="_PRE010202">#REF!</definedName>
    <definedName name="_PRE010205">#REF!</definedName>
    <definedName name="_PRE010206">#REF!</definedName>
    <definedName name="_PRE010210">#REF!</definedName>
    <definedName name="_PRE010301">#REF!</definedName>
    <definedName name="_PRE010401">#REF!</definedName>
    <definedName name="_PRE010402">#REF!</definedName>
    <definedName name="_PRE010407">#REF!</definedName>
    <definedName name="_PRE010413">#REF!</definedName>
    <definedName name="_PRE010501">#REF!</definedName>
    <definedName name="_PRE010503">#REF!</definedName>
    <definedName name="_PRE010505">#REF!</definedName>
    <definedName name="_PRE010509">#REF!</definedName>
    <definedName name="_PRE010512">#REF!</definedName>
    <definedName name="_PRE010518">#REF!</definedName>
    <definedName name="_PRE010519">#REF!</definedName>
    <definedName name="_PRE010521">#REF!</definedName>
    <definedName name="_PRE010523">#REF!</definedName>
    <definedName name="_PRE010532">#REF!</definedName>
    <definedName name="_PRE010533">#REF!</definedName>
    <definedName name="_PRE010536">#REF!</definedName>
    <definedName name="_PRE010701">#REF!</definedName>
    <definedName name="_PRE010703">#REF!</definedName>
    <definedName name="_PRE010705">#REF!</definedName>
    <definedName name="_PRE010708">#REF!</definedName>
    <definedName name="_PRE010710">#REF!</definedName>
    <definedName name="_PRE010712">#REF!</definedName>
    <definedName name="_PRE010717">#REF!</definedName>
    <definedName name="_PRE010718">#REF!</definedName>
    <definedName name="_PRE020201">#REF!</definedName>
    <definedName name="_PRE020205">#REF!</definedName>
    <definedName name="_PRE020211">#REF!</definedName>
    <definedName name="_PRE020217">#REF!</definedName>
    <definedName name="_PRE030102">#REF!</definedName>
    <definedName name="_PRE030201">#REF!</definedName>
    <definedName name="_PRE030303">#REF!</definedName>
    <definedName name="_PRE030317">#REF!</definedName>
    <definedName name="_PRE040101">#REF!</definedName>
    <definedName name="_PRE040202">#REF!</definedName>
    <definedName name="_PRE050103">#REF!</definedName>
    <definedName name="_PRE050207">#REF!</definedName>
    <definedName name="_PRE060101">#REF!</definedName>
    <definedName name="_PRE080101">#REF!</definedName>
    <definedName name="_PRE080310">#REF!</definedName>
    <definedName name="_PRE090101">#REF!</definedName>
    <definedName name="_pre1" localSheetId="6">#REF!</definedName>
    <definedName name="_pre1">#REF!</definedName>
    <definedName name="_PRE100302">#REF!</definedName>
    <definedName name="_PRE110101">#REF!</definedName>
    <definedName name="_PRE110104">#REF!</definedName>
    <definedName name="_PRE110107">#REF!</definedName>
    <definedName name="_PRE120101">#REF!</definedName>
    <definedName name="_PRE120105">#REF!</definedName>
    <definedName name="_PRE120106">#REF!</definedName>
    <definedName name="_PRE120107">#REF!</definedName>
    <definedName name="_PRE120110">#REF!</definedName>
    <definedName name="_PRE120150">#REF!</definedName>
    <definedName name="_PRE130101">#REF!</definedName>
    <definedName name="_PRE130103">#REF!</definedName>
    <definedName name="_PRE130304">#REF!</definedName>
    <definedName name="_PRE130401">#REF!</definedName>
    <definedName name="_PRE140102">#REF!</definedName>
    <definedName name="_PRE140109">#REF!</definedName>
    <definedName name="_PRE140113">#REF!</definedName>
    <definedName name="_PRE140122">#REF!</definedName>
    <definedName name="_PRE140126">#REF!</definedName>
    <definedName name="_PRE140129">#REF!</definedName>
    <definedName name="_PRE140135">#REF!</definedName>
    <definedName name="_PRE140143">#REF!</definedName>
    <definedName name="_PRE140145">#REF!</definedName>
    <definedName name="_PRE150130">#REF!</definedName>
    <definedName name="_PRE170101">#REF!</definedName>
    <definedName name="_PRE170102">#REF!</definedName>
    <definedName name="_PRE170103">#REF!</definedName>
    <definedName name="_PRODUÇÃO">#REF!</definedName>
    <definedName name="_projectDescript">#REF!</definedName>
    <definedName name="_QEC2" localSheetId="6" hidden="1">{#N/A,#N/A,FALSE,"GERAL";#N/A,#N/A,FALSE,"012-96";#N/A,#N/A,FALSE,"018-96";#N/A,#N/A,FALSE,"027-96";#N/A,#N/A,FALSE,"059-96";#N/A,#N/A,FALSE,"076-96";#N/A,#N/A,FALSE,"019-97";#N/A,#N/A,FALSE,"021-97";#N/A,#N/A,FALSE,"022-97";#N/A,#N/A,FALSE,"028-97"}</definedName>
    <definedName name="_QEC2" localSheetId="7" hidden="1">{#N/A,#N/A,FALSE,"GERAL";#N/A,#N/A,FALSE,"012-96";#N/A,#N/A,FALSE,"018-96";#N/A,#N/A,FALSE,"027-96";#N/A,#N/A,FALSE,"059-96";#N/A,#N/A,FALSE,"076-96";#N/A,#N/A,FALSE,"019-97";#N/A,#N/A,FALSE,"021-97";#N/A,#N/A,FALSE,"022-97";#N/A,#N/A,FALSE,"028-97"}</definedName>
    <definedName name="_QEC2" hidden="1">{#N/A,#N/A,FALSE,"GERAL";#N/A,#N/A,FALSE,"012-96";#N/A,#N/A,FALSE,"018-96";#N/A,#N/A,FALSE,"027-96";#N/A,#N/A,FALSE,"059-96";#N/A,#N/A,FALSE,"076-96";#N/A,#N/A,FALSE,"019-97";#N/A,#N/A,FALSE,"021-97";#N/A,#N/A,FALSE,"022-97";#N/A,#N/A,FALSE,"028-97"}</definedName>
    <definedName name="_qq6"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qq6"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qq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qq7"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qq7"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qq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QTS1" localSheetId="6">#REF!</definedName>
    <definedName name="_QTS1" localSheetId="7">'[27]BANCO DE DADOS'!$C$48:$K$71</definedName>
    <definedName name="_QTS1">#REF!</definedName>
    <definedName name="_QTS2" localSheetId="6">#REF!</definedName>
    <definedName name="_QTS2" localSheetId="7">'[27]BANCO DE DADOS'!$L$48:$T$71</definedName>
    <definedName name="_QTS2">#REF!</definedName>
    <definedName name="_QUA010201">#REF!</definedName>
    <definedName name="_QUA010202">#REF!</definedName>
    <definedName name="_QUA010205">#REF!</definedName>
    <definedName name="_QUA010206">#REF!</definedName>
    <definedName name="_QUA010210">#REF!</definedName>
    <definedName name="_QUA010301">#REF!</definedName>
    <definedName name="_QUA010401">#REF!</definedName>
    <definedName name="_QUA010402">#REF!</definedName>
    <definedName name="_QUA010407">#REF!</definedName>
    <definedName name="_QUA010413">#REF!</definedName>
    <definedName name="_QUA010501">#REF!</definedName>
    <definedName name="_QUA010503">#REF!</definedName>
    <definedName name="_QUA010505">#REF!</definedName>
    <definedName name="_QUA010509">#REF!</definedName>
    <definedName name="_QUA010512">#REF!</definedName>
    <definedName name="_QUA010518">#REF!</definedName>
    <definedName name="_QUA010519">#REF!</definedName>
    <definedName name="_QUA010521">#REF!</definedName>
    <definedName name="_QUA010523">#REF!</definedName>
    <definedName name="_QUA010532">#REF!</definedName>
    <definedName name="_QUA010533">#REF!</definedName>
    <definedName name="_QUA010536">#REF!</definedName>
    <definedName name="_QUA010701">#REF!</definedName>
    <definedName name="_QUA010703">#REF!</definedName>
    <definedName name="_QUA010705">#REF!</definedName>
    <definedName name="_QUA010708">#REF!</definedName>
    <definedName name="_QUA010710">#REF!</definedName>
    <definedName name="_QUA010712">#REF!</definedName>
    <definedName name="_QUA010717">#REF!</definedName>
    <definedName name="_QUA010718">#REF!</definedName>
    <definedName name="_QUA020201">#REF!</definedName>
    <definedName name="_QUA020205">#REF!</definedName>
    <definedName name="_QUA020211">#REF!</definedName>
    <definedName name="_QUA020217">#REF!</definedName>
    <definedName name="_QUA030102">#REF!</definedName>
    <definedName name="_QUA030201">#REF!</definedName>
    <definedName name="_QUA030303">#REF!</definedName>
    <definedName name="_QUA030317">#REF!</definedName>
    <definedName name="_QUA040101">#REF!</definedName>
    <definedName name="_QUA040202">#REF!</definedName>
    <definedName name="_QUA050103">#REF!</definedName>
    <definedName name="_QUA050207">#REF!</definedName>
    <definedName name="_QUA060101">#REF!</definedName>
    <definedName name="_QUA080101">#REF!</definedName>
    <definedName name="_QUA080310">#REF!</definedName>
    <definedName name="_QUA090101">#REF!</definedName>
    <definedName name="_QUA100302">#REF!</definedName>
    <definedName name="_QUA110101">#REF!</definedName>
    <definedName name="_QUA110104">#REF!</definedName>
    <definedName name="_QUA110107">#REF!</definedName>
    <definedName name="_QUA120101">#REF!</definedName>
    <definedName name="_QUA120105">#REF!</definedName>
    <definedName name="_QUA120106">#REF!</definedName>
    <definedName name="_QUA120107">#REF!</definedName>
    <definedName name="_QUA120110">#REF!</definedName>
    <definedName name="_QUA120150">#REF!</definedName>
    <definedName name="_QUA130101">#REF!</definedName>
    <definedName name="_QUA130103">#REF!</definedName>
    <definedName name="_QUA130304">#REF!</definedName>
    <definedName name="_QUA130401">#REF!</definedName>
    <definedName name="_QUA140102">#REF!</definedName>
    <definedName name="_QUA140109">#REF!</definedName>
    <definedName name="_QUA140113">#REF!</definedName>
    <definedName name="_QUA140122">#REF!</definedName>
    <definedName name="_QUA140126">#REF!</definedName>
    <definedName name="_QUA140129">#REF!</definedName>
    <definedName name="_QUA140135">#REF!</definedName>
    <definedName name="_QUA140143">#REF!</definedName>
    <definedName name="_QUA140145">#REF!</definedName>
    <definedName name="_QUA150130">#REF!</definedName>
    <definedName name="_QUA170101">#REF!</definedName>
    <definedName name="_QUA170102">#REF!</definedName>
    <definedName name="_QUA170103">#REF!</definedName>
    <definedName name="_QUANTIDADE">#REF!</definedName>
    <definedName name="_r" localSheetId="6" hidden="1">{"'CptDifn'!$AA$32:$AG$32"}</definedName>
    <definedName name="_r" localSheetId="7" hidden="1">{"'CptDifn'!$AA$32:$AG$32"}</definedName>
    <definedName name="_r" hidden="1">{"'CptDifn'!$AA$32:$AG$32"}</definedName>
    <definedName name="_r1" localSheetId="7" hidden="1">{#N/A,#N/A,FALSE,"GERAL";#N/A,#N/A,FALSE,"012-96";#N/A,#N/A,FALSE,"018-96";#N/A,#N/A,FALSE,"027-96";#N/A,#N/A,FALSE,"059-96";#N/A,#N/A,FALSE,"076-96";#N/A,#N/A,FALSE,"019-97";#N/A,#N/A,FALSE,"021-97";#N/A,#N/A,FALSE,"022-97";#N/A,#N/A,FALSE,"028-97"}</definedName>
    <definedName name="_r1" hidden="1">{#N/A,#N/A,FALSE,"GERAL";#N/A,#N/A,FALSE,"012-96";#N/A,#N/A,FALSE,"018-96";#N/A,#N/A,FALSE,"027-96";#N/A,#N/A,FALSE,"059-96";#N/A,#N/A,FALSE,"076-96";#N/A,#N/A,FALSE,"019-97";#N/A,#N/A,FALSE,"021-97";#N/A,#N/A,FALSE,"022-97";#N/A,#N/A,FALSE,"028-97"}</definedName>
    <definedName name="_R2" localSheetId="7" hidden="1">{#N/A,#N/A,FALSE,"GERAL";#N/A,#N/A,FALSE,"012-96";#N/A,#N/A,FALSE,"018-96";#N/A,#N/A,FALSE,"027-96";#N/A,#N/A,FALSE,"059-96";#N/A,#N/A,FALSE,"076-96";#N/A,#N/A,FALSE,"019-97";#N/A,#N/A,FALSE,"021-97";#N/A,#N/A,FALSE,"022-97";#N/A,#N/A,FALSE,"028-97"}</definedName>
    <definedName name="_R2" hidden="1">{#N/A,#N/A,FALSE,"GERAL";#N/A,#N/A,FALSE,"012-96";#N/A,#N/A,FALSE,"018-96";#N/A,#N/A,FALSE,"027-96";#N/A,#N/A,FALSE,"059-96";#N/A,#N/A,FALSE,"076-96";#N/A,#N/A,FALSE,"019-97";#N/A,#N/A,FALSE,"021-97";#N/A,#N/A,FALSE,"022-97";#N/A,#N/A,FALSE,"028-97"}</definedName>
    <definedName name="_RC" localSheetId="6">#REF!</definedName>
    <definedName name="_RC" localSheetId="7">#REF!</definedName>
    <definedName name="_RC">#REF!</definedName>
    <definedName name="_RC152K04" localSheetId="6" hidden="1">{#N/A,#N/A,FALSE,"GERAL";#N/A,#N/A,FALSE,"012-96";#N/A,#N/A,FALSE,"018-96";#N/A,#N/A,FALSE,"027-96";#N/A,#N/A,FALSE,"059-96";#N/A,#N/A,FALSE,"076-96";#N/A,#N/A,FALSE,"019-97";#N/A,#N/A,FALSE,"021-97";#N/A,#N/A,FALSE,"022-97";#N/A,#N/A,FALSE,"028-97"}</definedName>
    <definedName name="_RC152K04" localSheetId="7" hidden="1">{#N/A,#N/A,FALSE,"GERAL";#N/A,#N/A,FALSE,"012-96";#N/A,#N/A,FALSE,"018-96";#N/A,#N/A,FALSE,"027-96";#N/A,#N/A,FALSE,"059-96";#N/A,#N/A,FALSE,"076-96";#N/A,#N/A,FALSE,"019-97";#N/A,#N/A,FALSE,"021-97";#N/A,#N/A,FALSE,"022-97";#N/A,#N/A,FALSE,"028-97"}</definedName>
    <definedName name="_RC152K04" hidden="1">{#N/A,#N/A,FALSE,"GERAL";#N/A,#N/A,FALSE,"012-96";#N/A,#N/A,FALSE,"018-96";#N/A,#N/A,FALSE,"027-96";#N/A,#N/A,FALSE,"059-96";#N/A,#N/A,FALSE,"076-96";#N/A,#N/A,FALSE,"019-97";#N/A,#N/A,FALSE,"021-97";#N/A,#N/A,FALSE,"022-97";#N/A,#N/A,FALSE,"028-97"}</definedName>
    <definedName name="_RC152K04_1" localSheetId="7" hidden="1">{#N/A,#N/A,FALSE,"GERAL";#N/A,#N/A,FALSE,"012-96";#N/A,#N/A,FALSE,"018-96";#N/A,#N/A,FALSE,"027-96";#N/A,#N/A,FALSE,"059-96";#N/A,#N/A,FALSE,"076-96";#N/A,#N/A,FALSE,"019-97";#N/A,#N/A,FALSE,"021-97";#N/A,#N/A,FALSE,"022-97";#N/A,#N/A,FALSE,"028-97"}</definedName>
    <definedName name="_RC152K04_1" hidden="1">{#N/A,#N/A,FALSE,"GERAL";#N/A,#N/A,FALSE,"012-96";#N/A,#N/A,FALSE,"018-96";#N/A,#N/A,FALSE,"027-96";#N/A,#N/A,FALSE,"059-96";#N/A,#N/A,FALSE,"076-96";#N/A,#N/A,FALSE,"019-97";#N/A,#N/A,FALSE,"021-97";#N/A,#N/A,FALSE,"022-97";#N/A,#N/A,FALSE,"028-97"}</definedName>
    <definedName name="_RC152K04_2" localSheetId="7" hidden="1">{#N/A,#N/A,FALSE,"GERAL";#N/A,#N/A,FALSE,"012-96";#N/A,#N/A,FALSE,"018-96";#N/A,#N/A,FALSE,"027-96";#N/A,#N/A,FALSE,"059-96";#N/A,#N/A,FALSE,"076-96";#N/A,#N/A,FALSE,"019-97";#N/A,#N/A,FALSE,"021-97";#N/A,#N/A,FALSE,"022-97";#N/A,#N/A,FALSE,"028-97"}</definedName>
    <definedName name="_RC152K04_2" hidden="1">{#N/A,#N/A,FALSE,"GERAL";#N/A,#N/A,FALSE,"012-96";#N/A,#N/A,FALSE,"018-96";#N/A,#N/A,FALSE,"027-96";#N/A,#N/A,FALSE,"059-96";#N/A,#N/A,FALSE,"076-96";#N/A,#N/A,FALSE,"019-97";#N/A,#N/A,FALSE,"021-97";#N/A,#N/A,FALSE,"022-97";#N/A,#N/A,FALSE,"028-97"}</definedName>
    <definedName name="_RC152K04_3" localSheetId="7" hidden="1">{#N/A,#N/A,FALSE,"GERAL";#N/A,#N/A,FALSE,"012-96";#N/A,#N/A,FALSE,"018-96";#N/A,#N/A,FALSE,"027-96";#N/A,#N/A,FALSE,"059-96";#N/A,#N/A,FALSE,"076-96";#N/A,#N/A,FALSE,"019-97";#N/A,#N/A,FALSE,"021-97";#N/A,#N/A,FALSE,"022-97";#N/A,#N/A,FALSE,"028-97"}</definedName>
    <definedName name="_RC152K04_3" hidden="1">{#N/A,#N/A,FALSE,"GERAL";#N/A,#N/A,FALSE,"012-96";#N/A,#N/A,FALSE,"018-96";#N/A,#N/A,FALSE,"027-96";#N/A,#N/A,FALSE,"059-96";#N/A,#N/A,FALSE,"076-96";#N/A,#N/A,FALSE,"019-97";#N/A,#N/A,FALSE,"021-97";#N/A,#N/A,FALSE,"022-97";#N/A,#N/A,FALSE,"028-97"}</definedName>
    <definedName name="_RC152K04_4" localSheetId="7" hidden="1">{#N/A,#N/A,FALSE,"GERAL";#N/A,#N/A,FALSE,"012-96";#N/A,#N/A,FALSE,"018-96";#N/A,#N/A,FALSE,"027-96";#N/A,#N/A,FALSE,"059-96";#N/A,#N/A,FALSE,"076-96";#N/A,#N/A,FALSE,"019-97";#N/A,#N/A,FALSE,"021-97";#N/A,#N/A,FALSE,"022-97";#N/A,#N/A,FALSE,"028-97"}</definedName>
    <definedName name="_RC152K04_4" hidden="1">{#N/A,#N/A,FALSE,"GERAL";#N/A,#N/A,FALSE,"012-96";#N/A,#N/A,FALSE,"018-96";#N/A,#N/A,FALSE,"027-96";#N/A,#N/A,FALSE,"059-96";#N/A,#N/A,FALSE,"076-96";#N/A,#N/A,FALSE,"019-97";#N/A,#N/A,FALSE,"021-97";#N/A,#N/A,FALSE,"022-97";#N/A,#N/A,FALSE,"028-97"}</definedName>
    <definedName name="_REC11100">#REF!</definedName>
    <definedName name="_REC11110">#REF!</definedName>
    <definedName name="_REC11115">#REF!</definedName>
    <definedName name="_REC11125">#REF!</definedName>
    <definedName name="_REC11130">#REF!</definedName>
    <definedName name="_REC11135">#REF!</definedName>
    <definedName name="_REC11145">#REF!</definedName>
    <definedName name="_REC11150">#REF!</definedName>
    <definedName name="_REC11165">#REF!</definedName>
    <definedName name="_REC11170">#REF!</definedName>
    <definedName name="_REC11180">#REF!</definedName>
    <definedName name="_REC11185">#REF!</definedName>
    <definedName name="_REC11220">#REF!</definedName>
    <definedName name="_REC12105">#REF!</definedName>
    <definedName name="_REC12555">#REF!</definedName>
    <definedName name="_REC12570">#REF!</definedName>
    <definedName name="_REC12575">#REF!</definedName>
    <definedName name="_REC12580">#REF!</definedName>
    <definedName name="_REC12600">#REF!</definedName>
    <definedName name="_REC12610">#REF!</definedName>
    <definedName name="_REC12630">#REF!</definedName>
    <definedName name="_REC12631">#REF!</definedName>
    <definedName name="_REC12640">#REF!</definedName>
    <definedName name="_REC12645">#REF!</definedName>
    <definedName name="_REC12665">#REF!</definedName>
    <definedName name="_REC12690">#REF!</definedName>
    <definedName name="_REC12700">#REF!</definedName>
    <definedName name="_REC12710">#REF!</definedName>
    <definedName name="_REC13111">#REF!</definedName>
    <definedName name="_REC13112">#REF!</definedName>
    <definedName name="_REC13121">#REF!</definedName>
    <definedName name="_REC13720">#REF!</definedName>
    <definedName name="_REC14100">#REF!</definedName>
    <definedName name="_REC14161">#REF!</definedName>
    <definedName name="_REC14195">#REF!</definedName>
    <definedName name="_REC14205">#REF!</definedName>
    <definedName name="_REC14260">#REF!</definedName>
    <definedName name="_REC14500">#REF!</definedName>
    <definedName name="_REC14515">#REF!</definedName>
    <definedName name="_REC14555">#REF!</definedName>
    <definedName name="_REC14565">#REF!</definedName>
    <definedName name="_REC15135">#REF!</definedName>
    <definedName name="_REC15140">#REF!</definedName>
    <definedName name="_REC15195">#REF!</definedName>
    <definedName name="_REC15225">#REF!</definedName>
    <definedName name="_REC15230">#REF!</definedName>
    <definedName name="_REC15515">#REF!</definedName>
    <definedName name="_REC15560">#REF!</definedName>
    <definedName name="_REC15565">#REF!</definedName>
    <definedName name="_REC15570">#REF!</definedName>
    <definedName name="_REC15575">#REF!</definedName>
    <definedName name="_REC15583">#REF!</definedName>
    <definedName name="_REC15590">#REF!</definedName>
    <definedName name="_REC15591">#REF!</definedName>
    <definedName name="_REC15610">#REF!</definedName>
    <definedName name="_REC15625">#REF!</definedName>
    <definedName name="_REC15635">#REF!</definedName>
    <definedName name="_REC15655">#REF!</definedName>
    <definedName name="_REC15665">#REF!</definedName>
    <definedName name="_REC16515">#REF!</definedName>
    <definedName name="_REC16535">#REF!</definedName>
    <definedName name="_REC17140">#REF!</definedName>
    <definedName name="_REC19500">#REF!</definedName>
    <definedName name="_REC19501">#REF!</definedName>
    <definedName name="_REC19502">#REF!</definedName>
    <definedName name="_REC19503">#REF!</definedName>
    <definedName name="_REC19504">#REF!</definedName>
    <definedName name="_REC19505">#REF!</definedName>
    <definedName name="_REC20100">#REF!</definedName>
    <definedName name="_REC20105">#REF!</definedName>
    <definedName name="_REC20110">#REF!</definedName>
    <definedName name="_REC20115">#REF!</definedName>
    <definedName name="_REC20130">#REF!</definedName>
    <definedName name="_REC20135">#REF!</definedName>
    <definedName name="_REC20140">#REF!</definedName>
    <definedName name="_REC20145">#REF!</definedName>
    <definedName name="_REC20150">#REF!</definedName>
    <definedName name="_REC20155">#REF!</definedName>
    <definedName name="_REC20175">#REF!</definedName>
    <definedName name="_REC20185">#REF!</definedName>
    <definedName name="_REC20190">#REF!</definedName>
    <definedName name="_REC20195">#REF!</definedName>
    <definedName name="_REC20210">#REF!</definedName>
    <definedName name="_REC3">#REF!</definedName>
    <definedName name="_REC35">#REF!</definedName>
    <definedName name="_REC4">#REF!</definedName>
    <definedName name="_Regression_Int" hidden="1">1</definedName>
    <definedName name="_Regression_Out" localSheetId="6" hidden="1">#REF!</definedName>
    <definedName name="_Regression_Out" localSheetId="7" hidden="1">[25]samarco!$I$37</definedName>
    <definedName name="_Regression_Out" hidden="1">#REF!</definedName>
    <definedName name="_Regression_X" localSheetId="6" hidden="1">#REF!</definedName>
    <definedName name="_Regression_X" localSheetId="7" hidden="1">[25]samarco!$H$37:$H$39</definedName>
    <definedName name="_Regression_X" hidden="1">#REF!</definedName>
    <definedName name="_Regression_Y" localSheetId="6" hidden="1">#REF!</definedName>
    <definedName name="_Regression_Y" localSheetId="7" hidden="1">[25]samarco!$G$37:$G$39</definedName>
    <definedName name="_Regression_Y" hidden="1">#REF!</definedName>
    <definedName name="_REP1">#REF!</definedName>
    <definedName name="_REP15">#REF!</definedName>
    <definedName name="_REP2">#REF!</definedName>
    <definedName name="_req_no">#REF!</definedName>
    <definedName name="_RET1">#REF!</definedName>
    <definedName name="_rev">#REF!</definedName>
    <definedName name="_REV1" localSheetId="6">#REF!</definedName>
    <definedName name="_REV1" localSheetId="7">#REF!</definedName>
    <definedName name="_REV1">#REF!</definedName>
    <definedName name="_rr4"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4"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4"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7"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7"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8"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8"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8"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9"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9"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9"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 localSheetId="6" hidden="1">{#N/A,#N/A,FALSE,"GERAL";#N/A,#N/A,FALSE,"012-96";#N/A,#N/A,FALSE,"018-96";#N/A,#N/A,FALSE,"027-96";#N/A,#N/A,FALSE,"059-96";#N/A,#N/A,FALSE,"076-96";#N/A,#N/A,FALSE,"019-97";#N/A,#N/A,FALSE,"021-97";#N/A,#N/A,FALSE,"022-97";#N/A,#N/A,FALSE,"028-97"}</definedName>
    <definedName name="_S" localSheetId="7" hidden="1">{#N/A,#N/A,FALSE,"GERAL";#N/A,#N/A,FALSE,"012-96";#N/A,#N/A,FALSE,"018-96";#N/A,#N/A,FALSE,"027-96";#N/A,#N/A,FALSE,"059-96";#N/A,#N/A,FALSE,"076-96";#N/A,#N/A,FALSE,"019-97";#N/A,#N/A,FALSE,"021-97";#N/A,#N/A,FALSE,"022-97";#N/A,#N/A,FALSE,"028-97"}</definedName>
    <definedName name="_S" hidden="1">{#N/A,#N/A,FALSE,"GERAL";#N/A,#N/A,FALSE,"012-96";#N/A,#N/A,FALSE,"018-96";#N/A,#N/A,FALSE,"027-96";#N/A,#N/A,FALSE,"059-96";#N/A,#N/A,FALSE,"076-96";#N/A,#N/A,FALSE,"019-97";#N/A,#N/A,FALSE,"021-97";#N/A,#N/A,FALSE,"022-97";#N/A,#N/A,FALSE,"028-97"}</definedName>
    <definedName name="_s2"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2"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3"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3"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6"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6"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7"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7"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E2">#REF!</definedName>
    <definedName name="_SEG1" localSheetId="6">#REF!</definedName>
    <definedName name="_SEG1" localSheetId="7">#REF!</definedName>
    <definedName name="_SEG1">#REF!</definedName>
    <definedName name="_SEM2011" localSheetId="6">#REF!</definedName>
    <definedName name="_SEM2011" localSheetId="7">'[27]BANCO DE DADOS'!$Q$21:$Y$32</definedName>
    <definedName name="_SEM2011">#REF!</definedName>
    <definedName name="_service">#REF!</definedName>
    <definedName name="_SET01" localSheetId="6" hidden="1">{"'gráf jan00'!$A$1:$AK$41"}</definedName>
    <definedName name="_SET01" localSheetId="7" hidden="1">{"'gráf jan00'!$A$1:$AK$41"}</definedName>
    <definedName name="_SET01" hidden="1">{"'gráf jan00'!$A$1:$AK$41"}</definedName>
    <definedName name="_set1" localSheetId="6" hidden="1">{"'gráf jan00'!$A$1:$AK$41"}</definedName>
    <definedName name="_set1" localSheetId="7" hidden="1">{"'gráf jan00'!$A$1:$AK$41"}</definedName>
    <definedName name="_set1" hidden="1">{"'gráf jan00'!$A$1:$AK$41"}</definedName>
    <definedName name="_SET2008" localSheetId="6" hidden="1">{"'gráf jan00'!$A$1:$AK$41"}</definedName>
    <definedName name="_SET2008" localSheetId="7" hidden="1">{"'gráf jan00'!$A$1:$AK$41"}</definedName>
    <definedName name="_SET2008" hidden="1">{"'gráf jan00'!$A$1:$AK$41"}</definedName>
    <definedName name="_sheet_no">#REF!</definedName>
    <definedName name="_SheetCount_" localSheetId="6">#REF!</definedName>
    <definedName name="_SheetCount_" localSheetId="7">[28]Info!$G$84</definedName>
    <definedName name="_SheetCount_">#REF!</definedName>
    <definedName name="_sih1" localSheetId="6">#REF!</definedName>
    <definedName name="_sih1">#REF!</definedName>
    <definedName name="_siv1" localSheetId="6">#REF!</definedName>
    <definedName name="_siv1">#REF!</definedName>
    <definedName name="_Sort" localSheetId="6" hidden="1">#REF!</definedName>
    <definedName name="_Sort" hidden="1">#REF!</definedName>
    <definedName name="_Sorts" hidden="1">#REF!</definedName>
    <definedName name="_SR1">OFFSET(#REF!,1,,COUNTA(#REF!),1)</definedName>
    <definedName name="_stb2" localSheetId="6">#REF!</definedName>
    <definedName name="_stb2" localSheetId="7">#REF!</definedName>
    <definedName name="_stb2">#REF!</definedName>
    <definedName name="_STC04" localSheetId="6">#REF!</definedName>
    <definedName name="_STC04">#REF!</definedName>
    <definedName name="_svi2">#REF!</definedName>
    <definedName name="_t">#REF!</definedName>
    <definedName name="_tab0198">#REF!</definedName>
    <definedName name="_tab1" localSheetId="6">#REF!</definedName>
    <definedName name="_tab1" localSheetId="7">[1]Preços_BSTC!$B$4:$R$77</definedName>
    <definedName name="_tab1">#REF!</definedName>
    <definedName name="_TAB2" localSheetId="6">#REF!</definedName>
    <definedName name="_tab2" localSheetId="7">'[29]Sinalização Horizontal'!#REF!</definedName>
    <definedName name="_tab2">#REF!</definedName>
    <definedName name="_tab3" localSheetId="6">#REF!</definedName>
    <definedName name="_tab3" localSheetId="7">'[29]Padrões Horizontal'!$C$7:$M$248</definedName>
    <definedName name="_tab3">#REF!</definedName>
    <definedName name="_Table1_In1" localSheetId="6" hidden="1">#REF!</definedName>
    <definedName name="_Table1_In1" hidden="1">#REF!</definedName>
    <definedName name="_Table1_Out" localSheetId="6" hidden="1">#REF!</definedName>
    <definedName name="_Table1_Out" hidden="1">#REF!</definedName>
    <definedName name="_Table2_In1" localSheetId="6" hidden="1">#REF!</definedName>
    <definedName name="_Table2_In1" hidden="1">#REF!</definedName>
    <definedName name="_Table2_In2" localSheetId="6" hidden="1">#REF!</definedName>
    <definedName name="_Table2_In2" hidden="1">#REF!</definedName>
    <definedName name="_Table2_Out" localSheetId="6" hidden="1">#REF!</definedName>
    <definedName name="_Table2_Out" hidden="1">#REF!</definedName>
    <definedName name="_Table3_In2" localSheetId="6" hidden="1">#REF!</definedName>
    <definedName name="_Table3_In2" hidden="1">#REF!</definedName>
    <definedName name="_tag_no">#REF!</definedName>
    <definedName name="_TI1"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I1"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I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oc189039386_1">#REF!</definedName>
    <definedName name="_Toc289414871">#REF!</definedName>
    <definedName name="_Toc302987308">#REF!</definedName>
    <definedName name="_Toc302987314">#REF!</definedName>
    <definedName name="_TRP1" localSheetId="6">#REF!</definedName>
    <definedName name="_TRP1" localSheetId="7">'[14]OAE 301 '!#REF!</definedName>
    <definedName name="_TRP1">#REF!</definedName>
    <definedName name="_tt1"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1"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102">#REF!</definedName>
    <definedName name="_TT107">#REF!</definedName>
    <definedName name="_TT121">#REF!</definedName>
    <definedName name="_TT123">#REF!</definedName>
    <definedName name="_TT19">#REF!</definedName>
    <definedName name="_tt2"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2"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20">#REF!</definedName>
    <definedName name="_TT21">#REF!</definedName>
    <definedName name="_TT22">#REF!</definedName>
    <definedName name="_TT26">#REF!</definedName>
    <definedName name="_TT27">#REF!</definedName>
    <definedName name="_TT28">#REF!</definedName>
    <definedName name="_TT30">#REF!</definedName>
    <definedName name="_TT31">#REF!</definedName>
    <definedName name="_TT32">#REF!</definedName>
    <definedName name="_TT33">#REF!</definedName>
    <definedName name="_TT34">#REF!</definedName>
    <definedName name="_TT36">#REF!</definedName>
    <definedName name="_TT37">#REF!</definedName>
    <definedName name="_TT38">#REF!</definedName>
    <definedName name="_TT39">#REF!</definedName>
    <definedName name="_tt4"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4"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4"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40">#REF!</definedName>
    <definedName name="_tt5"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5"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52">#REF!</definedName>
    <definedName name="_TT53">#REF!</definedName>
    <definedName name="_TT54">#REF!</definedName>
    <definedName name="_TT55">#REF!</definedName>
    <definedName name="_TT6">#REF!</definedName>
    <definedName name="_TT60">#REF!</definedName>
    <definedName name="_TT61">#REF!</definedName>
    <definedName name="_TT69">#REF!</definedName>
    <definedName name="_TT7">#REF!</definedName>
    <definedName name="_TT70">#REF!</definedName>
    <definedName name="_TT71">#REF!</definedName>
    <definedName name="_TT74">#REF!</definedName>
    <definedName name="_TT75">#REF!</definedName>
    <definedName name="_TT76">#REF!</definedName>
    <definedName name="_TT77">#REF!</definedName>
    <definedName name="_TT78">#REF!</definedName>
    <definedName name="_TT79">#REF!</definedName>
    <definedName name="_TT94">#REF!</definedName>
    <definedName name="_TT95">#REF!</definedName>
    <definedName name="_TT97">#REF!</definedName>
    <definedName name="_UNI11100">#REF!</definedName>
    <definedName name="_UNI11110">#REF!</definedName>
    <definedName name="_UNI11115">#REF!</definedName>
    <definedName name="_UNI11125">#REF!</definedName>
    <definedName name="_UNI11130">#REF!</definedName>
    <definedName name="_UNI11135">#REF!</definedName>
    <definedName name="_UNI11145">#REF!</definedName>
    <definedName name="_UNI11150">#REF!</definedName>
    <definedName name="_UNI11165">#REF!</definedName>
    <definedName name="_UNI11170">#REF!</definedName>
    <definedName name="_UNI11180">#REF!</definedName>
    <definedName name="_UNI11185">#REF!</definedName>
    <definedName name="_UNI11220">#REF!</definedName>
    <definedName name="_UNI12105">#REF!</definedName>
    <definedName name="_UNI12555">#REF!</definedName>
    <definedName name="_UNI12570">#REF!</definedName>
    <definedName name="_UNI12575">#REF!</definedName>
    <definedName name="_UNI12580">#REF!</definedName>
    <definedName name="_UNI12600">#REF!</definedName>
    <definedName name="_UNI12610">#REF!</definedName>
    <definedName name="_UNI12630">#REF!</definedName>
    <definedName name="_UNI12631">#REF!</definedName>
    <definedName name="_UNI12640">#REF!</definedName>
    <definedName name="_UNI12645">#REF!</definedName>
    <definedName name="_UNI12665">#REF!</definedName>
    <definedName name="_UNI12690">#REF!</definedName>
    <definedName name="_UNI12700">#REF!</definedName>
    <definedName name="_UNI12710">#REF!</definedName>
    <definedName name="_UNI13111">#REF!</definedName>
    <definedName name="_UNI13112">#REF!</definedName>
    <definedName name="_UNI13121">#REF!</definedName>
    <definedName name="_UNI13720">#REF!</definedName>
    <definedName name="_UNI14100">#REF!</definedName>
    <definedName name="_UNI14161">#REF!</definedName>
    <definedName name="_UNI14195">#REF!</definedName>
    <definedName name="_UNI14205">#REF!</definedName>
    <definedName name="_UNI14260">#REF!</definedName>
    <definedName name="_UNI14500">#REF!</definedName>
    <definedName name="_UNI14515">#REF!</definedName>
    <definedName name="_UNI14555">#REF!</definedName>
    <definedName name="_UNI14565">#REF!</definedName>
    <definedName name="_UNI15135">#REF!</definedName>
    <definedName name="_UNI15140">#REF!</definedName>
    <definedName name="_UNI15195">#REF!</definedName>
    <definedName name="_UNI15225">#REF!</definedName>
    <definedName name="_UNI15230">#REF!</definedName>
    <definedName name="_UNI15515">#REF!</definedName>
    <definedName name="_UNI15560">#REF!</definedName>
    <definedName name="_UNI15565">#REF!</definedName>
    <definedName name="_UNI15570">#REF!</definedName>
    <definedName name="_UNI15575">#REF!</definedName>
    <definedName name="_UNI15583">#REF!</definedName>
    <definedName name="_UNI15590">#REF!</definedName>
    <definedName name="_UNI15591">#REF!</definedName>
    <definedName name="_UNI15610">#REF!</definedName>
    <definedName name="_UNI15625">#REF!</definedName>
    <definedName name="_UNI15635">#REF!</definedName>
    <definedName name="_UNI15655">#REF!</definedName>
    <definedName name="_UNI15665">#REF!</definedName>
    <definedName name="_UNI16515">#REF!</definedName>
    <definedName name="_UNI16535">#REF!</definedName>
    <definedName name="_UNI17140">#REF!</definedName>
    <definedName name="_UNI19500">#REF!</definedName>
    <definedName name="_UNI19501">#REF!</definedName>
    <definedName name="_UNI19502">#REF!</definedName>
    <definedName name="_UNI19503">#REF!</definedName>
    <definedName name="_UNI19504">#REF!</definedName>
    <definedName name="_UNI19505">#REF!</definedName>
    <definedName name="_UNI20100">#REF!</definedName>
    <definedName name="_UNI20105">#REF!</definedName>
    <definedName name="_UNI20110">#REF!</definedName>
    <definedName name="_UNI20115">#REF!</definedName>
    <definedName name="_UNI20130">#REF!</definedName>
    <definedName name="_UNI20135">#REF!</definedName>
    <definedName name="_UNI20140">#REF!</definedName>
    <definedName name="_UNI20145">#REF!</definedName>
    <definedName name="_UNI20150">#REF!</definedName>
    <definedName name="_UNI20155">#REF!</definedName>
    <definedName name="_UNI20175">#REF!</definedName>
    <definedName name="_UNI20185">#REF!</definedName>
    <definedName name="_UNI20190">#REF!</definedName>
    <definedName name="_UNI20195">#REF!</definedName>
    <definedName name="_UNI20210">#REF!</definedName>
    <definedName name="_v1" localSheetId="6" hidden="1">{"'REL CUSTODIF'!$B$1:$H$72"}</definedName>
    <definedName name="_v1" localSheetId="7" hidden="1">{"'REL CUSTODIF'!$B$1:$H$72"}</definedName>
    <definedName name="_v1" hidden="1">{"'REL CUSTODIF'!$B$1:$H$72"}</definedName>
    <definedName name="_VAL11100">#REF!</definedName>
    <definedName name="_VAL11110">#REF!</definedName>
    <definedName name="_VAL11115">#REF!</definedName>
    <definedName name="_VAL11125">#REF!</definedName>
    <definedName name="_VAL11130">#REF!</definedName>
    <definedName name="_VAL11135">#REF!</definedName>
    <definedName name="_VAL11145">#REF!</definedName>
    <definedName name="_VAL11150">#REF!</definedName>
    <definedName name="_VAL11165">#REF!</definedName>
    <definedName name="_VAL11170">#REF!</definedName>
    <definedName name="_VAL11180">#REF!</definedName>
    <definedName name="_VAL11185">#REF!</definedName>
    <definedName name="_VAL11220">#REF!</definedName>
    <definedName name="_VAL12105">#REF!</definedName>
    <definedName name="_VAL12555">#REF!</definedName>
    <definedName name="_VAL12570">#REF!</definedName>
    <definedName name="_VAL12575">#REF!</definedName>
    <definedName name="_VAL12580">#REF!</definedName>
    <definedName name="_VAL12600">#REF!</definedName>
    <definedName name="_VAL12610">#REF!</definedName>
    <definedName name="_VAL12630">#REF!</definedName>
    <definedName name="_VAL12631">#REF!</definedName>
    <definedName name="_VAL12640">#REF!</definedName>
    <definedName name="_VAL12645">#REF!</definedName>
    <definedName name="_VAL12665">#REF!</definedName>
    <definedName name="_VAL12690">#REF!</definedName>
    <definedName name="_VAL12700">#REF!</definedName>
    <definedName name="_VAL12710">#REF!</definedName>
    <definedName name="_VAL13111">#REF!</definedName>
    <definedName name="_VAL13112">#REF!</definedName>
    <definedName name="_VAL13121">#REF!</definedName>
    <definedName name="_VAL13720">#REF!</definedName>
    <definedName name="_VAL14100">#REF!</definedName>
    <definedName name="_VAL14161">#REF!</definedName>
    <definedName name="_VAL14195">#REF!</definedName>
    <definedName name="_VAL14205">#REF!</definedName>
    <definedName name="_VAL14260">#REF!</definedName>
    <definedName name="_VAL14500">#REF!</definedName>
    <definedName name="_VAL14515">#REF!</definedName>
    <definedName name="_VAL14555">#REF!</definedName>
    <definedName name="_VAL14565">#REF!</definedName>
    <definedName name="_VAL15135">#REF!</definedName>
    <definedName name="_VAL15140">#REF!</definedName>
    <definedName name="_VAL15195">#REF!</definedName>
    <definedName name="_VAL15225">#REF!</definedName>
    <definedName name="_VAL15230">#REF!</definedName>
    <definedName name="_VAL15515">#REF!</definedName>
    <definedName name="_VAL15560">#REF!</definedName>
    <definedName name="_VAL15565">#REF!</definedName>
    <definedName name="_VAL15570">#REF!</definedName>
    <definedName name="_VAL15575">#REF!</definedName>
    <definedName name="_VAL15583">#REF!</definedName>
    <definedName name="_VAL15590">#REF!</definedName>
    <definedName name="_VAL15591">#REF!</definedName>
    <definedName name="_VAL15610">#REF!</definedName>
    <definedName name="_VAL15625">#REF!</definedName>
    <definedName name="_VAL15635">#REF!</definedName>
    <definedName name="_VAL15655">#REF!</definedName>
    <definedName name="_VAL15665">#REF!</definedName>
    <definedName name="_VAL16515">#REF!</definedName>
    <definedName name="_VAL16535">#REF!</definedName>
    <definedName name="_VAL17140">#REF!</definedName>
    <definedName name="_VAL19500">#REF!</definedName>
    <definedName name="_VAL19501">#REF!</definedName>
    <definedName name="_VAL19502">#REF!</definedName>
    <definedName name="_VAL19503">#REF!</definedName>
    <definedName name="_VAL19504">#REF!</definedName>
    <definedName name="_VAL19505">#REF!</definedName>
    <definedName name="_VAL20100">#REF!</definedName>
    <definedName name="_VAL20105">#REF!</definedName>
    <definedName name="_VAL20110">#REF!</definedName>
    <definedName name="_VAL20115">#REF!</definedName>
    <definedName name="_VAL20130">#REF!</definedName>
    <definedName name="_VAL20135">#REF!</definedName>
    <definedName name="_VAL20140">#REF!</definedName>
    <definedName name="_VAL20145">#REF!</definedName>
    <definedName name="_VAL20150">#REF!</definedName>
    <definedName name="_VAL20155">#REF!</definedName>
    <definedName name="_VAL20175">#REF!</definedName>
    <definedName name="_VAL20185">#REF!</definedName>
    <definedName name="_VAL20190">#REF!</definedName>
    <definedName name="_VAL20195">#REF!</definedName>
    <definedName name="_VAL20210">#REF!</definedName>
    <definedName name="_VAX1" localSheetId="6">#REF!</definedName>
    <definedName name="_VAX1">#REF!</definedName>
    <definedName name="_VAX2" localSheetId="6">#REF!</definedName>
    <definedName name="_VAX2">#REF!</definedName>
    <definedName name="_VRL1" localSheetId="6">#REF!</definedName>
    <definedName name="_VRL1">#REF!</definedName>
    <definedName name="_VRL2" localSheetId="6">#REF!</definedName>
    <definedName name="_VRL2">#REF!</definedName>
    <definedName name="_VRL3" localSheetId="6">#REF!</definedName>
    <definedName name="_VRL3">#REF!</definedName>
    <definedName name="_VVV1"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1"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2"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2"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3"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3"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4"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4"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4"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5"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5"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6"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6"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rn.pendencias" localSheetId="6" hidden="1">{#N/A,#N/A,FALSE,"GERAL";#N/A,#N/A,FALSE,"012-96";#N/A,#N/A,FALSE,"018-96";#N/A,#N/A,FALSE,"027-96";#N/A,#N/A,FALSE,"059-96";#N/A,#N/A,FALSE,"076-96";#N/A,#N/A,FALSE,"019-97";#N/A,#N/A,FALSE,"021-97";#N/A,#N/A,FALSE,"022-97";#N/A,#N/A,FALSE,"028-97"}</definedName>
    <definedName name="_wrn.pendencias" localSheetId="7" hidden="1">{#N/A,#N/A,FALSE,"GERAL";#N/A,#N/A,FALSE,"012-96";#N/A,#N/A,FALSE,"018-96";#N/A,#N/A,FALSE,"027-96";#N/A,#N/A,FALSE,"059-96";#N/A,#N/A,FALSE,"076-96";#N/A,#N/A,FALSE,"019-97";#N/A,#N/A,FALSE,"021-97";#N/A,#N/A,FALSE,"022-97";#N/A,#N/A,FALSE,"028-97"}</definedName>
    <definedName name="_wrn.pendencias" hidden="1">{#N/A,#N/A,FALSE,"GERAL";#N/A,#N/A,FALSE,"012-96";#N/A,#N/A,FALSE,"018-96";#N/A,#N/A,FALSE,"027-96";#N/A,#N/A,FALSE,"059-96";#N/A,#N/A,FALSE,"076-96";#N/A,#N/A,FALSE,"019-97";#N/A,#N/A,FALSE,"021-97";#N/A,#N/A,FALSE,"022-97";#N/A,#N/A,FALSE,"028-97"}</definedName>
    <definedName name="_wrn.pendencias_1" localSheetId="7" hidden="1">{#N/A,#N/A,FALSE,"GERAL";#N/A,#N/A,FALSE,"012-96";#N/A,#N/A,FALSE,"018-96";#N/A,#N/A,FALSE,"027-96";#N/A,#N/A,FALSE,"059-96";#N/A,#N/A,FALSE,"076-96";#N/A,#N/A,FALSE,"019-97";#N/A,#N/A,FALSE,"021-97";#N/A,#N/A,FALSE,"022-97";#N/A,#N/A,FALSE,"028-97"}</definedName>
    <definedName name="_wrn.pendencias_1" hidden="1">{#N/A,#N/A,FALSE,"GERAL";#N/A,#N/A,FALSE,"012-96";#N/A,#N/A,FALSE,"018-96";#N/A,#N/A,FALSE,"027-96";#N/A,#N/A,FALSE,"059-96";#N/A,#N/A,FALSE,"076-96";#N/A,#N/A,FALSE,"019-97";#N/A,#N/A,FALSE,"021-97";#N/A,#N/A,FALSE,"022-97";#N/A,#N/A,FALSE,"028-97"}</definedName>
    <definedName name="_wrn.pendencias_2" localSheetId="7" hidden="1">{#N/A,#N/A,FALSE,"GERAL";#N/A,#N/A,FALSE,"012-96";#N/A,#N/A,FALSE,"018-96";#N/A,#N/A,FALSE,"027-96";#N/A,#N/A,FALSE,"059-96";#N/A,#N/A,FALSE,"076-96";#N/A,#N/A,FALSE,"019-97";#N/A,#N/A,FALSE,"021-97";#N/A,#N/A,FALSE,"022-97";#N/A,#N/A,FALSE,"028-97"}</definedName>
    <definedName name="_wrn.pendencias_2" hidden="1">{#N/A,#N/A,FALSE,"GERAL";#N/A,#N/A,FALSE,"012-96";#N/A,#N/A,FALSE,"018-96";#N/A,#N/A,FALSE,"027-96";#N/A,#N/A,FALSE,"059-96";#N/A,#N/A,FALSE,"076-96";#N/A,#N/A,FALSE,"019-97";#N/A,#N/A,FALSE,"021-97";#N/A,#N/A,FALSE,"022-97";#N/A,#N/A,FALSE,"028-97"}</definedName>
    <definedName name="_wrn.pendencias_3" localSheetId="7" hidden="1">{#N/A,#N/A,FALSE,"GERAL";#N/A,#N/A,FALSE,"012-96";#N/A,#N/A,FALSE,"018-96";#N/A,#N/A,FALSE,"027-96";#N/A,#N/A,FALSE,"059-96";#N/A,#N/A,FALSE,"076-96";#N/A,#N/A,FALSE,"019-97";#N/A,#N/A,FALSE,"021-97";#N/A,#N/A,FALSE,"022-97";#N/A,#N/A,FALSE,"028-97"}</definedName>
    <definedName name="_wrn.pendencias_3" hidden="1">{#N/A,#N/A,FALSE,"GERAL";#N/A,#N/A,FALSE,"012-96";#N/A,#N/A,FALSE,"018-96";#N/A,#N/A,FALSE,"027-96";#N/A,#N/A,FALSE,"059-96";#N/A,#N/A,FALSE,"076-96";#N/A,#N/A,FALSE,"019-97";#N/A,#N/A,FALSE,"021-97";#N/A,#N/A,FALSE,"022-97";#N/A,#N/A,FALSE,"028-97"}</definedName>
    <definedName name="_wrn.pendencias_4" localSheetId="7" hidden="1">{#N/A,#N/A,FALSE,"GERAL";#N/A,#N/A,FALSE,"012-96";#N/A,#N/A,FALSE,"018-96";#N/A,#N/A,FALSE,"027-96";#N/A,#N/A,FALSE,"059-96";#N/A,#N/A,FALSE,"076-96";#N/A,#N/A,FALSE,"019-97";#N/A,#N/A,FALSE,"021-97";#N/A,#N/A,FALSE,"022-97";#N/A,#N/A,FALSE,"028-97"}</definedName>
    <definedName name="_wrn.pendencias_4" hidden="1">{#N/A,#N/A,FALSE,"GERAL";#N/A,#N/A,FALSE,"012-96";#N/A,#N/A,FALSE,"018-96";#N/A,#N/A,FALSE,"027-96";#N/A,#N/A,FALSE,"059-96";#N/A,#N/A,FALSE,"076-96";#N/A,#N/A,FALSE,"019-97";#N/A,#N/A,FALSE,"021-97";#N/A,#N/A,FALSE,"022-97";#N/A,#N/A,FALSE,"028-97"}</definedName>
    <definedName name="_ww1"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1"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2"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2"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5"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5"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6"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6"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9"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9"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9"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W1" localSheetId="6" hidden="1">{#N/A,#N/A,FALSE,"QD_F1 Invest Detalhado";#N/A,#N/A,FALSE,"QD_F3 Invest_Comparado";#N/A,#N/A,FALSE,"QD_B Trafego";#N/A,#N/A,FALSE,"QD_D0 Custos Operacionais";#N/A,#N/A,FALSE,"QD_C Receita";#N/A,#N/A,FALSE,"QD_D Custos";#N/A,#N/A,FALSE,"QD_E Resultado";#N/A,#N/A,FALSE,"QD_G Fluxo Caixa"}</definedName>
    <definedName name="_WWW1" localSheetId="7" hidden="1">{#N/A,#N/A,FALSE,"QD_F1 Invest Detalhado";#N/A,#N/A,FALSE,"QD_F3 Invest_Comparado";#N/A,#N/A,FALSE,"QD_B Trafego";#N/A,#N/A,FALSE,"QD_D0 Custos Operacionais";#N/A,#N/A,FALSE,"QD_C Receita";#N/A,#N/A,FALSE,"QD_D Custos";#N/A,#N/A,FALSE,"QD_E Resultado";#N/A,#N/A,FALSE,"QD_G Fluxo Caixa"}</definedName>
    <definedName name="_WWW1" hidden="1">{#N/A,#N/A,FALSE,"QD_F1 Invest Detalhado";#N/A,#N/A,FALSE,"QD_F3 Invest_Comparado";#N/A,#N/A,FALSE,"QD_B Trafego";#N/A,#N/A,FALSE,"QD_D0 Custos Operacionais";#N/A,#N/A,FALSE,"QD_C Receita";#N/A,#N/A,FALSE,"QD_D Custos";#N/A,#N/A,FALSE,"QD_E Resultado";#N/A,#N/A,FALSE,"QD_G Fluxo Caixa"}</definedName>
    <definedName name="_WWW1_1" localSheetId="6" hidden="1">{#N/A,#N/A,FALSE,"QD_F1 Invest Detalhado";#N/A,#N/A,FALSE,"QD_F3 Invest_Comparado";#N/A,#N/A,FALSE,"QD_B Trafego";#N/A,#N/A,FALSE,"QD_D0 Custos Operacionais";#N/A,#N/A,FALSE,"QD_C Receita";#N/A,#N/A,FALSE,"QD_D Custos";#N/A,#N/A,FALSE,"QD_E Resultado";#N/A,#N/A,FALSE,"QD_G Fluxo Caixa"}</definedName>
    <definedName name="_WWW1_1" localSheetId="7" hidden="1">{#N/A,#N/A,FALSE,"QD_F1 Invest Detalhado";#N/A,#N/A,FALSE,"QD_F3 Invest_Comparado";#N/A,#N/A,FALSE,"QD_B Trafego";#N/A,#N/A,FALSE,"QD_D0 Custos Operacionais";#N/A,#N/A,FALSE,"QD_C Receita";#N/A,#N/A,FALSE,"QD_D Custos";#N/A,#N/A,FALSE,"QD_E Resultado";#N/A,#N/A,FALSE,"QD_G Fluxo Caixa"}</definedName>
    <definedName name="_WWW1_1" hidden="1">{#N/A,#N/A,FALSE,"QD_F1 Invest Detalhado";#N/A,#N/A,FALSE,"QD_F3 Invest_Comparado";#N/A,#N/A,FALSE,"QD_B Trafego";#N/A,#N/A,FALSE,"QD_D0 Custos Operacionais";#N/A,#N/A,FALSE,"QD_C Receita";#N/A,#N/A,FALSE,"QD_D Custos";#N/A,#N/A,FALSE,"QD_E Resultado";#N/A,#N/A,FALSE,"QD_G Fluxo Caixa"}</definedName>
    <definedName name="_WWW1_2" localSheetId="6" hidden="1">{#N/A,#N/A,FALSE,"QD_F1 Invest Detalhado";#N/A,#N/A,FALSE,"QD_F3 Invest_Comparado";#N/A,#N/A,FALSE,"QD_B Trafego";#N/A,#N/A,FALSE,"QD_D0 Custos Operacionais";#N/A,#N/A,FALSE,"QD_C Receita";#N/A,#N/A,FALSE,"QD_D Custos";#N/A,#N/A,FALSE,"QD_E Resultado";#N/A,#N/A,FALSE,"QD_G Fluxo Caixa"}</definedName>
    <definedName name="_WWW1_2" localSheetId="7" hidden="1">{#N/A,#N/A,FALSE,"QD_F1 Invest Detalhado";#N/A,#N/A,FALSE,"QD_F3 Invest_Comparado";#N/A,#N/A,FALSE,"QD_B Trafego";#N/A,#N/A,FALSE,"QD_D0 Custos Operacionais";#N/A,#N/A,FALSE,"QD_C Receita";#N/A,#N/A,FALSE,"QD_D Custos";#N/A,#N/A,FALSE,"QD_E Resultado";#N/A,#N/A,FALSE,"QD_G Fluxo Caixa"}</definedName>
    <definedName name="_WWW1_2" hidden="1">{#N/A,#N/A,FALSE,"QD_F1 Invest Detalhado";#N/A,#N/A,FALSE,"QD_F3 Invest_Comparado";#N/A,#N/A,FALSE,"QD_B Trafego";#N/A,#N/A,FALSE,"QD_D0 Custos Operacionais";#N/A,#N/A,FALSE,"QD_C Receita";#N/A,#N/A,FALSE,"QD_D Custos";#N/A,#N/A,FALSE,"QD_E Resultado";#N/A,#N/A,FALSE,"QD_G Fluxo Caixa"}</definedName>
    <definedName name="_WWW1_3" localSheetId="6" hidden="1">{#N/A,#N/A,FALSE,"QD_F1 Invest Detalhado";#N/A,#N/A,FALSE,"QD_F3 Invest_Comparado";#N/A,#N/A,FALSE,"QD_B Trafego";#N/A,#N/A,FALSE,"QD_D0 Custos Operacionais";#N/A,#N/A,FALSE,"QD_C Receita";#N/A,#N/A,FALSE,"QD_D Custos";#N/A,#N/A,FALSE,"QD_E Resultado";#N/A,#N/A,FALSE,"QD_G Fluxo Caixa"}</definedName>
    <definedName name="_WWW1_3" localSheetId="7" hidden="1">{#N/A,#N/A,FALSE,"QD_F1 Invest Detalhado";#N/A,#N/A,FALSE,"QD_F3 Invest_Comparado";#N/A,#N/A,FALSE,"QD_B Trafego";#N/A,#N/A,FALSE,"QD_D0 Custos Operacionais";#N/A,#N/A,FALSE,"QD_C Receita";#N/A,#N/A,FALSE,"QD_D Custos";#N/A,#N/A,FALSE,"QD_E Resultado";#N/A,#N/A,FALSE,"QD_G Fluxo Caixa"}</definedName>
    <definedName name="_WWW1_3" hidden="1">{#N/A,#N/A,FALSE,"QD_F1 Invest Detalhado";#N/A,#N/A,FALSE,"QD_F3 Invest_Comparado";#N/A,#N/A,FALSE,"QD_B Trafego";#N/A,#N/A,FALSE,"QD_D0 Custos Operacionais";#N/A,#N/A,FALSE,"QD_C Receita";#N/A,#N/A,FALSE,"QD_D Custos";#N/A,#N/A,FALSE,"QD_E Resultado";#N/A,#N/A,FALSE,"QD_G Fluxo Caixa"}</definedName>
    <definedName name="_WX2" localSheetId="6" hidden="1">{#N/A,#N/A,FALSE,"EXPORTAC";#N/A,#N/A,FALSE,"SUPEL94"}</definedName>
    <definedName name="_WX2" localSheetId="7" hidden="1">{#N/A,#N/A,FALSE,"EXPORTAC";#N/A,#N/A,FALSE,"SUPEL94"}</definedName>
    <definedName name="_WX2" hidden="1">{#N/A,#N/A,FALSE,"EXPORTAC";#N/A,#N/A,FALSE,"SUPEL94"}</definedName>
    <definedName name="_x1" localSheetId="6"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_x1" localSheetId="7"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_x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10" localSheetId="6" hidden="1">{"'REL CUSTODIF'!$B$1:$H$72"}</definedName>
    <definedName name="_x10" localSheetId="7" hidden="1">{"'REL CUSTODIF'!$B$1:$H$72"}</definedName>
    <definedName name="_x10" hidden="1">{"'REL CUSTODIF'!$B$1:$H$72"}</definedName>
    <definedName name="_x11" localSheetId="6" hidden="1">{"'REL CUSTODIF'!$B$1:$H$72"}</definedName>
    <definedName name="_x11" localSheetId="7" hidden="1">{"'REL CUSTODIF'!$B$1:$H$72"}</definedName>
    <definedName name="_x11" hidden="1">{"'REL CUSTODIF'!$B$1:$H$72"}</definedName>
    <definedName name="_x12" localSheetId="6" hidden="1">{#N/A,#N/A,FALSE,"Suprimentos";#N/A,#N/A,FALSE,"Medicina e Segurança";#N/A,#N/A,FALSE,"Administração";#N/A,#N/A,FALSE,"Meio Ambiente";#N/A,#N/A,FALSE,"Operação (Mina)";#N/A,#N/A,FALSE,"Operação (Porto)"}</definedName>
    <definedName name="_x12" localSheetId="7" hidden="1">{#N/A,#N/A,FALSE,"Suprimentos";#N/A,#N/A,FALSE,"Medicina e Segurança";#N/A,#N/A,FALSE,"Administração";#N/A,#N/A,FALSE,"Meio Ambiente";#N/A,#N/A,FALSE,"Operação (Mina)";#N/A,#N/A,FALSE,"Operação (Porto)"}</definedName>
    <definedName name="_x12" hidden="1">{#N/A,#N/A,FALSE,"Suprimentos";#N/A,#N/A,FALSE,"Medicina e Segurança";#N/A,#N/A,FALSE,"Administração";#N/A,#N/A,FALSE,"Meio Ambiente";#N/A,#N/A,FALSE,"Operação (Mina)";#N/A,#N/A,FALSE,"Operação (Porto)"}</definedName>
    <definedName name="_x13" localSheetId="6" hidden="1">{"'REL CUSTODIF'!$B$1:$H$72"}</definedName>
    <definedName name="_x13" localSheetId="7" hidden="1">{"'REL CUSTODIF'!$B$1:$H$72"}</definedName>
    <definedName name="_x13" hidden="1">{"'REL CUSTODIF'!$B$1:$H$72"}</definedName>
    <definedName name="_x2" localSheetId="6" hidden="1">{#N/A,#N/A,FALSE,"GQGEMPRE"}</definedName>
    <definedName name="_x2" localSheetId="7" hidden="1">{#N/A,#N/A,FALSE,"GQGEMPRE"}</definedName>
    <definedName name="_x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20" localSheetId="6" hidden="1">{#N/A,#N/A,FALSE,"Suprimentos";#N/A,#N/A,FALSE,"Medicina e Segurança";#N/A,#N/A,FALSE,"Administração";#N/A,#N/A,FALSE,"Meio Ambiente";#N/A,#N/A,FALSE,"Operação (Mina)";#N/A,#N/A,FALSE,"Operação (Porto)"}</definedName>
    <definedName name="_x20" localSheetId="7" hidden="1">{#N/A,#N/A,FALSE,"Suprimentos";#N/A,#N/A,FALSE,"Medicina e Segurança";#N/A,#N/A,FALSE,"Administração";#N/A,#N/A,FALSE,"Meio Ambiente";#N/A,#N/A,FALSE,"Operação (Mina)";#N/A,#N/A,FALSE,"Operação (Porto)"}</definedName>
    <definedName name="_x20" hidden="1">{#N/A,#N/A,FALSE,"Suprimentos";#N/A,#N/A,FALSE,"Medicina e Segurança";#N/A,#N/A,FALSE,"Administração";#N/A,#N/A,FALSE,"Meio Ambiente";#N/A,#N/A,FALSE,"Operação (Mina)";#N/A,#N/A,FALSE,"Operação (Porto)"}</definedName>
    <definedName name="_x3" localSheetId="6" hidden="1">{"'REL CUSTODIF'!$B$1:$H$72"}</definedName>
    <definedName name="_x3" localSheetId="7" hidden="1">{"'REL CUSTODIF'!$B$1:$H$72"}</definedName>
    <definedName name="_x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4" localSheetId="6" hidden="1">{"'REL CUSTODIF'!$B$1:$H$72"}</definedName>
    <definedName name="_x4" localSheetId="7" hidden="1">{"'REL CUSTODIF'!$B$1:$H$72"}</definedName>
    <definedName name="_x4" hidden="1">{"'REL CUSTODIF'!$B$1:$H$72"}</definedName>
    <definedName name="_x5" localSheetId="6" hidden="1">{"'REL CUSTODIF'!$B$1:$H$72"}</definedName>
    <definedName name="_x5" localSheetId="7" hidden="1">{"'REL CUSTODIF'!$B$1:$H$72"}</definedName>
    <definedName name="_x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6" localSheetId="6" hidden="1">{#N/A,#N/A,FALSE,"Suprimentos";#N/A,#N/A,FALSE,"Medicina e Segurança";#N/A,#N/A,FALSE,"Administração";#N/A,#N/A,FALSE,"Meio Ambiente";#N/A,#N/A,FALSE,"Operação (Mina)";#N/A,#N/A,FALSE,"Operação (Porto)"}</definedName>
    <definedName name="_x6" localSheetId="7" hidden="1">{#N/A,#N/A,FALSE,"Suprimentos";#N/A,#N/A,FALSE,"Medicina e Segurança";#N/A,#N/A,FALSE,"Administração";#N/A,#N/A,FALSE,"Meio Ambiente";#N/A,#N/A,FALSE,"Operação (Mina)";#N/A,#N/A,FALSE,"Operação (Porto)"}</definedName>
    <definedName name="_x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7" localSheetId="6" hidden="1">{"'REL CUSTODIF'!$B$1:$H$72"}</definedName>
    <definedName name="_x7" localSheetId="7" hidden="1">{"'REL CUSTODIF'!$B$1:$H$72"}</definedName>
    <definedName name="_x7" hidden="1">{"'REL CUSTODIF'!$B$1:$H$72"}</definedName>
    <definedName name="_x8" localSheetId="6" hidden="1">{"'REL CUSTODIF'!$B$1:$H$72"}</definedName>
    <definedName name="_x8" localSheetId="7" hidden="1">{"'REL CUSTODIF'!$B$1:$H$72"}</definedName>
    <definedName name="_x8" hidden="1">{"'REL CUSTODIF'!$B$1:$H$72"}</definedName>
    <definedName name="_xx1" localSheetId="6" hidden="1">{"'CptDifn'!$AA$32:$AG$32"}</definedName>
    <definedName name="_xx1" localSheetId="7" hidden="1">{"'CptDifn'!$AA$32:$AG$32"}</definedName>
    <definedName name="_xx1" hidden="1">{"'CptDifn'!$AA$32:$AG$32"}</definedName>
    <definedName name="_z7"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z7"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z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z8"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z8"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z8"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 localSheetId="6" hidden="1">#REF!</definedName>
    <definedName name="´´" localSheetId="7" hidden="1">#REF!</definedName>
    <definedName name="´´" hidden="1">#REF!</definedName>
    <definedName name="´cAE°eE¹" localSheetId="7" hidden="1">#REF!</definedName>
    <definedName name="´cAE°eE¹" hidden="1">#REF!</definedName>
    <definedName name="￠￥cAE¡ÆeEⓒo" localSheetId="7" hidden="1">#REF!</definedName>
    <definedName name="￠￥cAE¡ÆeEⓒo" hidden="1">#REF!</definedName>
    <definedName name="A" hidden="1">#N/A</definedName>
    <definedName name="A.23" localSheetId="6" hidden="1">{#N/A,#N/A,FALSE,"SITUAÇÃO DIÁRIA ";#N/A,#N/A,FALSE,"7 à 7"}</definedName>
    <definedName name="A.23" localSheetId="7" hidden="1">{#N/A,#N/A,FALSE,"SITUAÇÃO DIÁRIA ";#N/A,#N/A,FALSE,"7 à 7"}</definedName>
    <definedName name="A.23" hidden="1">{#N/A,#N/A,FALSE,"SITUAÇÃO DIÁRIA ";#N/A,#N/A,FALSE,"7 à 7"}</definedName>
    <definedName name="a\bsaba" localSheetId="6" hidden="1">#REF!</definedName>
    <definedName name="a\bsaba" localSheetId="7" hidden="1">#REF!</definedName>
    <definedName name="a\bsaba" hidden="1">#REF!</definedName>
    <definedName name="a_" localSheetId="6" hidden="1">{"'Ocorrência_que_Impactaram'!$A$1:$Q$43"}</definedName>
    <definedName name="a_" localSheetId="7" hidden="1">{"'Ocorrência_que_Impactaram'!$A$1:$Q$43"}</definedName>
    <definedName name="a_" hidden="1">{"'Ocorrência_que_Impactaram'!$A$1:$Q$43"}</definedName>
    <definedName name="A_15">#REF!</definedName>
    <definedName name="A_16">#REF!</definedName>
    <definedName name="A_17">#REF!</definedName>
    <definedName name="A_18">#REF!</definedName>
    <definedName name="A_19">#REF!</definedName>
    <definedName name="A_20">#REF!</definedName>
    <definedName name="A_21">#REF!</definedName>
    <definedName name="A_22">#REF!</definedName>
    <definedName name="A_23">#REF!</definedName>
    <definedName name="A_24">#REF!</definedName>
    <definedName name="A_25">#REF!</definedName>
    <definedName name="A_26">#REF!</definedName>
    <definedName name="A_27">#REF!</definedName>
    <definedName name="A_28">#REF!</definedName>
    <definedName name="A_29">#REF!</definedName>
    <definedName name="A_30">#REF!</definedName>
    <definedName name="A_31">#REF!</definedName>
    <definedName name="A_32">#REF!</definedName>
    <definedName name="A_33">#REF!</definedName>
    <definedName name="A_34">#REF!</definedName>
    <definedName name="A_35">#REF!</definedName>
    <definedName name="A_36">#REF!</definedName>
    <definedName name="A_38">#REF!</definedName>
    <definedName name="A_3FRONT" localSheetId="6">#REF!</definedName>
    <definedName name="A_3FRONT" localSheetId="7">[30]RESUMOS!#REF!</definedName>
    <definedName name="A_3FRONT">#REF!</definedName>
    <definedName name="A_Acionadores">#REF!</definedName>
    <definedName name="A_Area">#REF!</definedName>
    <definedName name="A_Bombas">#REF!</definedName>
    <definedName name="A_Compressores">#REF!</definedName>
    <definedName name="A_Diversos">#REF!</definedName>
    <definedName name="A_Diversos_Bulks">#REF!</definedName>
    <definedName name="A_Fornos">#REF!</definedName>
    <definedName name="A_Internos">#REF!</definedName>
    <definedName name="A_km">#REF!</definedName>
    <definedName name="A_Permutadores">#REF!</definedName>
    <definedName name="A_Permutadores_Especiais">#REF!</definedName>
    <definedName name="A_Remarks">#REF!</definedName>
    <definedName name="A_Resfriadores">#REF!</definedName>
    <definedName name="A_SD" localSheetId="6" hidden="1">{#N/A,#N/A,FALSE,"GERAL";#N/A,#N/A,FALSE,"012-96";#N/A,#N/A,FALSE,"018-96";#N/A,#N/A,FALSE,"027-96";#N/A,#N/A,FALSE,"059-96";#N/A,#N/A,FALSE,"076-96";#N/A,#N/A,FALSE,"019-97";#N/A,#N/A,FALSE,"021-97";#N/A,#N/A,FALSE,"022-97";#N/A,#N/A,FALSE,"028-97"}</definedName>
    <definedName name="A_SD" localSheetId="7" hidden="1">{#N/A,#N/A,FALSE,"GERAL";#N/A,#N/A,FALSE,"012-96";#N/A,#N/A,FALSE,"018-96";#N/A,#N/A,FALSE,"027-96";#N/A,#N/A,FALSE,"059-96";#N/A,#N/A,FALSE,"076-96";#N/A,#N/A,FALSE,"019-97";#N/A,#N/A,FALSE,"021-97";#N/A,#N/A,FALSE,"022-97";#N/A,#N/A,FALSE,"028-97"}</definedName>
    <definedName name="A_SD" hidden="1">{#N/A,#N/A,FALSE,"GERAL";#N/A,#N/A,FALSE,"012-96";#N/A,#N/A,FALSE,"018-96";#N/A,#N/A,FALSE,"027-96";#N/A,#N/A,FALSE,"059-96";#N/A,#N/A,FALSE,"076-96";#N/A,#N/A,FALSE,"019-97";#N/A,#N/A,FALSE,"021-97";#N/A,#N/A,FALSE,"022-97";#N/A,#N/A,FALSE,"028-97"}</definedName>
    <definedName name="A_Torres">#REF!</definedName>
    <definedName name="A_Torres_Bandeja">#REF!</definedName>
    <definedName name="A_Torres_DuploDiametro">#REF!</definedName>
    <definedName name="A_Torres_Resfriamento">#REF!</definedName>
    <definedName name="A_Vaso_Esfera">#REF!</definedName>
    <definedName name="A_Vaso_Hor_Vert_Reat">#REF!</definedName>
    <definedName name="A_Vaso_TanqueAtm">#REF!</definedName>
    <definedName name="A_Vaso_TanqueConcreto">#REF!</definedName>
    <definedName name="a000" localSheetId="6" hidden="1">{#N/A,#N/A,FALSE,"ANEXO3 99 ERA";#N/A,#N/A,FALSE,"ANEXO3 99 UBÁ2";#N/A,#N/A,FALSE,"ANEXO3 99 DTU";#N/A,#N/A,FALSE,"ANEXO3 99 RDR";#N/A,#N/A,FALSE,"ANEXO3 99 UBÁ4";#N/A,#N/A,FALSE,"ANEXO3 99 UBÁ6"}</definedName>
    <definedName name="a000" localSheetId="7" hidden="1">{#N/A,#N/A,FALSE,"ANEXO3 99 ERA";#N/A,#N/A,FALSE,"ANEXO3 99 UBÁ2";#N/A,#N/A,FALSE,"ANEXO3 99 DTU";#N/A,#N/A,FALSE,"ANEXO3 99 RDR";#N/A,#N/A,FALSE,"ANEXO3 99 UBÁ4";#N/A,#N/A,FALSE,"ANEXO3 99 UBÁ6"}</definedName>
    <definedName name="a000" hidden="1">{#N/A,#N/A,FALSE,"ANEXO3 99 ERA";#N/A,#N/A,FALSE,"ANEXO3 99 UBÁ2";#N/A,#N/A,FALSE,"ANEXO3 99 DTU";#N/A,#N/A,FALSE,"ANEXO3 99 RDR";#N/A,#N/A,FALSE,"ANEXO3 99 UBÁ4";#N/A,#N/A,FALSE,"ANEXO3 99 UBÁ6"}</definedName>
    <definedName name="A1_36">#REF!</definedName>
    <definedName name="aa" localSheetId="6" hidden="1">{#N/A,#N/A,FALSE,"GERAL";#N/A,#N/A,FALSE,"012-96";#N/A,#N/A,FALSE,"018-96";#N/A,#N/A,FALSE,"027-96";#N/A,#N/A,FALSE,"059-96";#N/A,#N/A,FALSE,"076-96";#N/A,#N/A,FALSE,"019-97";#N/A,#N/A,FALSE,"021-97";#N/A,#N/A,FALSE,"022-97";#N/A,#N/A,FALSE,"028-97"}</definedName>
    <definedName name="aa" localSheetId="7" hidden="1">{#N/A,#N/A,FALSE,"GERAL";#N/A,#N/A,FALSE,"012-96";#N/A,#N/A,FALSE,"018-96";#N/A,#N/A,FALSE,"027-96";#N/A,#N/A,FALSE,"059-96";#N/A,#N/A,FALSE,"076-96";#N/A,#N/A,FALSE,"019-97";#N/A,#N/A,FALSE,"021-97";#N/A,#N/A,FALSE,"022-97";#N/A,#N/A,FALSE,"028-97"}</definedName>
    <definedName name="aa" hidden="1">{#N/A,#N/A,FALSE,"GERAL";#N/A,#N/A,FALSE,"012-96";#N/A,#N/A,FALSE,"018-96";#N/A,#N/A,FALSE,"027-96";#N/A,#N/A,FALSE,"059-96";#N/A,#N/A,FALSE,"076-96";#N/A,#N/A,FALSE,"019-97";#N/A,#N/A,FALSE,"021-97";#N/A,#N/A,FALSE,"022-97";#N/A,#N/A,FALSE,"028-97"}</definedName>
    <definedName name="AA_36">#REF!</definedName>
    <definedName name="aaa" localSheetId="6" hidden="1">{#N/A,#N/A,FALSE,"GERAL";#N/A,#N/A,FALSE,"012-96";#N/A,#N/A,FALSE,"018-96";#N/A,#N/A,FALSE,"027-96";#N/A,#N/A,FALSE,"059-96";#N/A,#N/A,FALSE,"076-96";#N/A,#N/A,FALSE,"019-97";#N/A,#N/A,FALSE,"021-97";#N/A,#N/A,FALSE,"022-97";#N/A,#N/A,FALSE,"028-97"}</definedName>
    <definedName name="aaa" localSheetId="7" hidden="1">{#N/A,#N/A,FALSE,"GERAL";#N/A,#N/A,FALSE,"012-96";#N/A,#N/A,FALSE,"018-96";#N/A,#N/A,FALSE,"027-96";#N/A,#N/A,FALSE,"059-96";#N/A,#N/A,FALSE,"076-96";#N/A,#N/A,FALSE,"019-97";#N/A,#N/A,FALSE,"021-97";#N/A,#N/A,FALSE,"022-97";#N/A,#N/A,FALSE,"028-97"}</definedName>
    <definedName name="aaa" hidden="1">{#N/A,#N/A,FALSE,"GERAL";#N/A,#N/A,FALSE,"012-96";#N/A,#N/A,FALSE,"018-96";#N/A,#N/A,FALSE,"027-96";#N/A,#N/A,FALSE,"059-96";#N/A,#N/A,FALSE,"076-96";#N/A,#N/A,FALSE,"019-97";#N/A,#N/A,FALSE,"021-97";#N/A,#N/A,FALSE,"022-97";#N/A,#N/A,FALSE,"028-97"}</definedName>
    <definedName name="aaa_1" localSheetId="7" hidden="1">{#N/A,#N/A,FALSE,"GERAL";#N/A,#N/A,FALSE,"012-96";#N/A,#N/A,FALSE,"018-96";#N/A,#N/A,FALSE,"027-96";#N/A,#N/A,FALSE,"059-96";#N/A,#N/A,FALSE,"076-96";#N/A,#N/A,FALSE,"019-97";#N/A,#N/A,FALSE,"021-97";#N/A,#N/A,FALSE,"022-97";#N/A,#N/A,FALSE,"028-97"}</definedName>
    <definedName name="aaa_1" hidden="1">{#N/A,#N/A,FALSE,"GERAL";#N/A,#N/A,FALSE,"012-96";#N/A,#N/A,FALSE,"018-96";#N/A,#N/A,FALSE,"027-96";#N/A,#N/A,FALSE,"059-96";#N/A,#N/A,FALSE,"076-96";#N/A,#N/A,FALSE,"019-97";#N/A,#N/A,FALSE,"021-97";#N/A,#N/A,FALSE,"022-97";#N/A,#N/A,FALSE,"028-97"}</definedName>
    <definedName name="aaa_2" localSheetId="7" hidden="1">{#N/A,#N/A,FALSE,"GERAL";#N/A,#N/A,FALSE,"012-96";#N/A,#N/A,FALSE,"018-96";#N/A,#N/A,FALSE,"027-96";#N/A,#N/A,FALSE,"059-96";#N/A,#N/A,FALSE,"076-96";#N/A,#N/A,FALSE,"019-97";#N/A,#N/A,FALSE,"021-97";#N/A,#N/A,FALSE,"022-97";#N/A,#N/A,FALSE,"028-97"}</definedName>
    <definedName name="aaa_2" hidden="1">{#N/A,#N/A,FALSE,"GERAL";#N/A,#N/A,FALSE,"012-96";#N/A,#N/A,FALSE,"018-96";#N/A,#N/A,FALSE,"027-96";#N/A,#N/A,FALSE,"059-96";#N/A,#N/A,FALSE,"076-96";#N/A,#N/A,FALSE,"019-97";#N/A,#N/A,FALSE,"021-97";#N/A,#N/A,FALSE,"022-97";#N/A,#N/A,FALSE,"028-97"}</definedName>
    <definedName name="aaa_3" localSheetId="7" hidden="1">{#N/A,#N/A,FALSE,"GERAL";#N/A,#N/A,FALSE,"012-96";#N/A,#N/A,FALSE,"018-96";#N/A,#N/A,FALSE,"027-96";#N/A,#N/A,FALSE,"059-96";#N/A,#N/A,FALSE,"076-96";#N/A,#N/A,FALSE,"019-97";#N/A,#N/A,FALSE,"021-97";#N/A,#N/A,FALSE,"022-97";#N/A,#N/A,FALSE,"028-97"}</definedName>
    <definedName name="aaa_3" hidden="1">{#N/A,#N/A,FALSE,"GERAL";#N/A,#N/A,FALSE,"012-96";#N/A,#N/A,FALSE,"018-96";#N/A,#N/A,FALSE,"027-96";#N/A,#N/A,FALSE,"059-96";#N/A,#N/A,FALSE,"076-96";#N/A,#N/A,FALSE,"019-97";#N/A,#N/A,FALSE,"021-97";#N/A,#N/A,FALSE,"022-97";#N/A,#N/A,FALSE,"028-97"}</definedName>
    <definedName name="aaa_4" localSheetId="7" hidden="1">{#N/A,#N/A,FALSE,"GERAL";#N/A,#N/A,FALSE,"012-96";#N/A,#N/A,FALSE,"018-96";#N/A,#N/A,FALSE,"027-96";#N/A,#N/A,FALSE,"059-96";#N/A,#N/A,FALSE,"076-96";#N/A,#N/A,FALSE,"019-97";#N/A,#N/A,FALSE,"021-97";#N/A,#N/A,FALSE,"022-97";#N/A,#N/A,FALSE,"028-97"}</definedName>
    <definedName name="aaa_4" hidden="1">{#N/A,#N/A,FALSE,"GERAL";#N/A,#N/A,FALSE,"012-96";#N/A,#N/A,FALSE,"018-96";#N/A,#N/A,FALSE,"027-96";#N/A,#N/A,FALSE,"059-96";#N/A,#N/A,FALSE,"076-96";#N/A,#N/A,FALSE,"019-97";#N/A,#N/A,FALSE,"021-97";#N/A,#N/A,FALSE,"022-97";#N/A,#N/A,FALSE,"028-97"}</definedName>
    <definedName name="AAA_DOCTOPS" hidden="1">"AAA_SET"</definedName>
    <definedName name="AAA_duser" hidden="1">"OFF"</definedName>
    <definedName name="aaaa" hidden="1">#N/A</definedName>
    <definedName name="aaaaa"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aaaa" localSheetId="7">#REF!</definedName>
    <definedName name="aaaaa"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aaaaa" localSheetId="6" hidden="1">{#N/A,#N/A,FALSE,"Graficos";#N/A,#N/A,FALSE,"P.Ingresos";#N/A,#N/A,FALSE,"P.Gastos";#N/A,#N/A,FALSE,"I.Trafico";#N/A,#N/A,FALSE,"I.Peajes";#N/A,#N/A,FALSE,"G.Operativos";#N/A,#N/A,FALSE,"Cf Proyecto";#N/A,#N/A,FALSE,"C.PYG";#N/A,#N/A,FALSE,"Balance";#N/A,#N/A,FALSE,"TIR AC";#N/A,#N/A,FALSE,"TIR E"}</definedName>
    <definedName name="aaaaaa" localSheetId="7" hidden="1">{#N/A,#N/A,FALSE,"Graficos";#N/A,#N/A,FALSE,"P.Ingresos";#N/A,#N/A,FALSE,"P.Gastos";#N/A,#N/A,FALSE,"I.Trafico";#N/A,#N/A,FALSE,"I.Peajes";#N/A,#N/A,FALSE,"G.Operativos";#N/A,#N/A,FALSE,"Cf Proyecto";#N/A,#N/A,FALSE,"C.PYG";#N/A,#N/A,FALSE,"Balance";#N/A,#N/A,FALSE,"TIR AC";#N/A,#N/A,FALSE,"TIR E"}</definedName>
    <definedName name="aaaaaa" hidden="1">{#N/A,#N/A,FALSE,"Graficos";#N/A,#N/A,FALSE,"P.Ingresos";#N/A,#N/A,FALSE,"P.Gastos";#N/A,#N/A,FALSE,"I.Trafico";#N/A,#N/A,FALSE,"I.Peajes";#N/A,#N/A,FALSE,"G.Operativos";#N/A,#N/A,FALSE,"Cf Proyecto";#N/A,#N/A,FALSE,"C.PYG";#N/A,#N/A,FALSE,"Balance";#N/A,#N/A,FALSE,"TIR AC";#N/A,#N/A,FALSE,"TIR E"}</definedName>
    <definedName name="aaaaaa_1" localSheetId="7" hidden="1">{#N/A,#N/A,FALSE,"GERAL";#N/A,#N/A,FALSE,"012-96";#N/A,#N/A,FALSE,"018-96";#N/A,#N/A,FALSE,"027-96";#N/A,#N/A,FALSE,"059-96";#N/A,#N/A,FALSE,"076-96";#N/A,#N/A,FALSE,"019-97";#N/A,#N/A,FALSE,"021-97";#N/A,#N/A,FALSE,"022-97";#N/A,#N/A,FALSE,"028-97"}</definedName>
    <definedName name="aaaaaa_1" hidden="1">{#N/A,#N/A,FALSE,"GERAL";#N/A,#N/A,FALSE,"012-96";#N/A,#N/A,FALSE,"018-96";#N/A,#N/A,FALSE,"027-96";#N/A,#N/A,FALSE,"059-96";#N/A,#N/A,FALSE,"076-96";#N/A,#N/A,FALSE,"019-97";#N/A,#N/A,FALSE,"021-97";#N/A,#N/A,FALSE,"022-97";#N/A,#N/A,FALSE,"028-97"}</definedName>
    <definedName name="aaaaaa_1_1" localSheetId="7" hidden="1">{#N/A,#N/A,FALSE,"GERAL";#N/A,#N/A,FALSE,"012-96";#N/A,#N/A,FALSE,"018-96";#N/A,#N/A,FALSE,"027-96";#N/A,#N/A,FALSE,"059-96";#N/A,#N/A,FALSE,"076-96";#N/A,#N/A,FALSE,"019-97";#N/A,#N/A,FALSE,"021-97";#N/A,#N/A,FALSE,"022-97";#N/A,#N/A,FALSE,"028-97"}</definedName>
    <definedName name="aaaaaa_1_1" hidden="1">{#N/A,#N/A,FALSE,"GERAL";#N/A,#N/A,FALSE,"012-96";#N/A,#N/A,FALSE,"018-96";#N/A,#N/A,FALSE,"027-96";#N/A,#N/A,FALSE,"059-96";#N/A,#N/A,FALSE,"076-96";#N/A,#N/A,FALSE,"019-97";#N/A,#N/A,FALSE,"021-97";#N/A,#N/A,FALSE,"022-97";#N/A,#N/A,FALSE,"028-97"}</definedName>
    <definedName name="aaaaaa_1_1_1" localSheetId="7" hidden="1">{#N/A,#N/A,FALSE,"GERAL";#N/A,#N/A,FALSE,"012-96";#N/A,#N/A,FALSE,"018-96";#N/A,#N/A,FALSE,"027-96";#N/A,#N/A,FALSE,"059-96";#N/A,#N/A,FALSE,"076-96";#N/A,#N/A,FALSE,"019-97";#N/A,#N/A,FALSE,"021-97";#N/A,#N/A,FALSE,"022-97";#N/A,#N/A,FALSE,"028-97"}</definedName>
    <definedName name="aaaaaa_1_1_1" hidden="1">{#N/A,#N/A,FALSE,"GERAL";#N/A,#N/A,FALSE,"012-96";#N/A,#N/A,FALSE,"018-96";#N/A,#N/A,FALSE,"027-96";#N/A,#N/A,FALSE,"059-96";#N/A,#N/A,FALSE,"076-96";#N/A,#N/A,FALSE,"019-97";#N/A,#N/A,FALSE,"021-97";#N/A,#N/A,FALSE,"022-97";#N/A,#N/A,FALSE,"028-97"}</definedName>
    <definedName name="aaaaaa_1_1_2" localSheetId="7" hidden="1">{#N/A,#N/A,FALSE,"GERAL";#N/A,#N/A,FALSE,"012-96";#N/A,#N/A,FALSE,"018-96";#N/A,#N/A,FALSE,"027-96";#N/A,#N/A,FALSE,"059-96";#N/A,#N/A,FALSE,"076-96";#N/A,#N/A,FALSE,"019-97";#N/A,#N/A,FALSE,"021-97";#N/A,#N/A,FALSE,"022-97";#N/A,#N/A,FALSE,"028-97"}</definedName>
    <definedName name="aaaaaa_1_1_2" hidden="1">{#N/A,#N/A,FALSE,"GERAL";#N/A,#N/A,FALSE,"012-96";#N/A,#N/A,FALSE,"018-96";#N/A,#N/A,FALSE,"027-96";#N/A,#N/A,FALSE,"059-96";#N/A,#N/A,FALSE,"076-96";#N/A,#N/A,FALSE,"019-97";#N/A,#N/A,FALSE,"021-97";#N/A,#N/A,FALSE,"022-97";#N/A,#N/A,FALSE,"028-97"}</definedName>
    <definedName name="aaaaaa_1_1_3" localSheetId="7" hidden="1">{#N/A,#N/A,FALSE,"GERAL";#N/A,#N/A,FALSE,"012-96";#N/A,#N/A,FALSE,"018-96";#N/A,#N/A,FALSE,"027-96";#N/A,#N/A,FALSE,"059-96";#N/A,#N/A,FALSE,"076-96";#N/A,#N/A,FALSE,"019-97";#N/A,#N/A,FALSE,"021-97";#N/A,#N/A,FALSE,"022-97";#N/A,#N/A,FALSE,"028-97"}</definedName>
    <definedName name="aaaaaa_1_1_3" hidden="1">{#N/A,#N/A,FALSE,"GERAL";#N/A,#N/A,FALSE,"012-96";#N/A,#N/A,FALSE,"018-96";#N/A,#N/A,FALSE,"027-96";#N/A,#N/A,FALSE,"059-96";#N/A,#N/A,FALSE,"076-96";#N/A,#N/A,FALSE,"019-97";#N/A,#N/A,FALSE,"021-97";#N/A,#N/A,FALSE,"022-97";#N/A,#N/A,FALSE,"028-97"}</definedName>
    <definedName name="aaaaaa_1_1_4" localSheetId="7" hidden="1">{#N/A,#N/A,FALSE,"GERAL";#N/A,#N/A,FALSE,"012-96";#N/A,#N/A,FALSE,"018-96";#N/A,#N/A,FALSE,"027-96";#N/A,#N/A,FALSE,"059-96";#N/A,#N/A,FALSE,"076-96";#N/A,#N/A,FALSE,"019-97";#N/A,#N/A,FALSE,"021-97";#N/A,#N/A,FALSE,"022-97";#N/A,#N/A,FALSE,"028-97"}</definedName>
    <definedName name="aaaaaa_1_1_4" hidden="1">{#N/A,#N/A,FALSE,"GERAL";#N/A,#N/A,FALSE,"012-96";#N/A,#N/A,FALSE,"018-96";#N/A,#N/A,FALSE,"027-96";#N/A,#N/A,FALSE,"059-96";#N/A,#N/A,FALSE,"076-96";#N/A,#N/A,FALSE,"019-97";#N/A,#N/A,FALSE,"021-97";#N/A,#N/A,FALSE,"022-97";#N/A,#N/A,FALSE,"028-97"}</definedName>
    <definedName name="aaaaaa_1_2" localSheetId="7" hidden="1">{#N/A,#N/A,FALSE,"GERAL";#N/A,#N/A,FALSE,"012-96";#N/A,#N/A,FALSE,"018-96";#N/A,#N/A,FALSE,"027-96";#N/A,#N/A,FALSE,"059-96";#N/A,#N/A,FALSE,"076-96";#N/A,#N/A,FALSE,"019-97";#N/A,#N/A,FALSE,"021-97";#N/A,#N/A,FALSE,"022-97";#N/A,#N/A,FALSE,"028-97"}</definedName>
    <definedName name="aaaaaa_1_2" hidden="1">{#N/A,#N/A,FALSE,"GERAL";#N/A,#N/A,FALSE,"012-96";#N/A,#N/A,FALSE,"018-96";#N/A,#N/A,FALSE,"027-96";#N/A,#N/A,FALSE,"059-96";#N/A,#N/A,FALSE,"076-96";#N/A,#N/A,FALSE,"019-97";#N/A,#N/A,FALSE,"021-97";#N/A,#N/A,FALSE,"022-97";#N/A,#N/A,FALSE,"028-97"}</definedName>
    <definedName name="aaaaaa_1_3" localSheetId="7" hidden="1">{#N/A,#N/A,FALSE,"GERAL";#N/A,#N/A,FALSE,"012-96";#N/A,#N/A,FALSE,"018-96";#N/A,#N/A,FALSE,"027-96";#N/A,#N/A,FALSE,"059-96";#N/A,#N/A,FALSE,"076-96";#N/A,#N/A,FALSE,"019-97";#N/A,#N/A,FALSE,"021-97";#N/A,#N/A,FALSE,"022-97";#N/A,#N/A,FALSE,"028-97"}</definedName>
    <definedName name="aaaaaa_1_3" hidden="1">{#N/A,#N/A,FALSE,"GERAL";#N/A,#N/A,FALSE,"012-96";#N/A,#N/A,FALSE,"018-96";#N/A,#N/A,FALSE,"027-96";#N/A,#N/A,FALSE,"059-96";#N/A,#N/A,FALSE,"076-96";#N/A,#N/A,FALSE,"019-97";#N/A,#N/A,FALSE,"021-97";#N/A,#N/A,FALSE,"022-97";#N/A,#N/A,FALSE,"028-97"}</definedName>
    <definedName name="aaaaaa_1_4" localSheetId="7" hidden="1">{#N/A,#N/A,FALSE,"GERAL";#N/A,#N/A,FALSE,"012-96";#N/A,#N/A,FALSE,"018-96";#N/A,#N/A,FALSE,"027-96";#N/A,#N/A,FALSE,"059-96";#N/A,#N/A,FALSE,"076-96";#N/A,#N/A,FALSE,"019-97";#N/A,#N/A,FALSE,"021-97";#N/A,#N/A,FALSE,"022-97";#N/A,#N/A,FALSE,"028-97"}</definedName>
    <definedName name="aaaaaa_1_4" hidden="1">{#N/A,#N/A,FALSE,"GERAL";#N/A,#N/A,FALSE,"012-96";#N/A,#N/A,FALSE,"018-96";#N/A,#N/A,FALSE,"027-96";#N/A,#N/A,FALSE,"059-96";#N/A,#N/A,FALSE,"076-96";#N/A,#N/A,FALSE,"019-97";#N/A,#N/A,FALSE,"021-97";#N/A,#N/A,FALSE,"022-97";#N/A,#N/A,FALSE,"028-97"}</definedName>
    <definedName name="aaaaaa_2" localSheetId="7" hidden="1">{#N/A,#N/A,FALSE,"GERAL";#N/A,#N/A,FALSE,"012-96";#N/A,#N/A,FALSE,"018-96";#N/A,#N/A,FALSE,"027-96";#N/A,#N/A,FALSE,"059-96";#N/A,#N/A,FALSE,"076-96";#N/A,#N/A,FALSE,"019-97";#N/A,#N/A,FALSE,"021-97";#N/A,#N/A,FALSE,"022-97";#N/A,#N/A,FALSE,"028-97"}</definedName>
    <definedName name="aaaaaa_2" hidden="1">{#N/A,#N/A,FALSE,"GERAL";#N/A,#N/A,FALSE,"012-96";#N/A,#N/A,FALSE,"018-96";#N/A,#N/A,FALSE,"027-96";#N/A,#N/A,FALSE,"059-96";#N/A,#N/A,FALSE,"076-96";#N/A,#N/A,FALSE,"019-97";#N/A,#N/A,FALSE,"021-97";#N/A,#N/A,FALSE,"022-97";#N/A,#N/A,FALSE,"028-97"}</definedName>
    <definedName name="aaaaaa_2_1" localSheetId="7" hidden="1">{#N/A,#N/A,FALSE,"GERAL";#N/A,#N/A,FALSE,"012-96";#N/A,#N/A,FALSE,"018-96";#N/A,#N/A,FALSE,"027-96";#N/A,#N/A,FALSE,"059-96";#N/A,#N/A,FALSE,"076-96";#N/A,#N/A,FALSE,"019-97";#N/A,#N/A,FALSE,"021-97";#N/A,#N/A,FALSE,"022-97";#N/A,#N/A,FALSE,"028-97"}</definedName>
    <definedName name="aaaaaa_2_1" hidden="1">{#N/A,#N/A,FALSE,"GERAL";#N/A,#N/A,FALSE,"012-96";#N/A,#N/A,FALSE,"018-96";#N/A,#N/A,FALSE,"027-96";#N/A,#N/A,FALSE,"059-96";#N/A,#N/A,FALSE,"076-96";#N/A,#N/A,FALSE,"019-97";#N/A,#N/A,FALSE,"021-97";#N/A,#N/A,FALSE,"022-97";#N/A,#N/A,FALSE,"028-97"}</definedName>
    <definedName name="aaaaaa_2_2" localSheetId="7" hidden="1">{#N/A,#N/A,FALSE,"GERAL";#N/A,#N/A,FALSE,"012-96";#N/A,#N/A,FALSE,"018-96";#N/A,#N/A,FALSE,"027-96";#N/A,#N/A,FALSE,"059-96";#N/A,#N/A,FALSE,"076-96";#N/A,#N/A,FALSE,"019-97";#N/A,#N/A,FALSE,"021-97";#N/A,#N/A,FALSE,"022-97";#N/A,#N/A,FALSE,"028-97"}</definedName>
    <definedName name="aaaaaa_2_2" hidden="1">{#N/A,#N/A,FALSE,"GERAL";#N/A,#N/A,FALSE,"012-96";#N/A,#N/A,FALSE,"018-96";#N/A,#N/A,FALSE,"027-96";#N/A,#N/A,FALSE,"059-96";#N/A,#N/A,FALSE,"076-96";#N/A,#N/A,FALSE,"019-97";#N/A,#N/A,FALSE,"021-97";#N/A,#N/A,FALSE,"022-97";#N/A,#N/A,FALSE,"028-97"}</definedName>
    <definedName name="aaaaaa_2_3" localSheetId="7" hidden="1">{#N/A,#N/A,FALSE,"GERAL";#N/A,#N/A,FALSE,"012-96";#N/A,#N/A,FALSE,"018-96";#N/A,#N/A,FALSE,"027-96";#N/A,#N/A,FALSE,"059-96";#N/A,#N/A,FALSE,"076-96";#N/A,#N/A,FALSE,"019-97";#N/A,#N/A,FALSE,"021-97";#N/A,#N/A,FALSE,"022-97";#N/A,#N/A,FALSE,"028-97"}</definedName>
    <definedName name="aaaaaa_2_3" hidden="1">{#N/A,#N/A,FALSE,"GERAL";#N/A,#N/A,FALSE,"012-96";#N/A,#N/A,FALSE,"018-96";#N/A,#N/A,FALSE,"027-96";#N/A,#N/A,FALSE,"059-96";#N/A,#N/A,FALSE,"076-96";#N/A,#N/A,FALSE,"019-97";#N/A,#N/A,FALSE,"021-97";#N/A,#N/A,FALSE,"022-97";#N/A,#N/A,FALSE,"028-97"}</definedName>
    <definedName name="aaaaaa_2_4" localSheetId="7" hidden="1">{#N/A,#N/A,FALSE,"GERAL";#N/A,#N/A,FALSE,"012-96";#N/A,#N/A,FALSE,"018-96";#N/A,#N/A,FALSE,"027-96";#N/A,#N/A,FALSE,"059-96";#N/A,#N/A,FALSE,"076-96";#N/A,#N/A,FALSE,"019-97";#N/A,#N/A,FALSE,"021-97";#N/A,#N/A,FALSE,"022-97";#N/A,#N/A,FALSE,"028-97"}</definedName>
    <definedName name="aaaaaa_2_4" hidden="1">{#N/A,#N/A,FALSE,"GERAL";#N/A,#N/A,FALSE,"012-96";#N/A,#N/A,FALSE,"018-96";#N/A,#N/A,FALSE,"027-96";#N/A,#N/A,FALSE,"059-96";#N/A,#N/A,FALSE,"076-96";#N/A,#N/A,FALSE,"019-97";#N/A,#N/A,FALSE,"021-97";#N/A,#N/A,FALSE,"022-97";#N/A,#N/A,FALSE,"028-97"}</definedName>
    <definedName name="aaaaaa_3" localSheetId="7" hidden="1">{#N/A,#N/A,FALSE,"GERAL";#N/A,#N/A,FALSE,"012-96";#N/A,#N/A,FALSE,"018-96";#N/A,#N/A,FALSE,"027-96";#N/A,#N/A,FALSE,"059-96";#N/A,#N/A,FALSE,"076-96";#N/A,#N/A,FALSE,"019-97";#N/A,#N/A,FALSE,"021-97";#N/A,#N/A,FALSE,"022-97";#N/A,#N/A,FALSE,"028-97"}</definedName>
    <definedName name="aaaaaa_3" hidden="1">{#N/A,#N/A,FALSE,"GERAL";#N/A,#N/A,FALSE,"012-96";#N/A,#N/A,FALSE,"018-96";#N/A,#N/A,FALSE,"027-96";#N/A,#N/A,FALSE,"059-96";#N/A,#N/A,FALSE,"076-96";#N/A,#N/A,FALSE,"019-97";#N/A,#N/A,FALSE,"021-97";#N/A,#N/A,FALSE,"022-97";#N/A,#N/A,FALSE,"028-97"}</definedName>
    <definedName name="aaaaaa_3_1" localSheetId="7" hidden="1">{#N/A,#N/A,FALSE,"GERAL";#N/A,#N/A,FALSE,"012-96";#N/A,#N/A,FALSE,"018-96";#N/A,#N/A,FALSE,"027-96";#N/A,#N/A,FALSE,"059-96";#N/A,#N/A,FALSE,"076-96";#N/A,#N/A,FALSE,"019-97";#N/A,#N/A,FALSE,"021-97";#N/A,#N/A,FALSE,"022-97";#N/A,#N/A,FALSE,"028-97"}</definedName>
    <definedName name="aaaaaa_3_1" hidden="1">{#N/A,#N/A,FALSE,"GERAL";#N/A,#N/A,FALSE,"012-96";#N/A,#N/A,FALSE,"018-96";#N/A,#N/A,FALSE,"027-96";#N/A,#N/A,FALSE,"059-96";#N/A,#N/A,FALSE,"076-96";#N/A,#N/A,FALSE,"019-97";#N/A,#N/A,FALSE,"021-97";#N/A,#N/A,FALSE,"022-97";#N/A,#N/A,FALSE,"028-97"}</definedName>
    <definedName name="aaaaaa_3_2" localSheetId="7" hidden="1">{#N/A,#N/A,FALSE,"GERAL";#N/A,#N/A,FALSE,"012-96";#N/A,#N/A,FALSE,"018-96";#N/A,#N/A,FALSE,"027-96";#N/A,#N/A,FALSE,"059-96";#N/A,#N/A,FALSE,"076-96";#N/A,#N/A,FALSE,"019-97";#N/A,#N/A,FALSE,"021-97";#N/A,#N/A,FALSE,"022-97";#N/A,#N/A,FALSE,"028-97"}</definedName>
    <definedName name="aaaaaa_3_2" hidden="1">{#N/A,#N/A,FALSE,"GERAL";#N/A,#N/A,FALSE,"012-96";#N/A,#N/A,FALSE,"018-96";#N/A,#N/A,FALSE,"027-96";#N/A,#N/A,FALSE,"059-96";#N/A,#N/A,FALSE,"076-96";#N/A,#N/A,FALSE,"019-97";#N/A,#N/A,FALSE,"021-97";#N/A,#N/A,FALSE,"022-97";#N/A,#N/A,FALSE,"028-97"}</definedName>
    <definedName name="aaaaaa_3_3" localSheetId="7" hidden="1">{#N/A,#N/A,FALSE,"GERAL";#N/A,#N/A,FALSE,"012-96";#N/A,#N/A,FALSE,"018-96";#N/A,#N/A,FALSE,"027-96";#N/A,#N/A,FALSE,"059-96";#N/A,#N/A,FALSE,"076-96";#N/A,#N/A,FALSE,"019-97";#N/A,#N/A,FALSE,"021-97";#N/A,#N/A,FALSE,"022-97";#N/A,#N/A,FALSE,"028-97"}</definedName>
    <definedName name="aaaaaa_3_3" hidden="1">{#N/A,#N/A,FALSE,"GERAL";#N/A,#N/A,FALSE,"012-96";#N/A,#N/A,FALSE,"018-96";#N/A,#N/A,FALSE,"027-96";#N/A,#N/A,FALSE,"059-96";#N/A,#N/A,FALSE,"076-96";#N/A,#N/A,FALSE,"019-97";#N/A,#N/A,FALSE,"021-97";#N/A,#N/A,FALSE,"022-97";#N/A,#N/A,FALSE,"028-97"}</definedName>
    <definedName name="aaaaaa_3_4" localSheetId="7" hidden="1">{#N/A,#N/A,FALSE,"GERAL";#N/A,#N/A,FALSE,"012-96";#N/A,#N/A,FALSE,"018-96";#N/A,#N/A,FALSE,"027-96";#N/A,#N/A,FALSE,"059-96";#N/A,#N/A,FALSE,"076-96";#N/A,#N/A,FALSE,"019-97";#N/A,#N/A,FALSE,"021-97";#N/A,#N/A,FALSE,"022-97";#N/A,#N/A,FALSE,"028-97"}</definedName>
    <definedName name="aaaaaa_3_4" hidden="1">{#N/A,#N/A,FALSE,"GERAL";#N/A,#N/A,FALSE,"012-96";#N/A,#N/A,FALSE,"018-96";#N/A,#N/A,FALSE,"027-96";#N/A,#N/A,FALSE,"059-96";#N/A,#N/A,FALSE,"076-96";#N/A,#N/A,FALSE,"019-97";#N/A,#N/A,FALSE,"021-97";#N/A,#N/A,FALSE,"022-97";#N/A,#N/A,FALSE,"028-97"}</definedName>
    <definedName name="aaaaaa_4" localSheetId="7" hidden="1">{#N/A,#N/A,FALSE,"GERAL";#N/A,#N/A,FALSE,"012-96";#N/A,#N/A,FALSE,"018-96";#N/A,#N/A,FALSE,"027-96";#N/A,#N/A,FALSE,"059-96";#N/A,#N/A,FALSE,"076-96";#N/A,#N/A,FALSE,"019-97";#N/A,#N/A,FALSE,"021-97";#N/A,#N/A,FALSE,"022-97";#N/A,#N/A,FALSE,"028-97"}</definedName>
    <definedName name="aaaaaa_4" hidden="1">{#N/A,#N/A,FALSE,"GERAL";#N/A,#N/A,FALSE,"012-96";#N/A,#N/A,FALSE,"018-96";#N/A,#N/A,FALSE,"027-96";#N/A,#N/A,FALSE,"059-96";#N/A,#N/A,FALSE,"076-96";#N/A,#N/A,FALSE,"019-97";#N/A,#N/A,FALSE,"021-97";#N/A,#N/A,FALSE,"022-97";#N/A,#N/A,FALSE,"028-97"}</definedName>
    <definedName name="aaaaaa_4_1" localSheetId="7" hidden="1">{#N/A,#N/A,FALSE,"GERAL";#N/A,#N/A,FALSE,"012-96";#N/A,#N/A,FALSE,"018-96";#N/A,#N/A,FALSE,"027-96";#N/A,#N/A,FALSE,"059-96";#N/A,#N/A,FALSE,"076-96";#N/A,#N/A,FALSE,"019-97";#N/A,#N/A,FALSE,"021-97";#N/A,#N/A,FALSE,"022-97";#N/A,#N/A,FALSE,"028-97"}</definedName>
    <definedName name="aaaaaa_4_1" hidden="1">{#N/A,#N/A,FALSE,"GERAL";#N/A,#N/A,FALSE,"012-96";#N/A,#N/A,FALSE,"018-96";#N/A,#N/A,FALSE,"027-96";#N/A,#N/A,FALSE,"059-96";#N/A,#N/A,FALSE,"076-96";#N/A,#N/A,FALSE,"019-97";#N/A,#N/A,FALSE,"021-97";#N/A,#N/A,FALSE,"022-97";#N/A,#N/A,FALSE,"028-97"}</definedName>
    <definedName name="aaaaaa_4_2" localSheetId="7" hidden="1">{#N/A,#N/A,FALSE,"GERAL";#N/A,#N/A,FALSE,"012-96";#N/A,#N/A,FALSE,"018-96";#N/A,#N/A,FALSE,"027-96";#N/A,#N/A,FALSE,"059-96";#N/A,#N/A,FALSE,"076-96";#N/A,#N/A,FALSE,"019-97";#N/A,#N/A,FALSE,"021-97";#N/A,#N/A,FALSE,"022-97";#N/A,#N/A,FALSE,"028-97"}</definedName>
    <definedName name="aaaaaa_4_2" hidden="1">{#N/A,#N/A,FALSE,"GERAL";#N/A,#N/A,FALSE,"012-96";#N/A,#N/A,FALSE,"018-96";#N/A,#N/A,FALSE,"027-96";#N/A,#N/A,FALSE,"059-96";#N/A,#N/A,FALSE,"076-96";#N/A,#N/A,FALSE,"019-97";#N/A,#N/A,FALSE,"021-97";#N/A,#N/A,FALSE,"022-97";#N/A,#N/A,FALSE,"028-97"}</definedName>
    <definedName name="aaaaaa_4_3" localSheetId="7" hidden="1">{#N/A,#N/A,FALSE,"GERAL";#N/A,#N/A,FALSE,"012-96";#N/A,#N/A,FALSE,"018-96";#N/A,#N/A,FALSE,"027-96";#N/A,#N/A,FALSE,"059-96";#N/A,#N/A,FALSE,"076-96";#N/A,#N/A,FALSE,"019-97";#N/A,#N/A,FALSE,"021-97";#N/A,#N/A,FALSE,"022-97";#N/A,#N/A,FALSE,"028-97"}</definedName>
    <definedName name="aaaaaa_4_3" hidden="1">{#N/A,#N/A,FALSE,"GERAL";#N/A,#N/A,FALSE,"012-96";#N/A,#N/A,FALSE,"018-96";#N/A,#N/A,FALSE,"027-96";#N/A,#N/A,FALSE,"059-96";#N/A,#N/A,FALSE,"076-96";#N/A,#N/A,FALSE,"019-97";#N/A,#N/A,FALSE,"021-97";#N/A,#N/A,FALSE,"022-97";#N/A,#N/A,FALSE,"028-97"}</definedName>
    <definedName name="aaaaaa_4_4" localSheetId="7" hidden="1">{#N/A,#N/A,FALSE,"GERAL";#N/A,#N/A,FALSE,"012-96";#N/A,#N/A,FALSE,"018-96";#N/A,#N/A,FALSE,"027-96";#N/A,#N/A,FALSE,"059-96";#N/A,#N/A,FALSE,"076-96";#N/A,#N/A,FALSE,"019-97";#N/A,#N/A,FALSE,"021-97";#N/A,#N/A,FALSE,"022-97";#N/A,#N/A,FALSE,"028-97"}</definedName>
    <definedName name="aaaaaa_4_4" hidden="1">{#N/A,#N/A,FALSE,"GERAL";#N/A,#N/A,FALSE,"012-96";#N/A,#N/A,FALSE,"018-96";#N/A,#N/A,FALSE,"027-96";#N/A,#N/A,FALSE,"059-96";#N/A,#N/A,FALSE,"076-96";#N/A,#N/A,FALSE,"019-97";#N/A,#N/A,FALSE,"021-97";#N/A,#N/A,FALSE,"022-97";#N/A,#N/A,FALSE,"028-97"}</definedName>
    <definedName name="aaaaaa_5" localSheetId="7" hidden="1">{#N/A,#N/A,FALSE,"GERAL";#N/A,#N/A,FALSE,"012-96";#N/A,#N/A,FALSE,"018-96";#N/A,#N/A,FALSE,"027-96";#N/A,#N/A,FALSE,"059-96";#N/A,#N/A,FALSE,"076-96";#N/A,#N/A,FALSE,"019-97";#N/A,#N/A,FALSE,"021-97";#N/A,#N/A,FALSE,"022-97";#N/A,#N/A,FALSE,"028-97"}</definedName>
    <definedName name="aaaaaa_5" hidden="1">{#N/A,#N/A,FALSE,"GERAL";#N/A,#N/A,FALSE,"012-96";#N/A,#N/A,FALSE,"018-96";#N/A,#N/A,FALSE,"027-96";#N/A,#N/A,FALSE,"059-96";#N/A,#N/A,FALSE,"076-96";#N/A,#N/A,FALSE,"019-97";#N/A,#N/A,FALSE,"021-97";#N/A,#N/A,FALSE,"022-97";#N/A,#N/A,FALSE,"028-97"}</definedName>
    <definedName name="aaaaaa_5_1" localSheetId="7" hidden="1">{#N/A,#N/A,FALSE,"GERAL";#N/A,#N/A,FALSE,"012-96";#N/A,#N/A,FALSE,"018-96";#N/A,#N/A,FALSE,"027-96";#N/A,#N/A,FALSE,"059-96";#N/A,#N/A,FALSE,"076-96";#N/A,#N/A,FALSE,"019-97";#N/A,#N/A,FALSE,"021-97";#N/A,#N/A,FALSE,"022-97";#N/A,#N/A,FALSE,"028-97"}</definedName>
    <definedName name="aaaaaa_5_1" hidden="1">{#N/A,#N/A,FALSE,"GERAL";#N/A,#N/A,FALSE,"012-96";#N/A,#N/A,FALSE,"018-96";#N/A,#N/A,FALSE,"027-96";#N/A,#N/A,FALSE,"059-96";#N/A,#N/A,FALSE,"076-96";#N/A,#N/A,FALSE,"019-97";#N/A,#N/A,FALSE,"021-97";#N/A,#N/A,FALSE,"022-97";#N/A,#N/A,FALSE,"028-97"}</definedName>
    <definedName name="aaaaaa_5_2" localSheetId="7" hidden="1">{#N/A,#N/A,FALSE,"GERAL";#N/A,#N/A,FALSE,"012-96";#N/A,#N/A,FALSE,"018-96";#N/A,#N/A,FALSE,"027-96";#N/A,#N/A,FALSE,"059-96";#N/A,#N/A,FALSE,"076-96";#N/A,#N/A,FALSE,"019-97";#N/A,#N/A,FALSE,"021-97";#N/A,#N/A,FALSE,"022-97";#N/A,#N/A,FALSE,"028-97"}</definedName>
    <definedName name="aaaaaa_5_2" hidden="1">{#N/A,#N/A,FALSE,"GERAL";#N/A,#N/A,FALSE,"012-96";#N/A,#N/A,FALSE,"018-96";#N/A,#N/A,FALSE,"027-96";#N/A,#N/A,FALSE,"059-96";#N/A,#N/A,FALSE,"076-96";#N/A,#N/A,FALSE,"019-97";#N/A,#N/A,FALSE,"021-97";#N/A,#N/A,FALSE,"022-97";#N/A,#N/A,FALSE,"028-97"}</definedName>
    <definedName name="aaaaaa_5_3" localSheetId="7" hidden="1">{#N/A,#N/A,FALSE,"GERAL";#N/A,#N/A,FALSE,"012-96";#N/A,#N/A,FALSE,"018-96";#N/A,#N/A,FALSE,"027-96";#N/A,#N/A,FALSE,"059-96";#N/A,#N/A,FALSE,"076-96";#N/A,#N/A,FALSE,"019-97";#N/A,#N/A,FALSE,"021-97";#N/A,#N/A,FALSE,"022-97";#N/A,#N/A,FALSE,"028-97"}</definedName>
    <definedName name="aaaaaa_5_3" hidden="1">{#N/A,#N/A,FALSE,"GERAL";#N/A,#N/A,FALSE,"012-96";#N/A,#N/A,FALSE,"018-96";#N/A,#N/A,FALSE,"027-96";#N/A,#N/A,FALSE,"059-96";#N/A,#N/A,FALSE,"076-96";#N/A,#N/A,FALSE,"019-97";#N/A,#N/A,FALSE,"021-97";#N/A,#N/A,FALSE,"022-97";#N/A,#N/A,FALSE,"028-97"}</definedName>
    <definedName name="aaaaaa_5_4" localSheetId="7" hidden="1">{#N/A,#N/A,FALSE,"GERAL";#N/A,#N/A,FALSE,"012-96";#N/A,#N/A,FALSE,"018-96";#N/A,#N/A,FALSE,"027-96";#N/A,#N/A,FALSE,"059-96";#N/A,#N/A,FALSE,"076-96";#N/A,#N/A,FALSE,"019-97";#N/A,#N/A,FALSE,"021-97";#N/A,#N/A,FALSE,"022-97";#N/A,#N/A,FALSE,"028-97"}</definedName>
    <definedName name="aaaaaa_5_4" hidden="1">{#N/A,#N/A,FALSE,"GERAL";#N/A,#N/A,FALSE,"012-96";#N/A,#N/A,FALSE,"018-96";#N/A,#N/A,FALSE,"027-96";#N/A,#N/A,FALSE,"059-96";#N/A,#N/A,FALSE,"076-96";#N/A,#N/A,FALSE,"019-97";#N/A,#N/A,FALSE,"021-97";#N/A,#N/A,FALSE,"022-97";#N/A,#N/A,FALSE,"028-97"}</definedName>
    <definedName name="aaaaaaa" localSheetId="6" hidden="1">{#N/A,#N/A,FALSE,"GERAL";#N/A,#N/A,FALSE,"012-96";#N/A,#N/A,FALSE,"018-96";#N/A,#N/A,FALSE,"027-96";#N/A,#N/A,FALSE,"059-96";#N/A,#N/A,FALSE,"076-96";#N/A,#N/A,FALSE,"019-97";#N/A,#N/A,FALSE,"021-97";#N/A,#N/A,FALSE,"022-97";#N/A,#N/A,FALSE,"028-97"}</definedName>
    <definedName name="aaaaaaa" localSheetId="7" hidden="1">{#N/A,#N/A,FALSE,"GERAL";#N/A,#N/A,FALSE,"012-96";#N/A,#N/A,FALSE,"018-96";#N/A,#N/A,FALSE,"027-96";#N/A,#N/A,FALSE,"059-96";#N/A,#N/A,FALSE,"076-96";#N/A,#N/A,FALSE,"019-97";#N/A,#N/A,FALSE,"021-97";#N/A,#N/A,FALSE,"022-97";#N/A,#N/A,FALSE,"028-97"}</definedName>
    <definedName name="aaaaaaa" hidden="1">{#N/A,#N/A,FALSE,"GERAL";#N/A,#N/A,FALSE,"012-96";#N/A,#N/A,FALSE,"018-96";#N/A,#N/A,FALSE,"027-96";#N/A,#N/A,FALSE,"059-96";#N/A,#N/A,FALSE,"076-96";#N/A,#N/A,FALSE,"019-97";#N/A,#N/A,FALSE,"021-97";#N/A,#N/A,FALSE,"022-97";#N/A,#N/A,FALSE,"028-97"}</definedName>
    <definedName name="aaaaaaaa" localSheetId="6" hidden="1">#REF!</definedName>
    <definedName name="aaaaaaaa" localSheetId="7" hidden="1">#REF!</definedName>
    <definedName name="aaaaaaaa" hidden="1">#REF!</definedName>
    <definedName name="aaaaaaaaa" localSheetId="6" hidden="1">#REF!</definedName>
    <definedName name="aaaaaaaaa" localSheetId="7" hidden="1">#REF!</definedName>
    <definedName name="aaaaaaaaa" hidden="1">#REF!</definedName>
    <definedName name="aaaaaaaaaa" localSheetId="6" hidden="1">#REF!</definedName>
    <definedName name="aaaaaaaaaa" localSheetId="7" hidden="1">#REF!</definedName>
    <definedName name="aaaaaaaaaa" hidden="1">#REF!</definedName>
    <definedName name="aaaaaaaaaaa" localSheetId="6" hidden="1">#REF!</definedName>
    <definedName name="aaaaaaaaaaa" localSheetId="7" hidden="1">#REF!</definedName>
    <definedName name="aaaaaaaaaaa" hidden="1">{#N/A,#N/A,FALSE,"GERAL";#N/A,#N/A,FALSE,"012-96";#N/A,#N/A,FALSE,"018-96";#N/A,#N/A,FALSE,"027-96";#N/A,#N/A,FALSE,"059-96";#N/A,#N/A,FALSE,"076-96";#N/A,#N/A,FALSE,"019-97";#N/A,#N/A,FALSE,"021-97";#N/A,#N/A,FALSE,"022-97";#N/A,#N/A,FALSE,"028-97"}</definedName>
    <definedName name="aaaaaaaaaaaa" localSheetId="6" hidden="1">#REF!</definedName>
    <definedName name="aaaaaaaaaaaa" localSheetId="7" hidden="1">[17]Premissas!#REF!</definedName>
    <definedName name="AAAAAAAAAAAA" hidden="1">{#N/A,#N/A,TRUE,"Serviços"}</definedName>
    <definedName name="aaaaaaaaaaaaa" localSheetId="6" hidden="1">#REF!</definedName>
    <definedName name="aaaaaaaaaaaaa" localSheetId="7" hidden="1">[17]Premissas!#REF!</definedName>
    <definedName name="aaaaaaaaaaaaa" hidden="1">#REF!</definedName>
    <definedName name="AAAAAAAAAAAAAA" localSheetId="6" hidden="1">#REF!</definedName>
    <definedName name="AAAAAAAAAAAAAA" localSheetId="7" hidden="1">#REF!</definedName>
    <definedName name="AAAAAAAAAAAAAA" hidden="1">#REF!</definedName>
    <definedName name="AAAAAAAAAAAAAAA" localSheetId="6" hidden="1">#REF!</definedName>
    <definedName name="AAAAAAAAAAAAAAA" hidden="1">#REF!</definedName>
    <definedName name="AAAAAAAAAAAAAAAAA" localSheetId="6" hidden="1">#REF!</definedName>
    <definedName name="aaaaaaaaaaaaaaaaa" localSheetId="7" hidden="1">[17]Premissas!#REF!</definedName>
    <definedName name="AAAAAAAAAAAAAAAAA" hidden="1">#REF!</definedName>
    <definedName name="AAAAAAAAAAAAAAAAAA" localSheetId="6" hidden="1">#REF!</definedName>
    <definedName name="AAAAAAAAAAAAAAAAAA" hidden="1">#REF!</definedName>
    <definedName name="aaaaaaaaaaaaaaaaaaa" localSheetId="6" hidden="1">#REF!</definedName>
    <definedName name="aaaaaaaaaaaaaaaaaaa" localSheetId="7" hidden="1">[17]Premissas!#REF!</definedName>
    <definedName name="aaaaaaaaaaaaaaaaaaa" hidden="1">#REF!</definedName>
    <definedName name="AAAAAAAAAAAAAAAAAAAAAA" localSheetId="6" hidden="1">{"'gráf jan00'!$A$1:$AK$41"}</definedName>
    <definedName name="AAAAAAAAAAAAAAAAAAAAAA" localSheetId="7" hidden="1">{"'gráf jan00'!$A$1:$AK$41"}</definedName>
    <definedName name="AAAAAAAAAAAAAAAAAAAAAA" hidden="1">{#N/A,#N/A,TRUE,"Serviços"}</definedName>
    <definedName name="aaaaaaaaaaaaaaaaaaaaaaa" localSheetId="6" hidden="1">#REF!</definedName>
    <definedName name="aaaaaaaaaaaaaaaaaaaaaaa" localSheetId="7" hidden="1">#REF!</definedName>
    <definedName name="aaaaaaaaaaaaaaaaaaaaaaa" hidden="1">#REF!</definedName>
    <definedName name="AAAAAAAAAAAAAAAAAAAAAAAA" localSheetId="6" hidden="1">#REF!</definedName>
    <definedName name="AAAAAAAAAAAAAAAAAAAAAAAA" hidden="1">#REF!</definedName>
    <definedName name="aaaaaaaaaaaaaaaaaaaaaaaaaa" localSheetId="6" hidden="1">#REF!</definedName>
    <definedName name="aaaaaaaaaaaaaaaaaaaaaaaaaa" hidden="1">#REF!</definedName>
    <definedName name="AAAAAAAAAAAAAAAAAAAAAAAAAAA" localSheetId="6" hidden="1">#REF!</definedName>
    <definedName name="AAAAAAAAAAAAAAAAAAAAAAAAAAA" hidden="1">#REF!</definedName>
    <definedName name="AAAAAAAAAAAAAAAAAAAAAAAAAAAA">#REF!</definedName>
    <definedName name="aaacccc" localSheetId="7" hidden="1">{#N/A,#N/A,FALSE,"Plan1";#N/A,#N/A,FALSE,"Plan2"}</definedName>
    <definedName name="aaacccc" hidden="1">{#N/A,#N/A,FALSE,"Plan1";#N/A,#N/A,FALSE,"Plan2"}</definedName>
    <definedName name="aaas" localSheetId="6" hidden="1">{"'gráf jan00'!$A$1:$AK$41"}</definedName>
    <definedName name="aaas" localSheetId="7" hidden="1">{"'gráf jan00'!$A$1:$AK$41"}</definedName>
    <definedName name="aaas" hidden="1">{"'gráf jan00'!$A$1:$AK$41"}</definedName>
    <definedName name="AAB_Addin5" hidden="1">"AAB_Description for addin 5,Description for addin 5,Description for addin 5,Description for addin 5,Description for addin 5,Description for addin 5"</definedName>
    <definedName name="AABB" localSheetId="6" hidden="1">{"'gráf jan00'!$A$1:$AK$41"}</definedName>
    <definedName name="AABB" localSheetId="7" hidden="1">{"'gráf jan00'!$A$1:$AK$41"}</definedName>
    <definedName name="AABB" hidden="1">{"'gráf jan00'!$A$1:$AK$41"}</definedName>
    <definedName name="aaf" localSheetId="6" hidden="1">{"'CptDifn'!$AA$32:$AG$32"}</definedName>
    <definedName name="aaf" localSheetId="7" hidden="1">{"'CptDifn'!$AA$32:$AG$32"}</definedName>
    <definedName name="aaf" hidden="1">{"'CptDifn'!$AA$32:$AG$32"}</definedName>
    <definedName name="aasaasas" localSheetId="6" hidden="1">{#N/A,#N/A,TRUE,"indice";#N/A,#N/A,TRUE,"indicadores";#N/A,#N/A,TRUE,"comentarios"}</definedName>
    <definedName name="aasaasas" localSheetId="7" hidden="1">{#N/A,#N/A,TRUE,"indice";#N/A,#N/A,TRUE,"indicadores";#N/A,#N/A,TRUE,"comentarios"}</definedName>
    <definedName name="aasaasas" hidden="1">{#N/A,#N/A,TRUE,"indice";#N/A,#N/A,TRUE,"indicadores";#N/A,#N/A,TRUE,"comentarios"}</definedName>
    <definedName name="aasasas" localSheetId="6" hidden="1">{#N/A,#N/A,FALSE,"GERAL";#N/A,#N/A,FALSE,"012-96";#N/A,#N/A,FALSE,"018-96";#N/A,#N/A,FALSE,"027-96";#N/A,#N/A,FALSE,"059-96";#N/A,#N/A,FALSE,"076-96";#N/A,#N/A,FALSE,"019-97";#N/A,#N/A,FALSE,"021-97";#N/A,#N/A,FALSE,"022-97";#N/A,#N/A,FALSE,"028-97"}</definedName>
    <definedName name="aasasas" localSheetId="7" hidden="1">{#N/A,#N/A,FALSE,"GERAL";#N/A,#N/A,FALSE,"012-96";#N/A,#N/A,FALSE,"018-96";#N/A,#N/A,FALSE,"027-96";#N/A,#N/A,FALSE,"059-96";#N/A,#N/A,FALSE,"076-96";#N/A,#N/A,FALSE,"019-97";#N/A,#N/A,FALSE,"021-97";#N/A,#N/A,FALSE,"022-97";#N/A,#N/A,FALSE,"028-97"}</definedName>
    <definedName name="aasasas" hidden="1">{#N/A,#N/A,FALSE,"GERAL";#N/A,#N/A,FALSE,"012-96";#N/A,#N/A,FALSE,"018-96";#N/A,#N/A,FALSE,"027-96";#N/A,#N/A,FALSE,"059-96";#N/A,#N/A,FALSE,"076-96";#N/A,#N/A,FALSE,"019-97";#N/A,#N/A,FALSE,"021-97";#N/A,#N/A,FALSE,"022-97";#N/A,#N/A,FALSE,"028-97"}</definedName>
    <definedName name="aasse" localSheetId="6" hidden="1">{"'RR'!$A$2:$E$81"}</definedName>
    <definedName name="aasse" localSheetId="7" hidden="1">{"'RR'!$A$2:$E$81"}</definedName>
    <definedName name="aasse" hidden="1">{"'RR'!$A$2:$E$81"}</definedName>
    <definedName name="AAT_5.2" localSheetId="6" hidden="1">{#N/A,#N/A,FALSE,"Planilha";#N/A,#N/A,FALSE,"Resumo";#N/A,#N/A,FALSE,"Fisico";#N/A,#N/A,FALSE,"Financeiro";#N/A,#N/A,FALSE,"Financeiro"}</definedName>
    <definedName name="AAT_5.2" localSheetId="7" hidden="1">{#N/A,#N/A,FALSE,"Planilha";#N/A,#N/A,FALSE,"Resumo";#N/A,#N/A,FALSE,"Fisico";#N/A,#N/A,FALSE,"Financeiro";#N/A,#N/A,FALSE,"Financeiro"}</definedName>
    <definedName name="AAT_5.2" hidden="1">{#N/A,#N/A,FALSE,"Planilha";#N/A,#N/A,FALSE,"Resumo";#N/A,#N/A,FALSE,"Fisico";#N/A,#N/A,FALSE,"Financeiro";#N/A,#N/A,FALSE,"Financeiro"}</definedName>
    <definedName name="AB" localSheetId="6" hidden="1">{"'gráf jan00'!$A$1:$AK$41"}</definedName>
    <definedName name="AB" localSheetId="7" hidden="1">{"'gráf jan00'!$A$1:$AK$41"}</definedName>
    <definedName name="ab" hidden="1">{#N/A,#N/A,FALSE,"ET-CAPA";#N/A,#N/A,FALSE,"ET-PAG1";#N/A,#N/A,FALSE,"ET-PAG2";#N/A,#N/A,FALSE,"ET-PAG3";#N/A,#N/A,FALSE,"ET-PAG4";#N/A,#N/A,FALSE,"ET-PAG5"}</definedName>
    <definedName name="ababa" localSheetId="6" hidden="1">#REF!</definedName>
    <definedName name="ababa" localSheetId="7" hidden="1">#REF!</definedName>
    <definedName name="ababa" hidden="1">#REF!</definedName>
    <definedName name="ababadb" localSheetId="6" hidden="1">#REF!</definedName>
    <definedName name="ababadb" localSheetId="7" hidden="1">#REF!</definedName>
    <definedName name="ababadb" hidden="1">#REF!</definedName>
    <definedName name="Abal" localSheetId="6" hidden="1">{"'RR'!$A$2:$E$81"}</definedName>
    <definedName name="Abal" localSheetId="7" hidden="1">{"'RR'!$A$2:$E$81"}</definedName>
    <definedName name="Abal" hidden="1">{"'RR'!$A$2:$E$81"}</definedName>
    <definedName name="Abalroamento" localSheetId="6" hidden="1">{"'Quadro'!$A$4:$BG$78"}</definedName>
    <definedName name="Abalroamento" localSheetId="7" hidden="1">{"'Quadro'!$A$4:$BG$78"}</definedName>
    <definedName name="Abalroamento" hidden="1">{"'Quadro'!$A$4:$BG$78"}</definedName>
    <definedName name="ABC" localSheetId="6" hidden="1">#REF!</definedName>
    <definedName name="ABC" hidden="1">#REF!</definedName>
    <definedName name="ABC.XLS" localSheetId="6" hidden="1">{"'Quadro'!$A$4:$BG$78"}</definedName>
    <definedName name="ABC.XLS" localSheetId="7" hidden="1">{"'Quadro'!$A$4:$BG$78"}</definedName>
    <definedName name="ABC.XLS" hidden="1">{"'Quadro'!$A$4:$BG$78"}</definedName>
    <definedName name="ABC_SERV_2">#REF!</definedName>
    <definedName name="abcd" localSheetId="6" hidden="1">{#N/A,#N/A,FALSE,"PCOL"}</definedName>
    <definedName name="abcd" localSheetId="7" hidden="1">{#N/A,#N/A,FALSE,"PCOL"}</definedName>
    <definedName name="abcd" hidden="1">{#N/A,#N/A,FALSE,"PCOL"}</definedName>
    <definedName name="abcde" localSheetId="6" hidden="1">{#N/A,#N/A,FALSE,"PCOL"}</definedName>
    <definedName name="abcde" localSheetId="7" hidden="1">{#N/A,#N/A,FALSE,"PCOL"}</definedName>
    <definedName name="abcde" hidden="1">{#N/A,#N/A,FALSE,"PCOL"}</definedName>
    <definedName name="abcdef" localSheetId="6" hidden="1">{"'PXR_6500'!$A$1:$I$124"}</definedName>
    <definedName name="abcdef" localSheetId="7" hidden="1">{"'PXR_6500'!$A$1:$I$124"}</definedName>
    <definedName name="abcdef" hidden="1">{"'PXR_6500'!$A$1:$I$124"}</definedName>
    <definedName name="abdadbad" localSheetId="6" hidden="1">#REF!</definedName>
    <definedName name="abdadbad" hidden="1">#REF!</definedName>
    <definedName name="ABERTA" localSheetId="6">#REF!</definedName>
    <definedName name="ABERTA" localSheetId="7">[31]MATRIZ!$C$7:$O$602</definedName>
    <definedName name="ABERTA">#REF!</definedName>
    <definedName name="ABERTURA_DE_CAIXA_ATÉ_25CM__INCLUI_ESCAVAÇÃO__COMPACTAÇÃO__TRANSPORTE_E_PREPARO_DO_SUB_LEITO">#REF!</definedName>
    <definedName name="ABN" localSheetId="6" hidden="1">{"'PXR_6500'!$A$1:$I$124"}</definedName>
    <definedName name="ABN" localSheetId="7" hidden="1">{"'PXR_6500'!$A$1:$I$124"}</definedName>
    <definedName name="ABN" hidden="1">{"'PXR_6500'!$A$1:$I$124"}</definedName>
    <definedName name="abno" localSheetId="6" hidden="1">{"'PXR_6500'!$A$1:$I$124"}</definedName>
    <definedName name="abno" localSheetId="7" hidden="1">{"'PXR_6500'!$A$1:$I$124"}</definedName>
    <definedName name="abno" hidden="1">{"'PXR_6500'!$A$1:$I$124"}</definedName>
    <definedName name="abobora.xls" localSheetId="6" hidden="1">{"'Quadro'!$A$4:$BG$78"}</definedName>
    <definedName name="abobora.xls" localSheetId="7" hidden="1">{"'Quadro'!$A$4:$BG$78"}</definedName>
    <definedName name="abobora.xls" hidden="1">{"'Quadro'!$A$4:$BG$78"}</definedName>
    <definedName name="abs" localSheetId="6" hidden="1">{"'Quadro'!$A$4:$BG$78"}</definedName>
    <definedName name="abs" localSheetId="7" hidden="1">{"'Quadro'!$A$4:$BG$78"}</definedName>
    <definedName name="abs" hidden="1">{"'Quadro'!$A$4:$BG$78"}</definedName>
    <definedName name="AC">#REF!</definedName>
    <definedName name="acao" localSheetId="6" hidden="1">{"'Quadro'!$A$4:$BG$78"}</definedName>
    <definedName name="acao" localSheetId="7" hidden="1">{"'Quadro'!$A$4:$BG$78"}</definedName>
    <definedName name="acao" hidden="1">{"'Quadro'!$A$4:$BG$78"}</definedName>
    <definedName name="acbe">#REF!</definedName>
    <definedName name="AccessDatabase" localSheetId="6" hidden="1">"C:\IBIRITERMO\INSTRUMENT LIST\F7_6820_000_520101_01draft2.mdb"</definedName>
    <definedName name="AccessDatabase" localSheetId="7" hidden="1">"C:\IBIRITERMO\INSTRUMENT LIST\F7_6820_000_520101_01draft2.mdb"</definedName>
    <definedName name="AccessDatabase" hidden="1">"C:\Documents and Settings\JPMELLO\Meus documentos\ARQUIVOS 2004\MONITORAMENTO OAC\Monitoramento de OAC.mdb"</definedName>
    <definedName name="accf">#N/A</definedName>
    <definedName name="acCPT" localSheetId="6" hidden="1">{"'RR'!$A$2:$E$81"}</definedName>
    <definedName name="acCPT" localSheetId="7" hidden="1">{"'RR'!$A$2:$E$81"}</definedName>
    <definedName name="acCPT" hidden="1">{"'RR'!$A$2:$E$81"}</definedName>
    <definedName name="ACESITA" localSheetId="6" hidden="1">{#N/A,#N/A,FALSE,"GERAL";#N/A,#N/A,FALSE,"012-96";#N/A,#N/A,FALSE,"018-96";#N/A,#N/A,FALSE,"027-96";#N/A,#N/A,FALSE,"059-96";#N/A,#N/A,FALSE,"076-96";#N/A,#N/A,FALSE,"019-97";#N/A,#N/A,FALSE,"021-97";#N/A,#N/A,FALSE,"022-97";#N/A,#N/A,FALSE,"028-97"}</definedName>
    <definedName name="ACESITA" localSheetId="7" hidden="1">{#N/A,#N/A,FALSE,"GERAL";#N/A,#N/A,FALSE,"012-96";#N/A,#N/A,FALSE,"018-96";#N/A,#N/A,FALSE,"027-96";#N/A,#N/A,FALSE,"059-96";#N/A,#N/A,FALSE,"076-96";#N/A,#N/A,FALSE,"019-97";#N/A,#N/A,FALSE,"021-97";#N/A,#N/A,FALSE,"022-97";#N/A,#N/A,FALSE,"028-97"}</definedName>
    <definedName name="ACESITA" hidden="1">{#N/A,#N/A,FALSE,"GERAL";#N/A,#N/A,FALSE,"012-96";#N/A,#N/A,FALSE,"018-96";#N/A,#N/A,FALSE,"027-96";#N/A,#N/A,FALSE,"059-96";#N/A,#N/A,FALSE,"076-96";#N/A,#N/A,FALSE,"019-97";#N/A,#N/A,FALSE,"021-97";#N/A,#N/A,FALSE,"022-97";#N/A,#N/A,FALSE,"028-97"}</definedName>
    <definedName name="AcidCPT" localSheetId="6" hidden="1">{"'RR'!$A$2:$E$81"}</definedName>
    <definedName name="AcidCPT" localSheetId="7" hidden="1">{"'RR'!$A$2:$E$81"}</definedName>
    <definedName name="AcidCPT" hidden="1">{"'RR'!$A$2:$E$81"}</definedName>
    <definedName name="Acidente" localSheetId="6" hidden="1">{"'gráf jan00'!$A$1:$AK$41"}</definedName>
    <definedName name="Acidente" localSheetId="7" hidden="1">{"'gráf jan00'!$A$1:$AK$41"}</definedName>
    <definedName name="Acidente" hidden="1">{"'gráf jan00'!$A$1:$AK$41"}</definedName>
    <definedName name="AcidSPT" localSheetId="6" hidden="1">{"'RR'!$A$2:$E$81"}</definedName>
    <definedName name="AcidSPT" localSheetId="7" hidden="1">{"'RR'!$A$2:$E$81"}</definedName>
    <definedName name="AcidSPT" hidden="1">{"'RR'!$A$2:$E$81"}</definedName>
    <definedName name="aço" localSheetId="6" hidden="1">#REF!</definedName>
    <definedName name="aço" hidden="1">#REF!</definedName>
    <definedName name="AÇO_1" localSheetId="7" hidden="1">{#N/A,#N/A,FALSE,"SS 1";#N/A,#N/A,FALSE,"SS 2";#N/A,#N/A,FALSE,"TER 1 (1)";#N/A,#N/A,FALSE,"TER 1 (2)";#N/A,#N/A,FALSE,"TER 2";#N/A,#N/A,FALSE,"TIPO";#N/A,#N/A,FALSE,"CM  BAR"}</definedName>
    <definedName name="AÇO_1" hidden="1">{#N/A,#N/A,FALSE,"SS 1";#N/A,#N/A,FALSE,"SS 2";#N/A,#N/A,FALSE,"TER 1 (1)";#N/A,#N/A,FALSE,"TER 1 (2)";#N/A,#N/A,FALSE,"TER 2";#N/A,#N/A,FALSE,"TIPO";#N/A,#N/A,FALSE,"CM  BAR"}</definedName>
    <definedName name="AÇO_1_1" localSheetId="7" hidden="1">{#N/A,#N/A,FALSE,"SS 1";#N/A,#N/A,FALSE,"SS 2";#N/A,#N/A,FALSE,"TER 1 (1)";#N/A,#N/A,FALSE,"TER 1 (2)";#N/A,#N/A,FALSE,"TER 2";#N/A,#N/A,FALSE,"TIPO";#N/A,#N/A,FALSE,"CM  BAR"}</definedName>
    <definedName name="AÇO_1_1" hidden="1">{#N/A,#N/A,FALSE,"SS 1";#N/A,#N/A,FALSE,"SS 2";#N/A,#N/A,FALSE,"TER 1 (1)";#N/A,#N/A,FALSE,"TER 1 (2)";#N/A,#N/A,FALSE,"TER 2";#N/A,#N/A,FALSE,"TIPO";#N/A,#N/A,FALSE,"CM  BAR"}</definedName>
    <definedName name="aço2" localSheetId="7" hidden="1">{#N/A,#N/A,FALSE,"LEVFER V2 P";#N/A,#N/A,FALSE,"LEVFER V2 P10%"}</definedName>
    <definedName name="aço2" hidden="1">{#N/A,#N/A,FALSE,"LEVFER V2 P";#N/A,#N/A,FALSE,"LEVFER V2 P10%"}</definedName>
    <definedName name="aço2_1" localSheetId="7" hidden="1">{#N/A,#N/A,FALSE,"LEVFER V2 P";#N/A,#N/A,FALSE,"LEVFER V2 P10%"}</definedName>
    <definedName name="aço2_1" hidden="1">{#N/A,#N/A,FALSE,"LEVFER V2 P";#N/A,#N/A,FALSE,"LEVFER V2 P10%"}</definedName>
    <definedName name="aço2_1_1" localSheetId="7" hidden="1">{#N/A,#N/A,FALSE,"LEVFER V2 P";#N/A,#N/A,FALSE,"LEVFER V2 P10%"}</definedName>
    <definedName name="aço2_1_1" hidden="1">{#N/A,#N/A,FALSE,"LEVFER V2 P";#N/A,#N/A,FALSE,"LEVFER V2 P10%"}</definedName>
    <definedName name="aço2_2" localSheetId="7" hidden="1">{#N/A,#N/A,FALSE,"LEVFER V2 P";#N/A,#N/A,FALSE,"LEVFER V2 P10%"}</definedName>
    <definedName name="aço2_2" hidden="1">{#N/A,#N/A,FALSE,"LEVFER V2 P";#N/A,#N/A,FALSE,"LEVFER V2 P10%"}</definedName>
    <definedName name="Ações" hidden="1">"11/10/99"</definedName>
    <definedName name="act" localSheetId="6">#REF!</definedName>
    <definedName name="act" localSheetId="7">#REF!</definedName>
    <definedName name="act">#REF!</definedName>
    <definedName name="ACwvu.ACC." localSheetId="6" hidden="1">#REF!</definedName>
    <definedName name="ACwvu.ACC." hidden="1">#REF!</definedName>
    <definedName name="ACwvu.AFAC." localSheetId="6" hidden="1">#REF!</definedName>
    <definedName name="ACwvu.AFAC." hidden="1">#REF!</definedName>
    <definedName name="ACwvu.Características." localSheetId="6" hidden="1">#REF!</definedName>
    <definedName name="ACwvu.Características." hidden="1">#REF!</definedName>
    <definedName name="ACwvu.Ciclos." localSheetId="6" hidden="1">#REF!</definedName>
    <definedName name="ACwvu.Ciclos." hidden="1">#REF!</definedName>
    <definedName name="ACwvu.Custos." localSheetId="6" hidden="1">#REF!</definedName>
    <definedName name="ACwvu.Custos." hidden="1">#REF!</definedName>
    <definedName name="ACwvu.ELIMLUCRO." localSheetId="6" hidden="1">#REF!</definedName>
    <definedName name="ACwvu.ELIMLUCRO." hidden="1">#REF!</definedName>
    <definedName name="ACwvu.ESTOQUES." localSheetId="6" hidden="1">#REF!</definedName>
    <definedName name="ACwvu.ESTOQUES." hidden="1">#REF!</definedName>
    <definedName name="ACwvu.Fabio." localSheetId="6" hidden="1">#REF!</definedName>
    <definedName name="ACwvu.Fabio." hidden="1">#REF!</definedName>
    <definedName name="ACwvu.LPERDAS." localSheetId="6" hidden="1">#REF!</definedName>
    <definedName name="ACwvu.LPERDAS." hidden="1">#REF!</definedName>
    <definedName name="ACwvu.Recursos." localSheetId="6" hidden="1">#REF!</definedName>
    <definedName name="ACwvu.Recursos." hidden="1">#REF!</definedName>
    <definedName name="ACwvu.RES432." localSheetId="6" hidden="1">#REF!</definedName>
    <definedName name="ACwvu.RES432." hidden="1">#REF!</definedName>
    <definedName name="ACwvu.TAB1." localSheetId="6" hidden="1">#REF!</definedName>
    <definedName name="ACwvu.TAB1." hidden="1">#REF!</definedName>
    <definedName name="ACwvu.TAB10." localSheetId="6" hidden="1">#REF!</definedName>
    <definedName name="ACwvu.TAB10." hidden="1">#REF!</definedName>
    <definedName name="ACwvu.TAB2." localSheetId="6" hidden="1">#REF!</definedName>
    <definedName name="ACwvu.TAB2." hidden="1">#REF!</definedName>
    <definedName name="ACwvu.TAB3." localSheetId="6" hidden="1">#REF!</definedName>
    <definedName name="ACwvu.TAB3." hidden="1">#REF!</definedName>
    <definedName name="ACwvu.TAB4." localSheetId="6" hidden="1">#REF!</definedName>
    <definedName name="ACwvu.TAB4." hidden="1">#REF!</definedName>
    <definedName name="ACwvu.TAB5." localSheetId="6" hidden="1">#REF!</definedName>
    <definedName name="ACwvu.TAB5." hidden="1">#REF!</definedName>
    <definedName name="ACwvu.VERLUCRO." localSheetId="6" hidden="1">#REF!</definedName>
    <definedName name="ACwvu.VERLUCRO." hidden="1">#REF!</definedName>
    <definedName name="ad" localSheetId="6" hidden="1">{"'Quadro'!$A$4:$BG$78"}</definedName>
    <definedName name="ad" localSheetId="7" hidden="1">{"'Quadro'!$A$4:$BG$78"}</definedName>
    <definedName name="ad" hidden="1">{#N/A,#N/A,FALSE,"MO (2)"}</definedName>
    <definedName name="adad">#N/A</definedName>
    <definedName name="adasdad" localSheetId="6" hidden="1">{"'gráf jan00'!$A$1:$AK$41"}</definedName>
    <definedName name="adasdad" localSheetId="7" hidden="1">{"'gráf jan00'!$A$1:$AK$41"}</definedName>
    <definedName name="adasdad" hidden="1">{"'gráf jan00'!$A$1:$AK$41"}</definedName>
    <definedName name="adbgvadsbva\zsdb\adbadfsb" localSheetId="6" hidden="1">#REF!</definedName>
    <definedName name="adbgvadsbva\zsdb\adbadfsb" hidden="1">#REF!</definedName>
    <definedName name="ADDD">#REF!</definedName>
    <definedName name="ADED" localSheetId="6" hidden="1">{"'gráf jan00'!$A$1:$AK$41"}</definedName>
    <definedName name="ADED" localSheetId="7" hidden="1">{"'gráf jan00'!$A$1:$AK$41"}</definedName>
    <definedName name="ADED" hidden="1">{"'gráf jan00'!$A$1:$AK$41"}</definedName>
    <definedName name="Adequaqção" localSheetId="6" hidden="1">{"'gráf jan00'!$A$1:$AK$41"}</definedName>
    <definedName name="Adequaqção" localSheetId="7" hidden="1">{"'gráf jan00'!$A$1:$AK$41"}</definedName>
    <definedName name="Adequaqção" hidden="1">{"'gráf jan00'!$A$1:$AK$41"}</definedName>
    <definedName name="Aderência" localSheetId="6" hidden="1">{"'RR'!$A$2:$E$81"}</definedName>
    <definedName name="Aderência" localSheetId="7" hidden="1">{"'RR'!$A$2:$E$81"}</definedName>
    <definedName name="Aderência" hidden="1">{"'RR'!$A$2:$E$81"}</definedName>
    <definedName name="adf" localSheetId="6" hidden="1">#REF!</definedName>
    <definedName name="adf" hidden="1">#REF!</definedName>
    <definedName name="adfdfa" localSheetId="6" hidden="1">{#N/A,#N/A,FALSE,"GERAL";#N/A,#N/A,FALSE,"012-96";#N/A,#N/A,FALSE,"018-96";#N/A,#N/A,FALSE,"027-96";#N/A,#N/A,FALSE,"059-96";#N/A,#N/A,FALSE,"076-96";#N/A,#N/A,FALSE,"019-97";#N/A,#N/A,FALSE,"021-97";#N/A,#N/A,FALSE,"022-97";#N/A,#N/A,FALSE,"028-97"}</definedName>
    <definedName name="adfdfa" localSheetId="7" hidden="1">{#N/A,#N/A,FALSE,"GERAL";#N/A,#N/A,FALSE,"012-96";#N/A,#N/A,FALSE,"018-96";#N/A,#N/A,FALSE,"027-96";#N/A,#N/A,FALSE,"059-96";#N/A,#N/A,FALSE,"076-96";#N/A,#N/A,FALSE,"019-97";#N/A,#N/A,FALSE,"021-97";#N/A,#N/A,FALSE,"022-97";#N/A,#N/A,FALSE,"028-97"}</definedName>
    <definedName name="adfdfa" hidden="1">{#N/A,#N/A,FALSE,"GERAL";#N/A,#N/A,FALSE,"012-96";#N/A,#N/A,FALSE,"018-96";#N/A,#N/A,FALSE,"027-96";#N/A,#N/A,FALSE,"059-96";#N/A,#N/A,FALSE,"076-96";#N/A,#N/A,FALSE,"019-97";#N/A,#N/A,FALSE,"021-97";#N/A,#N/A,FALSE,"022-97";#N/A,#N/A,FALSE,"028-97"}</definedName>
    <definedName name="adfklasdfsçl" localSheetId="6" hidden="1">{#N/A,#N/A,FALSE,"Flx_caixa";#N/A,#N/A,FALSE,"Invest";#N/A,#N/A,FALSE,"Resultado";#N/A,#N/A,FALSE,"Custos";#N/A,#N/A,FALSE,"Receita";#N/A,#N/A,FALSE,"Comentários"}</definedName>
    <definedName name="adfklasdfsçl" localSheetId="7" hidden="1">{#N/A,#N/A,FALSE,"Flx_caixa";#N/A,#N/A,FALSE,"Invest";#N/A,#N/A,FALSE,"Resultado";#N/A,#N/A,FALSE,"Custos";#N/A,#N/A,FALSE,"Receita";#N/A,#N/A,FALSE,"Comentários"}</definedName>
    <definedName name="adfklasdfsçl" hidden="1">{#N/A,#N/A,FALSE,"Flx_caixa";#N/A,#N/A,FALSE,"Invest";#N/A,#N/A,FALSE,"Resultado";#N/A,#N/A,FALSE,"Custos";#N/A,#N/A,FALSE,"Receita";#N/A,#N/A,FALSE,"Comentários"}</definedName>
    <definedName name="ADICIONAL_OBRA" localSheetId="6">#REF!</definedName>
    <definedName name="ADICIONAL_OBRA" localSheetId="7">[32]dados_básicos!$W$5</definedName>
    <definedName name="ADICIONAL_OBRA">#REF!</definedName>
    <definedName name="Adir">"C:\SisGpo\Banco de Dados"</definedName>
    <definedName name="aditivo" localSheetId="6" hidden="1">{#N/A,#N/A,FALSE,"PCOL"}</definedName>
    <definedName name="aditivo" localSheetId="7" hidden="1">{#N/A,#N/A,FALSE,"PCOL"}</definedName>
    <definedName name="aditivo" hidden="1">{#N/A,#N/A,FALSE,"PCOL"}</definedName>
    <definedName name="Aditivo4" localSheetId="6">#REF!</definedName>
    <definedName name="Aditivo4" localSheetId="7">'[33]ADITIVO 4 PMSP'!$A$12:$L$713</definedName>
    <definedName name="Aditivo4">#REF!</definedName>
    <definedName name="adsf" localSheetId="6" hidden="1">{"'gráf jan00'!$A$1:$AK$41"}</definedName>
    <definedName name="adsf" localSheetId="7" hidden="1">{"'gráf jan00'!$A$1:$AK$41"}</definedName>
    <definedName name="adsf" hidden="1">{"'gráf jan00'!$A$1:$AK$41"}</definedName>
    <definedName name="adsfad" localSheetId="7" hidden="1">{#N/A,#N/A,FALSE,"GERAL";#N/A,#N/A,FALSE,"012-96";#N/A,#N/A,FALSE,"018-96";#N/A,#N/A,FALSE,"027-96";#N/A,#N/A,FALSE,"059-96";#N/A,#N/A,FALSE,"076-96";#N/A,#N/A,FALSE,"019-97";#N/A,#N/A,FALSE,"021-97";#N/A,#N/A,FALSE,"022-97";#N/A,#N/A,FALSE,"028-97"}</definedName>
    <definedName name="adsfad" hidden="1">{#N/A,#N/A,FALSE,"GERAL";#N/A,#N/A,FALSE,"012-96";#N/A,#N/A,FALSE,"018-96";#N/A,#N/A,FALSE,"027-96";#N/A,#N/A,FALSE,"059-96";#N/A,#N/A,FALSE,"076-96";#N/A,#N/A,FALSE,"019-97";#N/A,#N/A,FALSE,"021-97";#N/A,#N/A,FALSE,"022-97";#N/A,#N/A,FALSE,"028-97"}</definedName>
    <definedName name="adwe" localSheetId="6" hidden="1">{"'RR'!$A$2:$E$81"}</definedName>
    <definedName name="adwe" localSheetId="7" hidden="1">{"'RR'!$A$2:$E$81"}</definedName>
    <definedName name="adwe" hidden="1">{"'RR'!$A$2:$E$81"}</definedName>
    <definedName name="ae" localSheetId="6" hidden="1">{#N/A,#N/A,FALSE,"QD_F1 Invest Detalhado";#N/A,#N/A,FALSE,"QD_F3 Invest_Comparado";#N/A,#N/A,FALSE,"QD_B Trafego";#N/A,#N/A,FALSE,"QD_D0 Custos Operacionais";#N/A,#N/A,FALSE,"QD_C Receita";#N/A,#N/A,FALSE,"QD_D Custos";#N/A,#N/A,FALSE,"QD_E Resultado";#N/A,#N/A,FALSE,"QD_G Fluxo Caixa"}</definedName>
    <definedName name="ae" localSheetId="7" hidden="1">{#N/A,#N/A,FALSE,"QD_F1 Invest Detalhado";#N/A,#N/A,FALSE,"QD_F3 Invest_Comparado";#N/A,#N/A,FALSE,"QD_B Trafego";#N/A,#N/A,FALSE,"QD_D0 Custos Operacionais";#N/A,#N/A,FALSE,"QD_C Receita";#N/A,#N/A,FALSE,"QD_D Custos";#N/A,#N/A,FALSE,"QD_E Resultado";#N/A,#N/A,FALSE,"QD_G Fluxo Caixa"}</definedName>
    <definedName name="ae" hidden="1">{#N/A,#N/A,FALSE,"QD_F1 Invest Detalhado";#N/A,#N/A,FALSE,"QD_F3 Invest_Comparado";#N/A,#N/A,FALSE,"QD_B Trafego";#N/A,#N/A,FALSE,"QD_D0 Custos Operacionais";#N/A,#N/A,FALSE,"QD_C Receita";#N/A,#N/A,FALSE,"QD_D Custos";#N/A,#N/A,FALSE,"QD_E Resultado";#N/A,#N/A,FALSE,"QD_G Fluxo Caixa"}</definedName>
    <definedName name="aeaeq">#N/A</definedName>
    <definedName name="aeaw" localSheetId="6" hidden="1">{#VALUE!,#N/A,FALSE,0;#N/A,#N/A,FALSE,0;#N/A,#N/A,FALSE,0;#N/A,#N/A,FALSE,0;#N/A,#N/A,FALSE,0;#N/A,#N/A,FALSE,0;#N/A,#N/A,FALSE,0;#N/A,#N/A,FALSE,0;#N/A,#N/A,FALSE,0;#N/A,#N/A,FALSE,0;#N/A,#N/A,FALSE,0;#N/A,#N/A,FALSE,0;#N/A,#N/A,FALSE,0;#N/A,#N/A,FALSE,0;#N/A,#N/A,FALSE,0;#N/A,#N/A,FALSE,0;#N/A,#N/A,FALSE,0}</definedName>
    <definedName name="aeaw" localSheetId="7" hidden="1">{#VALUE!,#N/A,FALSE,0;#N/A,#N/A,FALSE,0;#N/A,#N/A,FALSE,0;#N/A,#N/A,FALSE,0;#N/A,#N/A,FALSE,0;#N/A,#N/A,FALSE,0;#N/A,#N/A,FALSE,0;#N/A,#N/A,FALSE,0;#N/A,#N/A,FALSE,0;#N/A,#N/A,FALSE,0;#N/A,#N/A,FALSE,0;#N/A,#N/A,FALSE,0;#N/A,#N/A,FALSE,0;#N/A,#N/A,FALSE,0;#N/A,#N/A,FALSE,0;#N/A,#N/A,FALSE,0;#N/A,#N/A,FALSE,0}</definedName>
    <definedName name="aeaw" hidden="1">{#VALUE!,#N/A,FALSE,0;#N/A,#N/A,FALSE,0;#N/A,#N/A,FALSE,0;#N/A,#N/A,FALSE,0;#N/A,#N/A,FALSE,0;#N/A,#N/A,FALSE,0;#N/A,#N/A,FALSE,0;#N/A,#N/A,FALSE,0;#N/A,#N/A,FALSE,0;#N/A,#N/A,FALSE,0;#N/A,#N/A,FALSE,0;#N/A,#N/A,FALSE,0;#N/A,#N/A,FALSE,0;#N/A,#N/A,FALSE,0;#N/A,#N/A,FALSE,0;#N/A,#N/A,FALSE,0;#N/A,#N/A,FALSE,0}</definedName>
    <definedName name="aegqegqeg" localSheetId="6" hidden="1">#REF!</definedName>
    <definedName name="aegqegqeg" localSheetId="7" hidden="1">#REF!</definedName>
    <definedName name="aegqegqeg" hidden="1">#REF!</definedName>
    <definedName name="AF" localSheetId="6" hidden="1">{#N/A,#N/A,FALSE,"GERAL";#N/A,#N/A,FALSE,"012-96";#N/A,#N/A,FALSE,"018-96";#N/A,#N/A,FALSE,"027-96";#N/A,#N/A,FALSE,"059-96";#N/A,#N/A,FALSE,"076-96";#N/A,#N/A,FALSE,"019-97";#N/A,#N/A,FALSE,"021-97";#N/A,#N/A,FALSE,"022-97";#N/A,#N/A,FALSE,"028-97"}</definedName>
    <definedName name="AF" localSheetId="7" hidden="1">{#N/A,#N/A,FALSE,"GERAL";#N/A,#N/A,FALSE,"012-96";#N/A,#N/A,FALSE,"018-96";#N/A,#N/A,FALSE,"027-96";#N/A,#N/A,FALSE,"059-96";#N/A,#N/A,FALSE,"076-96";#N/A,#N/A,FALSE,"019-97";#N/A,#N/A,FALSE,"021-97";#N/A,#N/A,FALSE,"022-97";#N/A,#N/A,FALSE,"028-97"}</definedName>
    <definedName name="AF" hidden="1">{#N/A,#N/A,FALSE,"GERAL";#N/A,#N/A,FALSE,"012-96";#N/A,#N/A,FALSE,"018-96";#N/A,#N/A,FALSE,"027-96";#N/A,#N/A,FALSE,"059-96";#N/A,#N/A,FALSE,"076-96";#N/A,#N/A,FALSE,"019-97";#N/A,#N/A,FALSE,"021-97";#N/A,#N/A,FALSE,"022-97";#N/A,#N/A,FALSE,"028-97"}</definedName>
    <definedName name="afbsdfb" localSheetId="6" hidden="1">#REF!</definedName>
    <definedName name="afbsdfb" localSheetId="7" hidden="1">#REF!</definedName>
    <definedName name="afbsdfb" hidden="1">#REF!</definedName>
    <definedName name="afda" localSheetId="6" hidden="1">{"'gráf jan00'!$A$1:$AK$41"}</definedName>
    <definedName name="afda" localSheetId="7" hidden="1">{"'gráf jan00'!$A$1:$AK$41"}</definedName>
    <definedName name="afda" hidden="1">{"'gráf jan00'!$A$1:$AK$41"}</definedName>
    <definedName name="AFDaf" localSheetId="6" hidden="1">#REF!</definedName>
    <definedName name="AFDaf" hidden="1">#REF!</definedName>
    <definedName name="afdfd" localSheetId="6" hidden="1">{#N/A,#N/A,FALSE,"GERAL";#N/A,#N/A,FALSE,"012-96";#N/A,#N/A,FALSE,"018-96";#N/A,#N/A,FALSE,"027-96";#N/A,#N/A,FALSE,"059-96";#N/A,#N/A,FALSE,"076-96";#N/A,#N/A,FALSE,"019-97";#N/A,#N/A,FALSE,"021-97";#N/A,#N/A,FALSE,"022-97";#N/A,#N/A,FALSE,"028-97"}</definedName>
    <definedName name="afdfd" localSheetId="7" hidden="1">{#N/A,#N/A,FALSE,"GERAL";#N/A,#N/A,FALSE,"012-96";#N/A,#N/A,FALSE,"018-96";#N/A,#N/A,FALSE,"027-96";#N/A,#N/A,FALSE,"059-96";#N/A,#N/A,FALSE,"076-96";#N/A,#N/A,FALSE,"019-97";#N/A,#N/A,FALSE,"021-97";#N/A,#N/A,FALSE,"022-97";#N/A,#N/A,FALSE,"028-97"}</definedName>
    <definedName name="afdfd" hidden="1">{#N/A,#N/A,FALSE,"GERAL";#N/A,#N/A,FALSE,"012-96";#N/A,#N/A,FALSE,"018-96";#N/A,#N/A,FALSE,"027-96";#N/A,#N/A,FALSE,"059-96";#N/A,#N/A,FALSE,"076-96";#N/A,#N/A,FALSE,"019-97";#N/A,#N/A,FALSE,"021-97";#N/A,#N/A,FALSE,"022-97";#N/A,#N/A,FALSE,"028-97"}</definedName>
    <definedName name="afds" localSheetId="6" hidden="1">{"'gráf jan00'!$A$1:$AK$41"}</definedName>
    <definedName name="afds" localSheetId="7" hidden="1">{"'gráf jan00'!$A$1:$AK$41"}</definedName>
    <definedName name="afds" hidden="1">{"'gráf jan00'!$A$1:$AK$41"}</definedName>
    <definedName name="ag" localSheetId="6" hidden="1">{"'gráf jan00'!$A$1:$AK$41"}</definedName>
    <definedName name="ag" localSheetId="7" hidden="1">{"'gráf jan00'!$A$1:$AK$41"}</definedName>
    <definedName name="ag" hidden="1">{"'gráf jan00'!$A$1:$AK$41"}</definedName>
    <definedName name="aga" localSheetId="6" hidden="1">{#N/A,#N/A,FALSE,"GERAL";#N/A,#N/A,FALSE,"012-96";#N/A,#N/A,FALSE,"018-96";#N/A,#N/A,FALSE,"027-96";#N/A,#N/A,FALSE,"059-96";#N/A,#N/A,FALSE,"076-96";#N/A,#N/A,FALSE,"019-97";#N/A,#N/A,FALSE,"021-97";#N/A,#N/A,FALSE,"022-97";#N/A,#N/A,FALSE,"028-97"}</definedName>
    <definedName name="aga" localSheetId="7" hidden="1">{#N/A,#N/A,FALSE,"GERAL";#N/A,#N/A,FALSE,"012-96";#N/A,#N/A,FALSE,"018-96";#N/A,#N/A,FALSE,"027-96";#N/A,#N/A,FALSE,"059-96";#N/A,#N/A,FALSE,"076-96";#N/A,#N/A,FALSE,"019-97";#N/A,#N/A,FALSE,"021-97";#N/A,#N/A,FALSE,"022-97";#N/A,#N/A,FALSE,"028-97"}</definedName>
    <definedName name="aga" hidden="1">{#N/A,#N/A,FALSE,"GERAL";#N/A,#N/A,FALSE,"012-96";#N/A,#N/A,FALSE,"018-96";#N/A,#N/A,FALSE,"027-96";#N/A,#N/A,FALSE,"059-96";#N/A,#N/A,FALSE,"076-96";#N/A,#N/A,FALSE,"019-97";#N/A,#N/A,FALSE,"021-97";#N/A,#N/A,FALSE,"022-97";#N/A,#N/A,FALSE,"028-97"}</definedName>
    <definedName name="AGAKLJDFK" localSheetId="6" hidden="1">{"'gráf jan00'!$A$1:$AK$41"}</definedName>
    <definedName name="AGAKLJDFK" localSheetId="7" hidden="1">{"'gráf jan00'!$A$1:$AK$41"}</definedName>
    <definedName name="AGAKLJDFK" hidden="1">{"'gráf jan00'!$A$1:$AK$41"}</definedName>
    <definedName name="agdadf" localSheetId="6" hidden="1">{#N/A,#N/A,FALSE,"GERAL";#N/A,#N/A,FALSE,"012-96";#N/A,#N/A,FALSE,"018-96";#N/A,#N/A,FALSE,"027-96";#N/A,#N/A,FALSE,"059-96";#N/A,#N/A,FALSE,"076-96";#N/A,#N/A,FALSE,"019-97";#N/A,#N/A,FALSE,"021-97";#N/A,#N/A,FALSE,"022-97";#N/A,#N/A,FALSE,"028-97"}</definedName>
    <definedName name="agdadf" localSheetId="7" hidden="1">{#N/A,#N/A,FALSE,"GERAL";#N/A,#N/A,FALSE,"012-96";#N/A,#N/A,FALSE,"018-96";#N/A,#N/A,FALSE,"027-96";#N/A,#N/A,FALSE,"059-96";#N/A,#N/A,FALSE,"076-96";#N/A,#N/A,FALSE,"019-97";#N/A,#N/A,FALSE,"021-97";#N/A,#N/A,FALSE,"022-97";#N/A,#N/A,FALSE,"028-97"}</definedName>
    <definedName name="agdadf" hidden="1">{#N/A,#N/A,FALSE,"GERAL";#N/A,#N/A,FALSE,"012-96";#N/A,#N/A,FALSE,"018-96";#N/A,#N/A,FALSE,"027-96";#N/A,#N/A,FALSE,"059-96";#N/A,#N/A,FALSE,"076-96";#N/A,#N/A,FALSE,"019-97";#N/A,#N/A,FALSE,"021-97";#N/A,#N/A,FALSE,"022-97";#N/A,#N/A,FALSE,"028-97"}</definedName>
    <definedName name="agdagdad" localSheetId="6" hidden="1">{#N/A,#N/A,FALSE,"GERAL";#N/A,#N/A,FALSE,"012-96";#N/A,#N/A,FALSE,"018-96";#N/A,#N/A,FALSE,"027-96";#N/A,#N/A,FALSE,"059-96";#N/A,#N/A,FALSE,"076-96";#N/A,#N/A,FALSE,"019-97";#N/A,#N/A,FALSE,"021-97";#N/A,#N/A,FALSE,"022-97";#N/A,#N/A,FALSE,"028-97"}</definedName>
    <definedName name="agdagdad" localSheetId="7" hidden="1">{#N/A,#N/A,FALSE,"GERAL";#N/A,#N/A,FALSE,"012-96";#N/A,#N/A,FALSE,"018-96";#N/A,#N/A,FALSE,"027-96";#N/A,#N/A,FALSE,"059-96";#N/A,#N/A,FALSE,"076-96";#N/A,#N/A,FALSE,"019-97";#N/A,#N/A,FALSE,"021-97";#N/A,#N/A,FALSE,"022-97";#N/A,#N/A,FALSE,"028-97"}</definedName>
    <definedName name="agdagdad" hidden="1">{#N/A,#N/A,FALSE,"GERAL";#N/A,#N/A,FALSE,"012-96";#N/A,#N/A,FALSE,"018-96";#N/A,#N/A,FALSE,"027-96";#N/A,#N/A,FALSE,"059-96";#N/A,#N/A,FALSE,"076-96";#N/A,#N/A,FALSE,"019-97";#N/A,#N/A,FALSE,"021-97";#N/A,#N/A,FALSE,"022-97";#N/A,#N/A,FALSE,"028-97"}</definedName>
    <definedName name="ageagqeg" localSheetId="6" hidden="1">#REF!</definedName>
    <definedName name="ageagqeg" localSheetId="7" hidden="1">#REF!</definedName>
    <definedName name="ageagqeg" hidden="1">#REF!</definedName>
    <definedName name="agfggfdfda" localSheetId="6" hidden="1">{#N/A,#N/A,FALSE,"GERAL";#N/A,#N/A,FALSE,"012-96";#N/A,#N/A,FALSE,"018-96";#N/A,#N/A,FALSE,"027-96";#N/A,#N/A,FALSE,"059-96";#N/A,#N/A,FALSE,"076-96";#N/A,#N/A,FALSE,"019-97";#N/A,#N/A,FALSE,"021-97";#N/A,#N/A,FALSE,"022-97";#N/A,#N/A,FALSE,"028-97"}</definedName>
    <definedName name="agfggfdfda" localSheetId="7" hidden="1">{#N/A,#N/A,FALSE,"GERAL";#N/A,#N/A,FALSE,"012-96";#N/A,#N/A,FALSE,"018-96";#N/A,#N/A,FALSE,"027-96";#N/A,#N/A,FALSE,"059-96";#N/A,#N/A,FALSE,"076-96";#N/A,#N/A,FALSE,"019-97";#N/A,#N/A,FALSE,"021-97";#N/A,#N/A,FALSE,"022-97";#N/A,#N/A,FALSE,"028-97"}</definedName>
    <definedName name="agfggfdfda" hidden="1">{#N/A,#N/A,FALSE,"GERAL";#N/A,#N/A,FALSE,"012-96";#N/A,#N/A,FALSE,"018-96";#N/A,#N/A,FALSE,"027-96";#N/A,#N/A,FALSE,"059-96";#N/A,#N/A,FALSE,"076-96";#N/A,#N/A,FALSE,"019-97";#N/A,#N/A,FALSE,"021-97";#N/A,#N/A,FALSE,"022-97";#N/A,#N/A,FALSE,"028-97"}</definedName>
    <definedName name="agga" localSheetId="6" hidden="1">{#N/A,#N/A,FALSE,"GERAL";#N/A,#N/A,FALSE,"012-96";#N/A,#N/A,FALSE,"018-96";#N/A,#N/A,FALSE,"027-96";#N/A,#N/A,FALSE,"059-96";#N/A,#N/A,FALSE,"076-96";#N/A,#N/A,FALSE,"019-97";#N/A,#N/A,FALSE,"021-97";#N/A,#N/A,FALSE,"022-97";#N/A,#N/A,FALSE,"028-97"}</definedName>
    <definedName name="agga" localSheetId="7" hidden="1">{#N/A,#N/A,FALSE,"GERAL";#N/A,#N/A,FALSE,"012-96";#N/A,#N/A,FALSE,"018-96";#N/A,#N/A,FALSE,"027-96";#N/A,#N/A,FALSE,"059-96";#N/A,#N/A,FALSE,"076-96";#N/A,#N/A,FALSE,"019-97";#N/A,#N/A,FALSE,"021-97";#N/A,#N/A,FALSE,"022-97";#N/A,#N/A,FALSE,"028-97"}</definedName>
    <definedName name="agga" hidden="1">{#N/A,#N/A,FALSE,"GERAL";#N/A,#N/A,FALSE,"012-96";#N/A,#N/A,FALSE,"018-96";#N/A,#N/A,FALSE,"027-96";#N/A,#N/A,FALSE,"059-96";#N/A,#N/A,FALSE,"076-96";#N/A,#N/A,FALSE,"019-97";#N/A,#N/A,FALSE,"021-97";#N/A,#N/A,FALSE,"022-97";#N/A,#N/A,FALSE,"028-97"}</definedName>
    <definedName name="aggqgq" localSheetId="6" hidden="1">#REF!</definedName>
    <definedName name="aggqgq" localSheetId="7" hidden="1">#REF!</definedName>
    <definedName name="aggqgq" hidden="1">#REF!</definedName>
    <definedName name="agitannasmna" localSheetId="6" hidden="1">{#N/A,#N/A,FALSE,"GERAL";#N/A,#N/A,FALSE,"012-96";#N/A,#N/A,FALSE,"018-96";#N/A,#N/A,FALSE,"027-96";#N/A,#N/A,FALSE,"059-96";#N/A,#N/A,FALSE,"076-96";#N/A,#N/A,FALSE,"019-97";#N/A,#N/A,FALSE,"021-97";#N/A,#N/A,FALSE,"022-97";#N/A,#N/A,FALSE,"028-97"}</definedName>
    <definedName name="agitannasmna" localSheetId="7" hidden="1">{#N/A,#N/A,FALSE,"GERAL";#N/A,#N/A,FALSE,"012-96";#N/A,#N/A,FALSE,"018-96";#N/A,#N/A,FALSE,"027-96";#N/A,#N/A,FALSE,"059-96";#N/A,#N/A,FALSE,"076-96";#N/A,#N/A,FALSE,"019-97";#N/A,#N/A,FALSE,"021-97";#N/A,#N/A,FALSE,"022-97";#N/A,#N/A,FALSE,"028-97"}</definedName>
    <definedName name="agitannasmna" hidden="1">{#N/A,#N/A,FALSE,"GERAL";#N/A,#N/A,FALSE,"012-96";#N/A,#N/A,FALSE,"018-96";#N/A,#N/A,FALSE,"027-96";#N/A,#N/A,FALSE,"059-96";#N/A,#N/A,FALSE,"076-96";#N/A,#N/A,FALSE,"019-97";#N/A,#N/A,FALSE,"021-97";#N/A,#N/A,FALSE,"022-97";#N/A,#N/A,FALSE,"028-97"}</definedName>
    <definedName name="ago"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go"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go" hidden="1">{#N/A,#N/A,FALSE,"ET-CAPA";#N/A,#N/A,FALSE,"ET-PAG1";#N/A,#N/A,FALSE,"ET-PAG2";#N/A,#N/A,FALSE,"ET-PAG3";#N/A,#N/A,FALSE,"ET-PAG4";#N/A,#N/A,FALSE,"ET-PAG5"}</definedName>
    <definedName name="AGO8." localSheetId="6" hidden="1">{"'gráf jan00'!$A$1:$AK$41"}</definedName>
    <definedName name="AGO8." localSheetId="7" hidden="1">{"'gráf jan00'!$A$1:$AK$41"}</definedName>
    <definedName name="AGO8." hidden="1">{"'gráf jan00'!$A$1:$AK$41"}</definedName>
    <definedName name="AGORA" localSheetId="7" hidden="1">{#N/A,#N/A,FALSE,"SS";#N/A,#N/A,FALSE,"TER1";#N/A,#N/A,FALSE,"TER2";#N/A,#N/A,FALSE,"TER3";#N/A,#N/A,FALSE,"TP1";#N/A,#N/A,FALSE,"TP2";#N/A,#N/A,FALSE,"TP3";#N/A,#N/A,FALSE,"DI1";#N/A,#N/A,FALSE,"DI2";#N/A,#N/A,FALSE,"DI3";#N/A,#N/A,FALSE,"DS1";#N/A,#N/A,FALSE,"DS2";#N/A,#N/A,FALSE,"CM"}</definedName>
    <definedName name="AGORA" hidden="1">{#N/A,#N/A,FALSE,"SS";#N/A,#N/A,FALSE,"TER1";#N/A,#N/A,FALSE,"TER2";#N/A,#N/A,FALSE,"TER3";#N/A,#N/A,FALSE,"TP1";#N/A,#N/A,FALSE,"TP2";#N/A,#N/A,FALSE,"TP3";#N/A,#N/A,FALSE,"DI1";#N/A,#N/A,FALSE,"DI2";#N/A,#N/A,FALSE,"DI3";#N/A,#N/A,FALSE,"DS1";#N/A,#N/A,FALSE,"DS2";#N/A,#N/A,FALSE,"CM"}</definedName>
    <definedName name="AGORA2" localSheetId="7" hidden="1">{#N/A,#N/A,FALSE,"SS";#N/A,#N/A,FALSE,"TER1";#N/A,#N/A,FALSE,"TER2";#N/A,#N/A,FALSE,"TER3";#N/A,#N/A,FALSE,"TP1";#N/A,#N/A,FALSE,"TP2";#N/A,#N/A,FALSE,"TP3";#N/A,#N/A,FALSE,"DI1";#N/A,#N/A,FALSE,"DI2";#N/A,#N/A,FALSE,"DI3";#N/A,#N/A,FALSE,"DS1";#N/A,#N/A,FALSE,"DS2";#N/A,#N/A,FALSE,"CM"}</definedName>
    <definedName name="AGORA2" hidden="1">{#N/A,#N/A,FALSE,"SS";#N/A,#N/A,FALSE,"TER1";#N/A,#N/A,FALSE,"TER2";#N/A,#N/A,FALSE,"TER3";#N/A,#N/A,FALSE,"TP1";#N/A,#N/A,FALSE,"TP2";#N/A,#N/A,FALSE,"TP3";#N/A,#N/A,FALSE,"DI1";#N/A,#N/A,FALSE,"DI2";#N/A,#N/A,FALSE,"DI3";#N/A,#N/A,FALSE,"DS1";#N/A,#N/A,FALSE,"DS2";#N/A,#N/A,FALSE,"CM"}</definedName>
    <definedName name="agos"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gos"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gos"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gost5" localSheetId="6" hidden="1">{"'gráf jan00'!$A$1:$AK$41"}</definedName>
    <definedName name="agost5" localSheetId="7" hidden="1">{"'gráf jan00'!$A$1:$AK$41"}</definedName>
    <definedName name="agost5" hidden="1">{"'gráf jan00'!$A$1:$AK$41"}</definedName>
    <definedName name="Agosto" localSheetId="6" hidden="1">{#N/A,#N/A,FALSE,"SITUAÇÃO DIÁRIA ";#N/A,#N/A,FALSE,"7 à 7"}</definedName>
    <definedName name="Agosto" localSheetId="7" hidden="1">{#N/A,#N/A,FALSE,"SITUAÇÃO DIÁRIA ";#N/A,#N/A,FALSE,"7 à 7"}</definedName>
    <definedName name="Agosto" hidden="1">{#N/A,#N/A,FALSE,"SITUAÇÃO DIÁRIA ";#N/A,#N/A,FALSE,"7 à 7"}</definedName>
    <definedName name="agosto1.997">#REF!</definedName>
    <definedName name="AGOSTOTESTE" localSheetId="6" hidden="1">{"'gráf jan00'!$A$1:$AK$41"}</definedName>
    <definedName name="AGOSTOTESTE" localSheetId="7" hidden="1">{"'gráf jan00'!$A$1:$AK$41"}</definedName>
    <definedName name="AGOSTOTESTE" hidden="1">{"'gráf jan00'!$A$1:$AK$41"}</definedName>
    <definedName name="agqegqeg" localSheetId="6" hidden="1">#REF!</definedName>
    <definedName name="agqegqeg" hidden="1">#REF!</definedName>
    <definedName name="agua" localSheetId="6" hidden="1">{#N/A,#N/A,FALSE,"GERAL";#N/A,#N/A,FALSE,"012-96";#N/A,#N/A,FALSE,"018-96";#N/A,#N/A,FALSE,"027-96";#N/A,#N/A,FALSE,"059-96";#N/A,#N/A,FALSE,"076-96";#N/A,#N/A,FALSE,"019-97";#N/A,#N/A,FALSE,"021-97";#N/A,#N/A,FALSE,"022-97";#N/A,#N/A,FALSE,"028-97"}</definedName>
    <definedName name="agua" localSheetId="7" hidden="1">{#N/A,#N/A,FALSE,"GERAL";#N/A,#N/A,FALSE,"012-96";#N/A,#N/A,FALSE,"018-96";#N/A,#N/A,FALSE,"027-96";#N/A,#N/A,FALSE,"059-96";#N/A,#N/A,FALSE,"076-96";#N/A,#N/A,FALSE,"019-97";#N/A,#N/A,FALSE,"021-97";#N/A,#N/A,FALSE,"022-97";#N/A,#N/A,FALSE,"028-97"}</definedName>
    <definedName name="agua" hidden="1">{#N/A,#N/A,FALSE,"GERAL";#N/A,#N/A,FALSE,"012-96";#N/A,#N/A,FALSE,"018-96";#N/A,#N/A,FALSE,"027-96";#N/A,#N/A,FALSE,"059-96";#N/A,#N/A,FALSE,"076-96";#N/A,#N/A,FALSE,"019-97";#N/A,#N/A,FALSE,"021-97";#N/A,#N/A,FALSE,"022-97";#N/A,#N/A,FALSE,"028-97"}</definedName>
    <definedName name="agua_1" localSheetId="7" hidden="1">{#N/A,#N/A,FALSE,"GERAL";#N/A,#N/A,FALSE,"012-96";#N/A,#N/A,FALSE,"018-96";#N/A,#N/A,FALSE,"027-96";#N/A,#N/A,FALSE,"059-96";#N/A,#N/A,FALSE,"076-96";#N/A,#N/A,FALSE,"019-97";#N/A,#N/A,FALSE,"021-97";#N/A,#N/A,FALSE,"022-97";#N/A,#N/A,FALSE,"028-97"}</definedName>
    <definedName name="agua_1" hidden="1">{#N/A,#N/A,FALSE,"GERAL";#N/A,#N/A,FALSE,"012-96";#N/A,#N/A,FALSE,"018-96";#N/A,#N/A,FALSE,"027-96";#N/A,#N/A,FALSE,"059-96";#N/A,#N/A,FALSE,"076-96";#N/A,#N/A,FALSE,"019-97";#N/A,#N/A,FALSE,"021-97";#N/A,#N/A,FALSE,"022-97";#N/A,#N/A,FALSE,"028-97"}</definedName>
    <definedName name="agua_2" localSheetId="7" hidden="1">{#N/A,#N/A,FALSE,"GERAL";#N/A,#N/A,FALSE,"012-96";#N/A,#N/A,FALSE,"018-96";#N/A,#N/A,FALSE,"027-96";#N/A,#N/A,FALSE,"059-96";#N/A,#N/A,FALSE,"076-96";#N/A,#N/A,FALSE,"019-97";#N/A,#N/A,FALSE,"021-97";#N/A,#N/A,FALSE,"022-97";#N/A,#N/A,FALSE,"028-97"}</definedName>
    <definedName name="agua_2" hidden="1">{#N/A,#N/A,FALSE,"GERAL";#N/A,#N/A,FALSE,"012-96";#N/A,#N/A,FALSE,"018-96";#N/A,#N/A,FALSE,"027-96";#N/A,#N/A,FALSE,"059-96";#N/A,#N/A,FALSE,"076-96";#N/A,#N/A,FALSE,"019-97";#N/A,#N/A,FALSE,"021-97";#N/A,#N/A,FALSE,"022-97";#N/A,#N/A,FALSE,"028-97"}</definedName>
    <definedName name="agua_3" localSheetId="7" hidden="1">{#N/A,#N/A,FALSE,"GERAL";#N/A,#N/A,FALSE,"012-96";#N/A,#N/A,FALSE,"018-96";#N/A,#N/A,FALSE,"027-96";#N/A,#N/A,FALSE,"059-96";#N/A,#N/A,FALSE,"076-96";#N/A,#N/A,FALSE,"019-97";#N/A,#N/A,FALSE,"021-97";#N/A,#N/A,FALSE,"022-97";#N/A,#N/A,FALSE,"028-97"}</definedName>
    <definedName name="agua_3" hidden="1">{#N/A,#N/A,FALSE,"GERAL";#N/A,#N/A,FALSE,"012-96";#N/A,#N/A,FALSE,"018-96";#N/A,#N/A,FALSE,"027-96";#N/A,#N/A,FALSE,"059-96";#N/A,#N/A,FALSE,"076-96";#N/A,#N/A,FALSE,"019-97";#N/A,#N/A,FALSE,"021-97";#N/A,#N/A,FALSE,"022-97";#N/A,#N/A,FALSE,"028-97"}</definedName>
    <definedName name="agua_4" localSheetId="7" hidden="1">{#N/A,#N/A,FALSE,"GERAL";#N/A,#N/A,FALSE,"012-96";#N/A,#N/A,FALSE,"018-96";#N/A,#N/A,FALSE,"027-96";#N/A,#N/A,FALSE,"059-96";#N/A,#N/A,FALSE,"076-96";#N/A,#N/A,FALSE,"019-97";#N/A,#N/A,FALSE,"021-97";#N/A,#N/A,FALSE,"022-97";#N/A,#N/A,FALSE,"028-97"}</definedName>
    <definedName name="agua_4" hidden="1">{#N/A,#N/A,FALSE,"GERAL";#N/A,#N/A,FALSE,"012-96";#N/A,#N/A,FALSE,"018-96";#N/A,#N/A,FALSE,"027-96";#N/A,#N/A,FALSE,"059-96";#N/A,#N/A,FALSE,"076-96";#N/A,#N/A,FALSE,"019-97";#N/A,#N/A,FALSE,"021-97";#N/A,#N/A,FALSE,"022-97";#N/A,#N/A,FALSE,"028-97"}</definedName>
    <definedName name="AH" localSheetId="7" hidden="1">{#N/A,#N/A,FALSE,"CCTV"}</definedName>
    <definedName name="AH" hidden="1">{#N/A,#N/A,FALSE,"CCTV"}</definedName>
    <definedName name="AHA" localSheetId="6" hidden="1">{"'RR'!$A$2:$E$81"}</definedName>
    <definedName name="AHA" localSheetId="7" hidden="1">{"'RR'!$A$2:$E$81"}</definedName>
    <definedName name="AHA" hidden="1">{"'RR'!$A$2:$E$81"}</definedName>
    <definedName name="aHASJK" localSheetId="6" hidden="1">{"'RR'!$A$2:$E$81"}</definedName>
    <definedName name="aHASJK" localSheetId="7" hidden="1">{"'RR'!$A$2:$E$81"}</definedName>
    <definedName name="aHASJK" hidden="1">{"'RR'!$A$2:$E$81"}</definedName>
    <definedName name="ahkjs" localSheetId="6" hidden="1">{"'Quadro'!$A$4:$BG$78"}</definedName>
    <definedName name="ahkjs" localSheetId="7" hidden="1">{"'Quadro'!$A$4:$BG$78"}</definedName>
    <definedName name="ahkjs" hidden="1">{"'Quadro'!$A$4:$BG$78"}</definedName>
    <definedName name="AI">#REF!</definedName>
    <definedName name="aina" localSheetId="6" hidden="1">{#N/A,#N/A,FALSE,"PCOL"}</definedName>
    <definedName name="aina" localSheetId="7" hidden="1">{#N/A,#N/A,FALSE,"PCOL"}</definedName>
    <definedName name="aina" hidden="1">{#N/A,#N/A,FALSE,"PCOL"}</definedName>
    <definedName name="AIR" localSheetId="6">#REF!</definedName>
    <definedName name="AIR" localSheetId="7">#REF!</definedName>
    <definedName name="AIR">#REF!</definedName>
    <definedName name="Ajustes"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justes"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justes"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lano" localSheetId="6" hidden="1">{"'RR'!$A$2:$E$81"}</definedName>
    <definedName name="alano" localSheetId="7" hidden="1">{"'RR'!$A$2:$E$81"}</definedName>
    <definedName name="alano" hidden="1">{"'RR'!$A$2:$E$81"}</definedName>
    <definedName name="alano2" localSheetId="6" hidden="1">{"'RR'!$A$2:$E$81"}</definedName>
    <definedName name="alano2" localSheetId="7" hidden="1">{"'RR'!$A$2:$E$81"}</definedName>
    <definedName name="alano2" hidden="1">{"'RR'!$A$2:$E$81"}</definedName>
    <definedName name="Alarg.OAEkm225">#REF!</definedName>
    <definedName name="Alarg.OAEkm242">#REF!</definedName>
    <definedName name="ALARGA">#REF!</definedName>
    <definedName name="ALB"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LB"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LB"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lex" localSheetId="6" hidden="1">{#N/A,#N/A,FALSE,"MO (2)"}</definedName>
    <definedName name="alex" localSheetId="7" hidden="1">{#N/A,#N/A,FALSE,"MO (2)"}</definedName>
    <definedName name="alex" hidden="1">{#N/A,#N/A,FALSE,"MO (2)"}</definedName>
    <definedName name="ALEXANDRE" localSheetId="6" hidden="1">{"'gráf jan00'!$A$1:$AK$41"}</definedName>
    <definedName name="ALEXANDRE" localSheetId="7" hidden="1">{"'gráf jan00'!$A$1:$AK$41"}</definedName>
    <definedName name="ALEXANDRE" hidden="1">{"'gráf jan00'!$A$1:$AK$41"}</definedName>
    <definedName name="Aliquotas" localSheetId="6">#REF!</definedName>
    <definedName name="Aliquotas">#REF!</definedName>
    <definedName name="Aliquotas2" localSheetId="6">#REF!</definedName>
    <definedName name="Aliquotas2">#REF!</definedName>
    <definedName name="Allysson" localSheetId="6" hidden="1">{"'gráf jan00'!$A$1:$AK$41"}</definedName>
    <definedName name="Allysson" localSheetId="7" hidden="1">{"'gráf jan00'!$A$1:$AK$41"}</definedName>
    <definedName name="Allysson" hidden="1">{"'gráf jan00'!$A$1:$AK$41"}</definedName>
    <definedName name="alo" localSheetId="6" hidden="1">#REF!</definedName>
    <definedName name="alo" localSheetId="7" hidden="1">[34]Jornales!#REF!</definedName>
    <definedName name="alo" hidden="1">#REF!</definedName>
    <definedName name="Aloc_Quant" localSheetId="6">#REF!</definedName>
    <definedName name="Aloc_Quant">#REF!</definedName>
    <definedName name="ALTA" localSheetId="6">#REF!</definedName>
    <definedName name="ALTA" localSheetId="7">'[35]PRO-08'!#REF!</definedName>
    <definedName name="ALTA">#REF!</definedName>
    <definedName name="aluguel_de_máquinas__veículos_e_equipamentos" localSheetId="6">#REF!</definedName>
    <definedName name="aluguel_de_máquinas__veículos_e_equipamentos">#REF!</definedName>
    <definedName name="ALVENARIA">#N/A</definedName>
    <definedName name="am" localSheetId="7" hidden="1">{#N/A,#N/A,FALSE,"MO (2)"}</definedName>
    <definedName name="am" hidden="1">{#N/A,#N/A,FALSE,"MO (2)"}</definedName>
    <definedName name="amanha" localSheetId="6" hidden="1">#REF!</definedName>
    <definedName name="amanha" localSheetId="7" hidden="1">#REF!</definedName>
    <definedName name="amanha" hidden="1">#REF!</definedName>
    <definedName name="amarela" localSheetId="6">#REF!</definedName>
    <definedName name="amarela">#REF!</definedName>
    <definedName name="amortizaciones" localSheetId="6"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amortizaciones" localSheetId="7"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amortizaciones"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AMV" localSheetId="6" hidden="1">{"'gráf jan00'!$A$1:$AK$41"}</definedName>
    <definedName name="AMV" localSheetId="7" hidden="1">{"'gráf jan00'!$A$1:$AK$41"}</definedName>
    <definedName name="AMV" hidden="1">{"'gráf jan00'!$A$1:$AK$41"}</definedName>
    <definedName name="Anális_econtrato_Teor_X_novo_contrato">#N/A</definedName>
    <definedName name="Anális_econtrato_Teor_X_novo_contrato___0">"$#REF!.$H$#REF!:$M$#REF!"</definedName>
    <definedName name="andre">#REF!</definedName>
    <definedName name="Anexo" localSheetId="6" hidden="1">{#N/A,#N/A,FALSE,"GERAL";#N/A,#N/A,FALSE,"012-96";#N/A,#N/A,FALSE,"018-96";#N/A,#N/A,FALSE,"027-96";#N/A,#N/A,FALSE,"059-96";#N/A,#N/A,FALSE,"076-96";#N/A,#N/A,FALSE,"019-97";#N/A,#N/A,FALSE,"021-97";#N/A,#N/A,FALSE,"022-97";#N/A,#N/A,FALSE,"028-97"}</definedName>
    <definedName name="Anexo" localSheetId="7" hidden="1">{#N/A,#N/A,FALSE,"GERAL";#N/A,#N/A,FALSE,"012-96";#N/A,#N/A,FALSE,"018-96";#N/A,#N/A,FALSE,"027-96";#N/A,#N/A,FALSE,"059-96";#N/A,#N/A,FALSE,"076-96";#N/A,#N/A,FALSE,"019-97";#N/A,#N/A,FALSE,"021-97";#N/A,#N/A,FALSE,"022-97";#N/A,#N/A,FALSE,"028-97"}</definedName>
    <definedName name="Anexo" hidden="1">{#N/A,#N/A,FALSE,"GERAL";#N/A,#N/A,FALSE,"012-96";#N/A,#N/A,FALSE,"018-96";#N/A,#N/A,FALSE,"027-96";#N/A,#N/A,FALSE,"059-96";#N/A,#N/A,FALSE,"076-96";#N/A,#N/A,FALSE,"019-97";#N/A,#N/A,FALSE,"021-97";#N/A,#N/A,FALSE,"022-97";#N/A,#N/A,FALSE,"028-97"}</definedName>
    <definedName name="ANEXO1" localSheetId="6" hidden="1">{"'teste'!$B$2:$R$49"}</definedName>
    <definedName name="ANEXO1" localSheetId="7" hidden="1">{"'teste'!$B$2:$R$49"}</definedName>
    <definedName name="ANEXO1" hidden="1">{"'teste'!$B$2:$R$49"}</definedName>
    <definedName name="ANEXO2" localSheetId="6" hidden="1">{"'teste'!$B$2:$R$49"}</definedName>
    <definedName name="ANEXO2" localSheetId="7" hidden="1">{"'teste'!$B$2:$R$49"}</definedName>
    <definedName name="ANEXO2" hidden="1">{"'teste'!$B$2:$R$49"}</definedName>
    <definedName name="ANEXOS">#REF!</definedName>
    <definedName name="ano" localSheetId="6">#REF!</definedName>
    <definedName name="ano">#REF!</definedName>
    <definedName name="AnoInicial" localSheetId="6">#REF!</definedName>
    <definedName name="AnoInicial" localSheetId="7">[36]Controle!$G$3</definedName>
    <definedName name="AnoInicial">#REF!</definedName>
    <definedName name="ans" localSheetId="6" hidden="1">{#N/A,#N/A,FALSE,"PCOL"}</definedName>
    <definedName name="ans" localSheetId="7" hidden="1">{#N/A,#N/A,FALSE,"PCOL"}</definedName>
    <definedName name="ans" hidden="1">{#N/A,#N/A,FALSE,"PCOL"}</definedName>
    <definedName name="anscount" hidden="1">1</definedName>
    <definedName name="ant" localSheetId="6" hidden="1">{#N/A,#N/A,FALSE,"MO (2)"}</definedName>
    <definedName name="ant" localSheetId="7" hidden="1">{#N/A,#N/A,FALSE,"MO (2)"}</definedName>
    <definedName name="ant" hidden="1">{#N/A,#N/A,FALSE,"MO (2)"}</definedName>
    <definedName name="ANTIGA">#REF!</definedName>
    <definedName name="ANTIGA_15">#REF!</definedName>
    <definedName name="ANTIGA_16">#REF!</definedName>
    <definedName name="ANTIGA_17">#REF!</definedName>
    <definedName name="ANTIGA_18">#REF!</definedName>
    <definedName name="ANTIGA_19">#REF!</definedName>
    <definedName name="ANTIGA_20">#REF!</definedName>
    <definedName name="ANTIGA_21">#REF!</definedName>
    <definedName name="ANTIGA_22">#REF!</definedName>
    <definedName name="ANTIGA_23">#REF!</definedName>
    <definedName name="ANTIGA_24">#REF!</definedName>
    <definedName name="ANTIGA_25">#REF!</definedName>
    <definedName name="ANTIGA_26">#REF!</definedName>
    <definedName name="ANTIGA_27">#REF!</definedName>
    <definedName name="ANTIGA_28">#REF!</definedName>
    <definedName name="ANTIGA_29">#REF!</definedName>
    <definedName name="ANTIGA_30">#REF!</definedName>
    <definedName name="ANTIGA_31">#REF!</definedName>
    <definedName name="ANTIGA_32">#REF!</definedName>
    <definedName name="ANTIGA_33">#REF!</definedName>
    <definedName name="ANTIGA_34">#REF!</definedName>
    <definedName name="ANTIGA_35">#REF!</definedName>
    <definedName name="ANTIGA_36">#REF!</definedName>
    <definedName name="ANTIGA_38">#REF!</definedName>
    <definedName name="ANTT" localSheetId="6" hidden="1">{#N/A,#N/A,FALSE,"QD_F1 Invest Detalhado";#N/A,#N/A,FALSE,"QD_F3 Invest_Comparado";#N/A,#N/A,FALSE,"QD_B Trafego";#N/A,#N/A,FALSE,"QD_D0 Custos Operacionais";#N/A,#N/A,FALSE,"QD_C Receita";#N/A,#N/A,FALSE,"QD_D Custos";#N/A,#N/A,FALSE,"QD_E Resultado";#N/A,#N/A,FALSE,"QD_G Fluxo Caixa"}</definedName>
    <definedName name="ANTT" localSheetId="7" hidden="1">{#N/A,#N/A,FALSE,"QD_F1 Invest Detalhado";#N/A,#N/A,FALSE,"QD_F3 Invest_Comparado";#N/A,#N/A,FALSE,"QD_B Trafego";#N/A,#N/A,FALSE,"QD_D0 Custos Operacionais";#N/A,#N/A,FALSE,"QD_C Receita";#N/A,#N/A,FALSE,"QD_D Custos";#N/A,#N/A,FALSE,"QD_E Resultado";#N/A,#N/A,FALSE,"QD_G Fluxo Caixa"}</definedName>
    <definedName name="ANTT" hidden="1">{#N/A,#N/A,FALSE,"QD_F1 Invest Detalhado";#N/A,#N/A,FALSE,"QD_F3 Invest_Comparado";#N/A,#N/A,FALSE,"QD_B Trafego";#N/A,#N/A,FALSE,"QD_D0 Custos Operacionais";#N/A,#N/A,FALSE,"QD_C Receita";#N/A,#N/A,FALSE,"QD_D Custos";#N/A,#N/A,FALSE,"QD_E Resultado";#N/A,#N/A,FALSE,"QD_G Fluxo Caixa"}</definedName>
    <definedName name="Aparecida">#REF!</definedName>
    <definedName name="APOIO">#REF!</definedName>
    <definedName name="aq"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q"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q"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qqq" localSheetId="6" hidden="1">{"'PXR_6500'!$A$1:$I$124"}</definedName>
    <definedName name="aqqq" localSheetId="7" hidden="1">{"'PXR_6500'!$A$1:$I$124"}</definedName>
    <definedName name="aqqq" hidden="1">{"'PXR_6500'!$A$1:$I$124"}</definedName>
    <definedName name="AR" localSheetId="6" hidden="1">{"'Quadro'!$A$4:$BG$78"}</definedName>
    <definedName name="AR" localSheetId="7" hidden="1">{"'Quadro'!$A$4:$BG$78"}</definedName>
    <definedName name="AR" hidden="1">{"'Quadro'!$A$4:$BG$78"}</definedName>
    <definedName name="Arara" localSheetId="6" hidden="1">{#N/A,#N/A,FALSE,"PCOL"}</definedName>
    <definedName name="Arara" localSheetId="7" hidden="1">{#N/A,#N/A,FALSE,"PCOL"}</definedName>
    <definedName name="Arara" hidden="1">{#N/A,#N/A,FALSE,"PCOL"}</definedName>
    <definedName name="ArComprimido" localSheetId="7" hidden="1">{"'Estimativa de Lançamento-JAN'!$A$1:$AI$85"}</definedName>
    <definedName name="ArComprimido" hidden="1">{"'Estimativa de Lançamento-JAN'!$A$1:$AI$85"}</definedName>
    <definedName name="AREA">#REF!</definedName>
    <definedName name="ÀREA">#REF!</definedName>
    <definedName name="ÀREA_ACUM">#REF!</definedName>
    <definedName name="area_base">#REF!</definedName>
    <definedName name="_xlnm.Extract">#REF!</definedName>
    <definedName name="_xlnm.Print_Area" localSheetId="1">'2-CPU-1'!$D$8:$H$418</definedName>
    <definedName name="_xlnm.Print_Area" localSheetId="2">'2-CPU-2'!$D$8:$H$418</definedName>
    <definedName name="_xlnm.Print_Area" localSheetId="3">'2-CPU-3'!$D$8:$H$418</definedName>
    <definedName name="_xlnm.Print_Area" localSheetId="4">'2-CPU-4'!$D$8:$H$418</definedName>
    <definedName name="_xlnm.Print_Area" localSheetId="5">'2-CPU-5'!$D$8:$H$376</definedName>
    <definedName name="_xlnm.Print_Area" localSheetId="8">'ENCARGOS SOCIAIS'!$B$1:$E$45</definedName>
    <definedName name="_xlnm.Print_Area" localSheetId="6">'III-BDI'!$B$1:$F$36</definedName>
    <definedName name="_xlnm.Print_Area" localSheetId="7">'IV-Cronograma'!$E$2:$R$26</definedName>
    <definedName name="_xlnm.Print_Area" localSheetId="11">qtd!$B$1:$I$37</definedName>
    <definedName name="_xlnm.Print_Area">#REF!</definedName>
    <definedName name="Area_de_impressao2">#REF!</definedName>
    <definedName name="Área_impressão_IM" localSheetId="6">#N/A</definedName>
    <definedName name="Área_impressão_IM" localSheetId="7">#REF!</definedName>
    <definedName name="Área_impressão_IM">#REF!</definedName>
    <definedName name="Área_impressão_IM___0">"$#REF!.$#REF!$#REF!:$#REF!$#REF!"</definedName>
    <definedName name="Área_impressão_IM___1">"$#REF!.$#REF!$#REF!:$#REF!$#REF!"</definedName>
    <definedName name="Área_impressão_IM___10">"$#REF!.$#REF!$#REF!:$#REF!$#REF!"</definedName>
    <definedName name="Área_impressão_IM___11">"$#REF!.$#REF!$#REF!:$#REF!$#REF!"</definedName>
    <definedName name="Área_impressão_IM___12">"$#REF!.$#REF!$#REF!:$#REF!$#REF!"</definedName>
    <definedName name="Área_impressão_IM___13">"$#REF!.$#REF!$#REF!:$#REF!$#REF!"</definedName>
    <definedName name="Área_impressão_IM___14">"$#REF!.$#REF!$#REF!:$#REF!$#REF!"</definedName>
    <definedName name="Área_impressão_IM___15">"$#REF!.$#REF!$#REF!:$#REF!$#REF!"</definedName>
    <definedName name="Área_impressão_IM___16">"$#REF!.$A$1:$B$597"</definedName>
    <definedName name="Área_impressão_IM___2">#N/A</definedName>
    <definedName name="Área_impressão_IM___3">"$#REF!.$#REF!$#REF!:$#REF!$#REF!"</definedName>
    <definedName name="Área_impressão_IM___4">"$#REF!.$#REF!$#REF!:$#REF!$#REF!"</definedName>
    <definedName name="Área_impressão_IM___5">#N/A</definedName>
    <definedName name="Área_impressão_IM___7">"$#REF!.$#REF!$#REF!:$#REF!$#REF!"</definedName>
    <definedName name="Área_impressão_IM___8">"$#REF!.$#REF!$#REF!:$#REF!$#REF!"</definedName>
    <definedName name="Área_impressão_IM___9">"$#REF!.$#REF!$#REF!:$#REF!$#REF!"</definedName>
    <definedName name="AreaEprd">#REF!</definedName>
    <definedName name="AreaPaste">#REF!</definedName>
    <definedName name="AreaTitulo">#REF!</definedName>
    <definedName name="AREEWR" localSheetId="6" hidden="1">{"'Quadro'!$A$4:$BG$78"}</definedName>
    <definedName name="AREEWR" localSheetId="7" hidden="1">{"'Quadro'!$A$4:$BG$78"}</definedName>
    <definedName name="AREEWR" hidden="1">{"'Quadro'!$A$4:$BG$78"}</definedName>
    <definedName name="argretgdsrgdsfgsdfg" localSheetId="6">#REF!</definedName>
    <definedName name="argretgdsrgdsfgsdfg">#REF!</definedName>
    <definedName name="Arial" localSheetId="6">#REF!</definedName>
    <definedName name="Arial">#REF!</definedName>
    <definedName name="Arlindo" localSheetId="6" hidden="1">{#N/A,#N/A,FALSE,"Skjema 6.1 ";#N/A,#N/A,FALSE,"Skjema 6.2";#N/A,#N/A,FALSE,"Skjema 6.3";#N/A,#N/A,FALSE,"Skjema 6.4 ";#N/A,#N/A,FALSE,"Skjema 6.5";#N/A,#N/A,FALSE,"Skjema 6.6 ";#N/A,#N/A,FALSE,"Skjema 6.7 ";#N/A,#N/A,FALSE,"Skjema 6.8 ";#N/A,#N/A,FALSE,"Skjema 6.9";#N/A,#N/A,FALSE,"Skjema 6.10 ";#N/A,#N/A,FALSE,"Skjema 6.11 ";#N/A,#N/A,FALSE,"Skjema 6.12 ";#N/A,#N/A,FALSE,"Skjema 6.13 ";#N/A,#N/A,FALSE,"Skjema 6.14";#N/A,#N/A,FALSE,"Skjema 6.15 ";#N/A,#N/A,FALSE,"Skjema 6.16 ";#N/A,#N/A,FALSE,"Skjema 6.17 ";#N/A,#N/A,FALSE,"Skjema 6.18 ";#N/A,#N/A,FALSE,"Skjema 6.19 ";#N/A,#N/A,FALSE,"Skjema 6.20 ";#N/A,#N/A,FALSE,"Skjema 6.21";#N/A,#N/A,FALSE,"Skjema 6.22 ";#N/A,#N/A,FALSE,"Skjema 6.23 ";#N/A,#N/A,FALSE,"Skjema 6.24 ";#N/A,#N/A,FALSE,"Skjema 6.25";#N/A,#N/A,FALSE,"Skjema 6.26 ";#N/A,#N/A,FALSE,"Skjema 6.27";#N/A,#N/A,FALSE,"Skjema 6.28 ";#N/A,#N/A,FALSE,"Skjema 6.29";#N/A,#N/A,FALSE,"Skjema 6.30";#N/A,#N/A,FALSE,"Skjema 6.31";#N/A,#N/A,FALSE,"Skjema 6.31b"}</definedName>
    <definedName name="Arlindo" localSheetId="7" hidden="1">{#N/A,#N/A,FALSE,"Skjema 6.1 ";#N/A,#N/A,FALSE,"Skjema 6.2";#N/A,#N/A,FALSE,"Skjema 6.3";#N/A,#N/A,FALSE,"Skjema 6.4 ";#N/A,#N/A,FALSE,"Skjema 6.5";#N/A,#N/A,FALSE,"Skjema 6.6 ";#N/A,#N/A,FALSE,"Skjema 6.7 ";#N/A,#N/A,FALSE,"Skjema 6.8 ";#N/A,#N/A,FALSE,"Skjema 6.9";#N/A,#N/A,FALSE,"Skjema 6.10 ";#N/A,#N/A,FALSE,"Skjema 6.11 ";#N/A,#N/A,FALSE,"Skjema 6.12 ";#N/A,#N/A,FALSE,"Skjema 6.13 ";#N/A,#N/A,FALSE,"Skjema 6.14";#N/A,#N/A,FALSE,"Skjema 6.15 ";#N/A,#N/A,FALSE,"Skjema 6.16 ";#N/A,#N/A,FALSE,"Skjema 6.17 ";#N/A,#N/A,FALSE,"Skjema 6.18 ";#N/A,#N/A,FALSE,"Skjema 6.19 ";#N/A,#N/A,FALSE,"Skjema 6.20 ";#N/A,#N/A,FALSE,"Skjema 6.21";#N/A,#N/A,FALSE,"Skjema 6.22 ";#N/A,#N/A,FALSE,"Skjema 6.23 ";#N/A,#N/A,FALSE,"Skjema 6.24 ";#N/A,#N/A,FALSE,"Skjema 6.25";#N/A,#N/A,FALSE,"Skjema 6.26 ";#N/A,#N/A,FALSE,"Skjema 6.27";#N/A,#N/A,FALSE,"Skjema 6.28 ";#N/A,#N/A,FALSE,"Skjema 6.29";#N/A,#N/A,FALSE,"Skjema 6.30";#N/A,#N/A,FALSE,"Skjema 6.31";#N/A,#N/A,FALSE,"Skjema 6.31b"}</definedName>
    <definedName name="Arlindo" hidden="1">{#N/A,#N/A,FALSE,"Skjema 6.1 ";#N/A,#N/A,FALSE,"Skjema 6.2";#N/A,#N/A,FALSE,"Skjema 6.3";#N/A,#N/A,FALSE,"Skjema 6.4 ";#N/A,#N/A,FALSE,"Skjema 6.5";#N/A,#N/A,FALSE,"Skjema 6.6 ";#N/A,#N/A,FALSE,"Skjema 6.7 ";#N/A,#N/A,FALSE,"Skjema 6.8 ";#N/A,#N/A,FALSE,"Skjema 6.9";#N/A,#N/A,FALSE,"Skjema 6.10 ";#N/A,#N/A,FALSE,"Skjema 6.11 ";#N/A,#N/A,FALSE,"Skjema 6.12 ";#N/A,#N/A,FALSE,"Skjema 6.13 ";#N/A,#N/A,FALSE,"Skjema 6.14";#N/A,#N/A,FALSE,"Skjema 6.15 ";#N/A,#N/A,FALSE,"Skjema 6.16 ";#N/A,#N/A,FALSE,"Skjema 6.17 ";#N/A,#N/A,FALSE,"Skjema 6.18 ";#N/A,#N/A,FALSE,"Skjema 6.19 ";#N/A,#N/A,FALSE,"Skjema 6.20 ";#N/A,#N/A,FALSE,"Skjema 6.21";#N/A,#N/A,FALSE,"Skjema 6.22 ";#N/A,#N/A,FALSE,"Skjema 6.23 ";#N/A,#N/A,FALSE,"Skjema 6.24 ";#N/A,#N/A,FALSE,"Skjema 6.25";#N/A,#N/A,FALSE,"Skjema 6.26 ";#N/A,#N/A,FALSE,"Skjema 6.27";#N/A,#N/A,FALSE,"Skjema 6.28 ";#N/A,#N/A,FALSE,"Skjema 6.29";#N/A,#N/A,FALSE,"Skjema 6.30";#N/A,#N/A,FALSE,"Skjema 6.31";#N/A,#N/A,FALSE,"Skjema 6.31b"}</definedName>
    <definedName name="arquivo">#REF!</definedName>
    <definedName name="arrrrr" localSheetId="6" hidden="1">{#N/A,#N/A,FALSE,"GERAL";#N/A,#N/A,FALSE,"012-96";#N/A,#N/A,FALSE,"018-96";#N/A,#N/A,FALSE,"027-96";#N/A,#N/A,FALSE,"059-96";#N/A,#N/A,FALSE,"076-96";#N/A,#N/A,FALSE,"019-97";#N/A,#N/A,FALSE,"021-97";#N/A,#N/A,FALSE,"022-97";#N/A,#N/A,FALSE,"028-97"}</definedName>
    <definedName name="arrrrr" localSheetId="7" hidden="1">{#N/A,#N/A,FALSE,"GERAL";#N/A,#N/A,FALSE,"012-96";#N/A,#N/A,FALSE,"018-96";#N/A,#N/A,FALSE,"027-96";#N/A,#N/A,FALSE,"059-96";#N/A,#N/A,FALSE,"076-96";#N/A,#N/A,FALSE,"019-97";#N/A,#N/A,FALSE,"021-97";#N/A,#N/A,FALSE,"022-97";#N/A,#N/A,FALSE,"028-97"}</definedName>
    <definedName name="arrrrr" hidden="1">{#N/A,#N/A,FALSE,"GERAL";#N/A,#N/A,FALSE,"012-96";#N/A,#N/A,FALSE,"018-96";#N/A,#N/A,FALSE,"027-96";#N/A,#N/A,FALSE,"059-96";#N/A,#N/A,FALSE,"076-96";#N/A,#N/A,FALSE,"019-97";#N/A,#N/A,FALSE,"021-97";#N/A,#N/A,FALSE,"022-97";#N/A,#N/A,FALSE,"028-97"}</definedName>
    <definedName name="ARS" localSheetId="6" hidden="1">#REF!</definedName>
    <definedName name="ARS" localSheetId="7" hidden="1">#REF!</definedName>
    <definedName name="ARS" hidden="1">#REF!</definedName>
    <definedName name="ARTESP">#REF!</definedName>
    <definedName name="AS" localSheetId="6" hidden="1">{#N/A,#N/A,FALSE,"GERAL";#N/A,#N/A,FALSE,"012-96";#N/A,#N/A,FALSE,"018-96";#N/A,#N/A,FALSE,"027-96";#N/A,#N/A,FALSE,"059-96";#N/A,#N/A,FALSE,"076-96";#N/A,#N/A,FALSE,"019-97";#N/A,#N/A,FALSE,"021-97";#N/A,#N/A,FALSE,"022-97";#N/A,#N/A,FALSE,"028-97"}</definedName>
    <definedName name="AS" localSheetId="7" hidden="1">{#N/A,#N/A,FALSE,"GERAL";#N/A,#N/A,FALSE,"012-96";#N/A,#N/A,FALSE,"018-96";#N/A,#N/A,FALSE,"027-96";#N/A,#N/A,FALSE,"059-96";#N/A,#N/A,FALSE,"076-96";#N/A,#N/A,FALSE,"019-97";#N/A,#N/A,FALSE,"021-97";#N/A,#N/A,FALSE,"022-97";#N/A,#N/A,FALSE,"028-97"}</definedName>
    <definedName name="AS" hidden="1">{#N/A,#N/A,FALSE,"GERAL";#N/A,#N/A,FALSE,"012-96";#N/A,#N/A,FALSE,"018-96";#N/A,#N/A,FALSE,"027-96";#N/A,#N/A,FALSE,"059-96";#N/A,#N/A,FALSE,"076-96";#N/A,#N/A,FALSE,"019-97";#N/A,#N/A,FALSE,"021-97";#N/A,#N/A,FALSE,"022-97";#N/A,#N/A,FALSE,"028-97"}</definedName>
    <definedName name="AS_1" localSheetId="7" hidden="1">{#N/A,#N/A,FALSE,"GERAL";#N/A,#N/A,FALSE,"012-96";#N/A,#N/A,FALSE,"018-96";#N/A,#N/A,FALSE,"027-96";#N/A,#N/A,FALSE,"059-96";#N/A,#N/A,FALSE,"076-96";#N/A,#N/A,FALSE,"019-97";#N/A,#N/A,FALSE,"021-97";#N/A,#N/A,FALSE,"022-97";#N/A,#N/A,FALSE,"028-97"}</definedName>
    <definedName name="AS_1" hidden="1">{#N/A,#N/A,FALSE,"GERAL";#N/A,#N/A,FALSE,"012-96";#N/A,#N/A,FALSE,"018-96";#N/A,#N/A,FALSE,"027-96";#N/A,#N/A,FALSE,"059-96";#N/A,#N/A,FALSE,"076-96";#N/A,#N/A,FALSE,"019-97";#N/A,#N/A,FALSE,"021-97";#N/A,#N/A,FALSE,"022-97";#N/A,#N/A,FALSE,"028-97"}</definedName>
    <definedName name="AS_2" localSheetId="7" hidden="1">{#N/A,#N/A,FALSE,"GERAL";#N/A,#N/A,FALSE,"012-96";#N/A,#N/A,FALSE,"018-96";#N/A,#N/A,FALSE,"027-96";#N/A,#N/A,FALSE,"059-96";#N/A,#N/A,FALSE,"076-96";#N/A,#N/A,FALSE,"019-97";#N/A,#N/A,FALSE,"021-97";#N/A,#N/A,FALSE,"022-97";#N/A,#N/A,FALSE,"028-97"}</definedName>
    <definedName name="AS_2" hidden="1">{#N/A,#N/A,FALSE,"GERAL";#N/A,#N/A,FALSE,"012-96";#N/A,#N/A,FALSE,"018-96";#N/A,#N/A,FALSE,"027-96";#N/A,#N/A,FALSE,"059-96";#N/A,#N/A,FALSE,"076-96";#N/A,#N/A,FALSE,"019-97";#N/A,#N/A,FALSE,"021-97";#N/A,#N/A,FALSE,"022-97";#N/A,#N/A,FALSE,"028-97"}</definedName>
    <definedName name="AS_3" localSheetId="7" hidden="1">{#N/A,#N/A,FALSE,"GERAL";#N/A,#N/A,FALSE,"012-96";#N/A,#N/A,FALSE,"018-96";#N/A,#N/A,FALSE,"027-96";#N/A,#N/A,FALSE,"059-96";#N/A,#N/A,FALSE,"076-96";#N/A,#N/A,FALSE,"019-97";#N/A,#N/A,FALSE,"021-97";#N/A,#N/A,FALSE,"022-97";#N/A,#N/A,FALSE,"028-97"}</definedName>
    <definedName name="AS_3" hidden="1">{#N/A,#N/A,FALSE,"GERAL";#N/A,#N/A,FALSE,"012-96";#N/A,#N/A,FALSE,"018-96";#N/A,#N/A,FALSE,"027-96";#N/A,#N/A,FALSE,"059-96";#N/A,#N/A,FALSE,"076-96";#N/A,#N/A,FALSE,"019-97";#N/A,#N/A,FALSE,"021-97";#N/A,#N/A,FALSE,"022-97";#N/A,#N/A,FALSE,"028-97"}</definedName>
    <definedName name="AS_4" localSheetId="7" hidden="1">{#N/A,#N/A,FALSE,"GERAL";#N/A,#N/A,FALSE,"012-96";#N/A,#N/A,FALSE,"018-96";#N/A,#N/A,FALSE,"027-96";#N/A,#N/A,FALSE,"059-96";#N/A,#N/A,FALSE,"076-96";#N/A,#N/A,FALSE,"019-97";#N/A,#N/A,FALSE,"021-97";#N/A,#N/A,FALSE,"022-97";#N/A,#N/A,FALSE,"028-97"}</definedName>
    <definedName name="AS_4" hidden="1">{#N/A,#N/A,FALSE,"GERAL";#N/A,#N/A,FALSE,"012-96";#N/A,#N/A,FALSE,"018-96";#N/A,#N/A,FALSE,"027-96";#N/A,#N/A,FALSE,"059-96";#N/A,#N/A,FALSE,"076-96";#N/A,#N/A,FALSE,"019-97";#N/A,#N/A,FALSE,"021-97";#N/A,#N/A,FALSE,"022-97";#N/A,#N/A,FALSE,"028-97"}</definedName>
    <definedName name="as123123123" hidden="1">#REF!</definedName>
    <definedName name="AS2DocOpenMode" hidden="1">"AS2DocumentEdit"</definedName>
    <definedName name="AS2HasNoAutoHeaderFooter" hidden="1">" "</definedName>
    <definedName name="AS2NamedRange" hidden="1">15</definedName>
    <definedName name="AS2ReportLS" hidden="1">1</definedName>
    <definedName name="AS2SyncStepLS" hidden="1">0</definedName>
    <definedName name="AS2TickmarkLS" localSheetId="6" hidden="1">#REF!</definedName>
    <definedName name="AS2TickmarkLS" localSheetId="7" hidden="1">#REF!</definedName>
    <definedName name="AS2TickmarkLS" hidden="1">#REF!</definedName>
    <definedName name="AS2VersionLS" hidden="1">300</definedName>
    <definedName name="asa" localSheetId="6" hidden="1">{#N/A,#N/A,FALSE,"GERAL";#N/A,#N/A,FALSE,"012-96";#N/A,#N/A,FALSE,"018-96";#N/A,#N/A,FALSE,"027-96";#N/A,#N/A,FALSE,"059-96";#N/A,#N/A,FALSE,"076-96";#N/A,#N/A,FALSE,"019-97";#N/A,#N/A,FALSE,"021-97";#N/A,#N/A,FALSE,"022-97";#N/A,#N/A,FALSE,"028-97"}</definedName>
    <definedName name="asa" localSheetId="7" hidden="1">{#N/A,#N/A,FALSE,"GERAL";#N/A,#N/A,FALSE,"012-96";#N/A,#N/A,FALSE,"018-96";#N/A,#N/A,FALSE,"027-96";#N/A,#N/A,FALSE,"059-96";#N/A,#N/A,FALSE,"076-96";#N/A,#N/A,FALSE,"019-97";#N/A,#N/A,FALSE,"021-97";#N/A,#N/A,FALSE,"022-97";#N/A,#N/A,FALSE,"028-97"}</definedName>
    <definedName name="asa" hidden="1">{#N/A,#N/A,FALSE,"GERAL";#N/A,#N/A,FALSE,"012-96";#N/A,#N/A,FALSE,"018-96";#N/A,#N/A,FALSE,"027-96";#N/A,#N/A,FALSE,"059-96";#N/A,#N/A,FALSE,"076-96";#N/A,#N/A,FALSE,"019-97";#N/A,#N/A,FALSE,"021-97";#N/A,#N/A,FALSE,"022-97";#N/A,#N/A,FALSE,"028-97"}</definedName>
    <definedName name="asaasaas" localSheetId="6" hidden="1">{#N/A,#N/A,TRUE,"indice";#N/A,#N/A,TRUE,"indicadores";#N/A,#N/A,TRUE,"comentarios"}</definedName>
    <definedName name="asaasaas" localSheetId="7" hidden="1">{#N/A,#N/A,TRUE,"indice";#N/A,#N/A,TRUE,"indicadores";#N/A,#N/A,TRUE,"comentarios"}</definedName>
    <definedName name="asaasaas" hidden="1">{#N/A,#N/A,TRUE,"indice";#N/A,#N/A,TRUE,"indicadores";#N/A,#N/A,TRUE,"comentarios"}</definedName>
    <definedName name="asaasas" localSheetId="6" hidden="1">{#N/A,#N/A,FALSE,"GERAL";#N/A,#N/A,FALSE,"012-96";#N/A,#N/A,FALSE,"018-96";#N/A,#N/A,FALSE,"027-96";#N/A,#N/A,FALSE,"059-96";#N/A,#N/A,FALSE,"076-96";#N/A,#N/A,FALSE,"019-97";#N/A,#N/A,FALSE,"021-97";#N/A,#N/A,FALSE,"022-97";#N/A,#N/A,FALSE,"028-97"}</definedName>
    <definedName name="asaasas" localSheetId="7" hidden="1">{#N/A,#N/A,FALSE,"GERAL";#N/A,#N/A,FALSE,"012-96";#N/A,#N/A,FALSE,"018-96";#N/A,#N/A,FALSE,"027-96";#N/A,#N/A,FALSE,"059-96";#N/A,#N/A,FALSE,"076-96";#N/A,#N/A,FALSE,"019-97";#N/A,#N/A,FALSE,"021-97";#N/A,#N/A,FALSE,"022-97";#N/A,#N/A,FALSE,"028-97"}</definedName>
    <definedName name="asaasas" hidden="1">{#N/A,#N/A,FALSE,"GERAL";#N/A,#N/A,FALSE,"012-96";#N/A,#N/A,FALSE,"018-96";#N/A,#N/A,FALSE,"027-96";#N/A,#N/A,FALSE,"059-96";#N/A,#N/A,FALSE,"076-96";#N/A,#N/A,FALSE,"019-97";#N/A,#N/A,FALSE,"021-97";#N/A,#N/A,FALSE,"022-97";#N/A,#N/A,FALSE,"028-97"}</definedName>
    <definedName name="asaasasas" localSheetId="7" hidden="1">{TRUE,FALSE,-2.75,-17,579.75,300.75,FALSE,TRUE,TRUE,FALSE,0,1,#N/A,50,#N/A,9.6125,21,1,FALSE,FALSE,3,TRUE,1,FALSE,100,"Swvu.Ciclos.","ACwvu.Ciclos.",#N/A,FALSE,FALSE,0.78740157480315,0.78740157480315,0.748031496062992,0.866141732283465,1,"","&amp;R&amp;P",TRUE,FALSE,FALSE,FALSE,1,80,#N/A,#N/A,"=R65C1:R127C8","=R1:R4",FALSE,FALSE,FALSE,FALSE,TRUE,9,300,300,FALSE,FALSE,TRUE,TRUE,TRUE}</definedName>
    <definedName name="asaasasas" hidden="1">{TRUE,FALSE,-2.75,-17,579.75,300.75,FALSE,TRUE,TRUE,FALSE,0,1,#N/A,50,#N/A,9.6125,21,1,FALSE,FALSE,3,TRUE,1,FALSE,100,"Swvu.Ciclos.","ACwvu.Ciclos.",#N/A,FALSE,FALSE,0.78740157480315,0.78740157480315,0.748031496062992,0.866141732283465,1,"","&amp;R&amp;P",TRUE,FALSE,FALSE,FALSE,1,80,#N/A,#N/A,"=R65C1:R127C8","=R1:R4",FALSE,FALSE,FALSE,FALSE,TRUE,9,300,300,FALSE,FALSE,TRUE,TRUE,TRUE}</definedName>
    <definedName name="asas" localSheetId="7" hidden="1">{#N/A,#N/A,FALSE,"GERAL";#N/A,#N/A,FALSE,"012-96";#N/A,#N/A,FALSE,"018-96";#N/A,#N/A,FALSE,"027-96";#N/A,#N/A,FALSE,"059-96";#N/A,#N/A,FALSE,"076-96";#N/A,#N/A,FALSE,"019-97";#N/A,#N/A,FALSE,"021-97";#N/A,#N/A,FALSE,"022-97";#N/A,#N/A,FALSE,"028-97"}</definedName>
    <definedName name="asas" hidden="1">{#N/A,#N/A,FALSE,"GERAL";#N/A,#N/A,FALSE,"012-96";#N/A,#N/A,FALSE,"018-96";#N/A,#N/A,FALSE,"027-96";#N/A,#N/A,FALSE,"059-96";#N/A,#N/A,FALSE,"076-96";#N/A,#N/A,FALSE,"019-97";#N/A,#N/A,FALSE,"021-97";#N/A,#N/A,FALSE,"022-97";#N/A,#N/A,FALSE,"028-97"}</definedName>
    <definedName name="asasa" localSheetId="6" hidden="1">{#N/A,#N/A,FALSE,"GERAL";#N/A,#N/A,FALSE,"012-96";#N/A,#N/A,FALSE,"018-96";#N/A,#N/A,FALSE,"027-96";#N/A,#N/A,FALSE,"059-96";#N/A,#N/A,FALSE,"076-96";#N/A,#N/A,FALSE,"019-97";#N/A,#N/A,FALSE,"021-97";#N/A,#N/A,FALSE,"022-97";#N/A,#N/A,FALSE,"028-97"}</definedName>
    <definedName name="asasa" localSheetId="7" hidden="1">{#N/A,#N/A,FALSE,"GERAL";#N/A,#N/A,FALSE,"012-96";#N/A,#N/A,FALSE,"018-96";#N/A,#N/A,FALSE,"027-96";#N/A,#N/A,FALSE,"059-96";#N/A,#N/A,FALSE,"076-96";#N/A,#N/A,FALSE,"019-97";#N/A,#N/A,FALSE,"021-97";#N/A,#N/A,FALSE,"022-97";#N/A,#N/A,FALSE,"028-97"}</definedName>
    <definedName name="asasa" hidden="1">{#N/A,#N/A,FALSE,"GERAL";#N/A,#N/A,FALSE,"012-96";#N/A,#N/A,FALSE,"018-96";#N/A,#N/A,FALSE,"027-96";#N/A,#N/A,FALSE,"059-96";#N/A,#N/A,FALSE,"076-96";#N/A,#N/A,FALSE,"019-97";#N/A,#N/A,FALSE,"021-97";#N/A,#N/A,FALSE,"022-97";#N/A,#N/A,FALSE,"028-97"}</definedName>
    <definedName name="asasas" localSheetId="6" hidden="1">{#N/A,#N/A,FALSE,"GERAL";#N/A,#N/A,FALSE,"012-96";#N/A,#N/A,FALSE,"018-96";#N/A,#N/A,FALSE,"027-96";#N/A,#N/A,FALSE,"059-96";#N/A,#N/A,FALSE,"076-96";#N/A,#N/A,FALSE,"019-97";#N/A,#N/A,FALSE,"021-97";#N/A,#N/A,FALSE,"022-97";#N/A,#N/A,FALSE,"028-97"}</definedName>
    <definedName name="asasas" localSheetId="7" hidden="1">{#N/A,#N/A,FALSE,"GERAL";#N/A,#N/A,FALSE,"012-96";#N/A,#N/A,FALSE,"018-96";#N/A,#N/A,FALSE,"027-96";#N/A,#N/A,FALSE,"059-96";#N/A,#N/A,FALSE,"076-96";#N/A,#N/A,FALSE,"019-97";#N/A,#N/A,FALSE,"021-97";#N/A,#N/A,FALSE,"022-97";#N/A,#N/A,FALSE,"028-97"}</definedName>
    <definedName name="asasas" hidden="1">{#N/A,#N/A,FALSE,"GERAL";#N/A,#N/A,FALSE,"012-96";#N/A,#N/A,FALSE,"018-96";#N/A,#N/A,FALSE,"027-96";#N/A,#N/A,FALSE,"059-96";#N/A,#N/A,FALSE,"076-96";#N/A,#N/A,FALSE,"019-97";#N/A,#N/A,FALSE,"021-97";#N/A,#N/A,FALSE,"022-97";#N/A,#N/A,FALSE,"028-97"}</definedName>
    <definedName name="asasasa" localSheetId="6" hidden="1">{#N/A,#N/A,FALSE,"GERAL";#N/A,#N/A,FALSE,"012-96";#N/A,#N/A,FALSE,"018-96";#N/A,#N/A,FALSE,"027-96";#N/A,#N/A,FALSE,"059-96";#N/A,#N/A,FALSE,"076-96";#N/A,#N/A,FALSE,"019-97";#N/A,#N/A,FALSE,"021-97";#N/A,#N/A,FALSE,"022-97";#N/A,#N/A,FALSE,"028-97"}</definedName>
    <definedName name="asasasa" localSheetId="7" hidden="1">{#N/A,#N/A,FALSE,"GERAL";#N/A,#N/A,FALSE,"012-96";#N/A,#N/A,FALSE,"018-96";#N/A,#N/A,FALSE,"027-96";#N/A,#N/A,FALSE,"059-96";#N/A,#N/A,FALSE,"076-96";#N/A,#N/A,FALSE,"019-97";#N/A,#N/A,FALSE,"021-97";#N/A,#N/A,FALSE,"022-97";#N/A,#N/A,FALSE,"028-97"}</definedName>
    <definedName name="asasasa" hidden="1">{#N/A,#N/A,FALSE,"GERAL";#N/A,#N/A,FALSE,"012-96";#N/A,#N/A,FALSE,"018-96";#N/A,#N/A,FALSE,"027-96";#N/A,#N/A,FALSE,"059-96";#N/A,#N/A,FALSE,"076-96";#N/A,#N/A,FALSE,"019-97";#N/A,#N/A,FALSE,"021-97";#N/A,#N/A,FALSE,"022-97";#N/A,#N/A,FALSE,"028-97"}</definedName>
    <definedName name="asasasas" localSheetId="6" hidden="1">{#N/A,#N/A,FALSE,"GERAL";#N/A,#N/A,FALSE,"012-96";#N/A,#N/A,FALSE,"018-96";#N/A,#N/A,FALSE,"027-96";#N/A,#N/A,FALSE,"059-96";#N/A,#N/A,FALSE,"076-96";#N/A,#N/A,FALSE,"019-97";#N/A,#N/A,FALSE,"021-97";#N/A,#N/A,FALSE,"022-97";#N/A,#N/A,FALSE,"028-97"}</definedName>
    <definedName name="asasasas" localSheetId="7" hidden="1">{#N/A,#N/A,FALSE,"GERAL";#N/A,#N/A,FALSE,"012-96";#N/A,#N/A,FALSE,"018-96";#N/A,#N/A,FALSE,"027-96";#N/A,#N/A,FALSE,"059-96";#N/A,#N/A,FALSE,"076-96";#N/A,#N/A,FALSE,"019-97";#N/A,#N/A,FALSE,"021-97";#N/A,#N/A,FALSE,"022-97";#N/A,#N/A,FALSE,"028-97"}</definedName>
    <definedName name="asasasas" hidden="1">{#N/A,#N/A,FALSE,"GERAL";#N/A,#N/A,FALSE,"012-96";#N/A,#N/A,FALSE,"018-96";#N/A,#N/A,FALSE,"027-96";#N/A,#N/A,FALSE,"059-96";#N/A,#N/A,FALSE,"076-96";#N/A,#N/A,FALSE,"019-97";#N/A,#N/A,FALSE,"021-97";#N/A,#N/A,FALSE,"022-97";#N/A,#N/A,FALSE,"028-97"}</definedName>
    <definedName name="asasasasa" localSheetId="6" hidden="1">{#N/A,#N/A,FALSE,"GERAL";#N/A,#N/A,FALSE,"012-96";#N/A,#N/A,FALSE,"018-96";#N/A,#N/A,FALSE,"027-96";#N/A,#N/A,FALSE,"059-96";#N/A,#N/A,FALSE,"076-96";#N/A,#N/A,FALSE,"019-97";#N/A,#N/A,FALSE,"021-97";#N/A,#N/A,FALSE,"022-97";#N/A,#N/A,FALSE,"028-97"}</definedName>
    <definedName name="asasasasa" localSheetId="7" hidden="1">{#N/A,#N/A,FALSE,"GERAL";#N/A,#N/A,FALSE,"012-96";#N/A,#N/A,FALSE,"018-96";#N/A,#N/A,FALSE,"027-96";#N/A,#N/A,FALSE,"059-96";#N/A,#N/A,FALSE,"076-96";#N/A,#N/A,FALSE,"019-97";#N/A,#N/A,FALSE,"021-97";#N/A,#N/A,FALSE,"022-97";#N/A,#N/A,FALSE,"028-97"}</definedName>
    <definedName name="asasasasa" hidden="1">{#N/A,#N/A,FALSE,"GERAL";#N/A,#N/A,FALSE,"012-96";#N/A,#N/A,FALSE,"018-96";#N/A,#N/A,FALSE,"027-96";#N/A,#N/A,FALSE,"059-96";#N/A,#N/A,FALSE,"076-96";#N/A,#N/A,FALSE,"019-97";#N/A,#N/A,FALSE,"021-97";#N/A,#N/A,FALSE,"022-97";#N/A,#N/A,FALSE,"028-97"}</definedName>
    <definedName name="asasasass" localSheetId="6" hidden="1">{#N/A,#N/A,FALSE,"GERAL";#N/A,#N/A,FALSE,"012-96";#N/A,#N/A,FALSE,"018-96";#N/A,#N/A,FALSE,"027-96";#N/A,#N/A,FALSE,"059-96";#N/A,#N/A,FALSE,"076-96";#N/A,#N/A,FALSE,"019-97";#N/A,#N/A,FALSE,"021-97";#N/A,#N/A,FALSE,"022-97";#N/A,#N/A,FALSE,"028-97"}</definedName>
    <definedName name="asasasass" localSheetId="7" hidden="1">{#N/A,#N/A,FALSE,"GERAL";#N/A,#N/A,FALSE,"012-96";#N/A,#N/A,FALSE,"018-96";#N/A,#N/A,FALSE,"027-96";#N/A,#N/A,FALSE,"059-96";#N/A,#N/A,FALSE,"076-96";#N/A,#N/A,FALSE,"019-97";#N/A,#N/A,FALSE,"021-97";#N/A,#N/A,FALSE,"022-97";#N/A,#N/A,FALSE,"028-97"}</definedName>
    <definedName name="asasasass" hidden="1">{#N/A,#N/A,FALSE,"GERAL";#N/A,#N/A,FALSE,"012-96";#N/A,#N/A,FALSE,"018-96";#N/A,#N/A,FALSE,"027-96";#N/A,#N/A,FALSE,"059-96";#N/A,#N/A,FALSE,"076-96";#N/A,#N/A,FALSE,"019-97";#N/A,#N/A,FALSE,"021-97";#N/A,#N/A,FALSE,"022-97";#N/A,#N/A,FALSE,"028-97"}</definedName>
    <definedName name="asasassa">#REF!</definedName>
    <definedName name="asass">#REF!</definedName>
    <definedName name="asassaas" localSheetId="6" hidden="1">{#N/A,#N/A,FALSE,"GERAL";#N/A,#N/A,FALSE,"012-96";#N/A,#N/A,FALSE,"018-96";#N/A,#N/A,FALSE,"027-96";#N/A,#N/A,FALSE,"059-96";#N/A,#N/A,FALSE,"076-96";#N/A,#N/A,FALSE,"019-97";#N/A,#N/A,FALSE,"021-97";#N/A,#N/A,FALSE,"022-97";#N/A,#N/A,FALSE,"028-97"}</definedName>
    <definedName name="asassaas" localSheetId="7" hidden="1">{#N/A,#N/A,FALSE,"GERAL";#N/A,#N/A,FALSE,"012-96";#N/A,#N/A,FALSE,"018-96";#N/A,#N/A,FALSE,"027-96";#N/A,#N/A,FALSE,"059-96";#N/A,#N/A,FALSE,"076-96";#N/A,#N/A,FALSE,"019-97";#N/A,#N/A,FALSE,"021-97";#N/A,#N/A,FALSE,"022-97";#N/A,#N/A,FALSE,"028-97"}</definedName>
    <definedName name="asassaas" hidden="1">{#N/A,#N/A,FALSE,"GERAL";#N/A,#N/A,FALSE,"012-96";#N/A,#N/A,FALSE,"018-96";#N/A,#N/A,FALSE,"027-96";#N/A,#N/A,FALSE,"059-96";#N/A,#N/A,FALSE,"076-96";#N/A,#N/A,FALSE,"019-97";#N/A,#N/A,FALSE,"021-97";#N/A,#N/A,FALSE,"022-97";#N/A,#N/A,FALSE,"028-97"}</definedName>
    <definedName name="asassasa" localSheetId="6" hidden="1">{#N/A,#N/A,FALSE,"GERAL";#N/A,#N/A,FALSE,"012-96";#N/A,#N/A,FALSE,"018-96";#N/A,#N/A,FALSE,"027-96";#N/A,#N/A,FALSE,"059-96";#N/A,#N/A,FALSE,"076-96";#N/A,#N/A,FALSE,"019-97";#N/A,#N/A,FALSE,"021-97";#N/A,#N/A,FALSE,"022-97";#N/A,#N/A,FALSE,"028-97"}</definedName>
    <definedName name="asassasa" localSheetId="7" hidden="1">{#N/A,#N/A,FALSE,"GERAL";#N/A,#N/A,FALSE,"012-96";#N/A,#N/A,FALSE,"018-96";#N/A,#N/A,FALSE,"027-96";#N/A,#N/A,FALSE,"059-96";#N/A,#N/A,FALSE,"076-96";#N/A,#N/A,FALSE,"019-97";#N/A,#N/A,FALSE,"021-97";#N/A,#N/A,FALSE,"022-97";#N/A,#N/A,FALSE,"028-97"}</definedName>
    <definedName name="asassasa" hidden="1">{#N/A,#N/A,FALSE,"GERAL";#N/A,#N/A,FALSE,"012-96";#N/A,#N/A,FALSE,"018-96";#N/A,#N/A,FALSE,"027-96";#N/A,#N/A,FALSE,"059-96";#N/A,#N/A,FALSE,"076-96";#N/A,#N/A,FALSE,"019-97";#N/A,#N/A,FALSE,"021-97";#N/A,#N/A,FALSE,"022-97";#N/A,#N/A,FALSE,"028-97"}</definedName>
    <definedName name="asccac" localSheetId="6" hidden="1">#REF!</definedName>
    <definedName name="asccac" localSheetId="7" hidden="1">#REF!</definedName>
    <definedName name="asccac" hidden="1">#REF!</definedName>
    <definedName name="ASCSCSW" localSheetId="6" hidden="1">#REF!</definedName>
    <definedName name="ASCSCSW" hidden="1">#REF!</definedName>
    <definedName name="asd" localSheetId="6" hidden="1">{"'gráf jan00'!$A$1:$AK$41"}</definedName>
    <definedName name="asd" localSheetId="7" hidden="1">{"'gráf jan00'!$A$1:$AK$41"}</definedName>
    <definedName name="asd" hidden="1">{"'gráf jan00'!$A$1:$AK$41"}</definedName>
    <definedName name="asda"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sda"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sda"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sda_1"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sda_1"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sda_1"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sda_2"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sda_2"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sda_2"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sdad" localSheetId="6" hidden="1">{"'Índice'!$A$1:$K$49"}</definedName>
    <definedName name="asdad" localSheetId="7" hidden="1">{"'Índice'!$A$1:$K$49"}</definedName>
    <definedName name="asdad" hidden="1">{"'Índice'!$A$1:$K$49"}</definedName>
    <definedName name="asdad_1" localSheetId="6" hidden="1">{"'Índice'!$A$1:$K$49"}</definedName>
    <definedName name="asdad_1" localSheetId="7" hidden="1">{"'Índice'!$A$1:$K$49"}</definedName>
    <definedName name="asdad_1" hidden="1">{"'Índice'!$A$1:$K$49"}</definedName>
    <definedName name="asdad_2" localSheetId="6" hidden="1">{"'Índice'!$A$1:$K$49"}</definedName>
    <definedName name="asdad_2" localSheetId="7" hidden="1">{"'Índice'!$A$1:$K$49"}</definedName>
    <definedName name="asdad_2" hidden="1">{"'Índice'!$A$1:$K$49"}</definedName>
    <definedName name="asdadadad" localSheetId="6" hidden="1">{"'gráf jan00'!$A$1:$AK$41"}</definedName>
    <definedName name="asdadadad" localSheetId="7" hidden="1">{"'gráf jan00'!$A$1:$AK$41"}</definedName>
    <definedName name="asdadadad" hidden="1">{"'gráf jan00'!$A$1:$AK$41"}</definedName>
    <definedName name="ASDADAS" localSheetId="6" hidden="1">#REF!</definedName>
    <definedName name="ASDADAS" hidden="1">#REF!</definedName>
    <definedName name="asdadasd" localSheetId="6" hidden="1">{"'Quadro'!$A$4:$BG$78"}</definedName>
    <definedName name="asdadasd" localSheetId="7" hidden="1">{"'Quadro'!$A$4:$BG$78"}</definedName>
    <definedName name="asdadasd" hidden="1">{"'Quadro'!$A$4:$BG$78"}</definedName>
    <definedName name="asdas" localSheetId="6" hidden="1">#REF!</definedName>
    <definedName name="asdas" hidden="1">#REF!</definedName>
    <definedName name="asdasdas" localSheetId="6" hidden="1">{#N/A,#N/A,FALSE,"GERAL";#N/A,#N/A,FALSE,"012-96";#N/A,#N/A,FALSE,"018-96";#N/A,#N/A,FALSE,"027-96";#N/A,#N/A,FALSE,"059-96";#N/A,#N/A,FALSE,"076-96";#N/A,#N/A,FALSE,"019-97";#N/A,#N/A,FALSE,"021-97";#N/A,#N/A,FALSE,"022-97";#N/A,#N/A,FALSE,"028-97"}</definedName>
    <definedName name="asdasdas" localSheetId="7" hidden="1">{#N/A,#N/A,FALSE,"GERAL";#N/A,#N/A,FALSE,"012-96";#N/A,#N/A,FALSE,"018-96";#N/A,#N/A,FALSE,"027-96";#N/A,#N/A,FALSE,"059-96";#N/A,#N/A,FALSE,"076-96";#N/A,#N/A,FALSE,"019-97";#N/A,#N/A,FALSE,"021-97";#N/A,#N/A,FALSE,"022-97";#N/A,#N/A,FALSE,"028-97"}</definedName>
    <definedName name="asdasdas" hidden="1">{#N/A,#N/A,FALSE,"GERAL";#N/A,#N/A,FALSE,"012-96";#N/A,#N/A,FALSE,"018-96";#N/A,#N/A,FALSE,"027-96";#N/A,#N/A,FALSE,"059-96";#N/A,#N/A,FALSE,"076-96";#N/A,#N/A,FALSE,"019-97";#N/A,#N/A,FALSE,"021-97";#N/A,#N/A,FALSE,"022-97";#N/A,#N/A,FALSE,"028-97"}</definedName>
    <definedName name="asdasdasdas" localSheetId="6" hidden="1">{"'gráf jan00'!$A$1:$AK$41"}</definedName>
    <definedName name="asdasdasdas" localSheetId="7" hidden="1">{"'gráf jan00'!$A$1:$AK$41"}</definedName>
    <definedName name="asdasdasdas" hidden="1">{"'gráf jan00'!$A$1:$AK$41"}</definedName>
    <definedName name="asdcasc" localSheetId="6" hidden="1">#REF!</definedName>
    <definedName name="asdcasc" hidden="1">#REF!</definedName>
    <definedName name="asdcasdc" localSheetId="6" hidden="1">#REF!</definedName>
    <definedName name="asdcasdc" hidden="1">#REF!</definedName>
    <definedName name="asdd" hidden="1">#REF!</definedName>
    <definedName name="ASDDAS" localSheetId="6" hidden="1">#REF!</definedName>
    <definedName name="ASDDAS" hidden="1">#REF!</definedName>
    <definedName name="asde" hidden="1">#REF!</definedName>
    <definedName name="ASDF" localSheetId="6" hidden="1">{#N/A,#N/A,TRUE,"Serviços"}</definedName>
    <definedName name="ASDF" localSheetId="7" hidden="1">{#N/A,#N/A,TRUE,"Serviços"}</definedName>
    <definedName name="ASDF" hidden="1">{#N/A,#N/A,TRUE,"Serviços"}</definedName>
    <definedName name="asdfa" localSheetId="6" hidden="1">#REF!</definedName>
    <definedName name="asdfa" localSheetId="7" hidden="1">#REF!</definedName>
    <definedName name="asdfa" hidden="1">#REF!</definedName>
    <definedName name="asdfas" localSheetId="6" hidden="1">#REF!</definedName>
    <definedName name="asdfas" localSheetId="7" hidden="1">#REF!</definedName>
    <definedName name="asdfas" hidden="1">#REF!</definedName>
    <definedName name="asdfasd" localSheetId="6" hidden="1">{"BELGO",#N/A,FALSE,"S-BELGO"}</definedName>
    <definedName name="asdfasd" localSheetId="7" hidden="1">{"BELGO",#N/A,FALSE,"S-BELGO"}</definedName>
    <definedName name="asdfasd" hidden="1">{"BELGO",#N/A,FALSE,"S-BELGO"}</definedName>
    <definedName name="asdfasdf" localSheetId="6" hidden="1">{"'gráf jan00'!$A$1:$AK$41"}</definedName>
    <definedName name="asdfasdf" localSheetId="7" hidden="1">{"'gráf jan00'!$A$1:$AK$41"}</definedName>
    <definedName name="asdfasdf" hidden="1">{"'gráf jan00'!$A$1:$AK$41"}</definedName>
    <definedName name="ASDFASFA" localSheetId="6" hidden="1">{#N/A,#N/A,TRUE,"Resumo de Preços"}</definedName>
    <definedName name="ASDFASFA" localSheetId="7" hidden="1">{#N/A,#N/A,TRUE,"Resumo de Preços"}</definedName>
    <definedName name="ASDFASFA" hidden="1">{#N/A,#N/A,TRUE,"Resumo de Preços"}</definedName>
    <definedName name="asdfasfsafasf" localSheetId="6" hidden="1">{"'CptDifn'!$AA$32:$AG$32"}</definedName>
    <definedName name="asdfasfsafasf" localSheetId="7" hidden="1">{"'CptDifn'!$AA$32:$AG$32"}</definedName>
    <definedName name="asdfasfsafasf" hidden="1">{"'CptDifn'!$AA$32:$AG$32"}</definedName>
    <definedName name="ASDFG" localSheetId="6" hidden="1">{#N/A,#N/A,TRUE,"Serviços"}</definedName>
    <definedName name="ASDFG" localSheetId="7" hidden="1">{#N/A,#N/A,TRUE,"Serviços"}</definedName>
    <definedName name="ASDFG" hidden="1">{#N/A,#N/A,TRUE,"Serviços"}</definedName>
    <definedName name="asdfghqefha" localSheetId="7" hidden="1">{#N/A,#N/A,FALSE,"MO (2)"}</definedName>
    <definedName name="asdfghqefha" hidden="1">{#N/A,#N/A,FALSE,"MO (2)"}</definedName>
    <definedName name="ASDFSAF" localSheetId="7" hidden="1">{#N/A,#N/A,FALSE,"GERAL";#N/A,#N/A,FALSE,"012-96";#N/A,#N/A,FALSE,"018-96";#N/A,#N/A,FALSE,"027-96";#N/A,#N/A,FALSE,"059-96";#N/A,#N/A,FALSE,"076-96";#N/A,#N/A,FALSE,"019-97";#N/A,#N/A,FALSE,"021-97";#N/A,#N/A,FALSE,"022-97";#N/A,#N/A,FALSE,"028-97"}</definedName>
    <definedName name="ASDFSAF" hidden="1">{#N/A,#N/A,FALSE,"GERAL";#N/A,#N/A,FALSE,"012-96";#N/A,#N/A,FALSE,"018-96";#N/A,#N/A,FALSE,"027-96";#N/A,#N/A,FALSE,"059-96";#N/A,#N/A,FALSE,"076-96";#N/A,#N/A,FALSE,"019-97";#N/A,#N/A,FALSE,"021-97";#N/A,#N/A,FALSE,"022-97";#N/A,#N/A,FALSE,"028-97"}</definedName>
    <definedName name="asdg" localSheetId="6" hidden="1">{"'gráf jan00'!$A$1:$AK$41"}</definedName>
    <definedName name="asdg" localSheetId="7" hidden="1">{"'gráf jan00'!$A$1:$AK$41"}</definedName>
    <definedName name="asdg" hidden="1">{"'gráf jan00'!$A$1:$AK$41"}</definedName>
    <definedName name="asdhkasd" localSheetId="6" hidden="1">{"'Quadro'!$A$4:$BG$78"}</definedName>
    <definedName name="asdhkasd" localSheetId="7" hidden="1">{"'Quadro'!$A$4:$BG$78"}</definedName>
    <definedName name="asdhkasd" hidden="1">{"'Quadro'!$A$4:$BG$78"}</definedName>
    <definedName name="asdryhsdfh"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asdryhsdfh"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asdryhsdfh"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ASDSD" localSheetId="6" hidden="1">{"'Quadro'!$A$4:$BG$78"}</definedName>
    <definedName name="ASDSD" localSheetId="7" hidden="1">{"'Quadro'!$A$4:$BG$78"}</definedName>
    <definedName name="ASDSD" hidden="1">{"'Quadro'!$A$4:$BG$78"}</definedName>
    <definedName name="asdsdaf" localSheetId="6" hidden="1">{#N/A,#N/A,TRUE,"indice";#N/A,#N/A,TRUE,"indicadores";#N/A,#N/A,TRUE,"comentarios"}</definedName>
    <definedName name="asdsdaf" localSheetId="7" hidden="1">{#N/A,#N/A,TRUE,"indice";#N/A,#N/A,TRUE,"indicadores";#N/A,#N/A,TRUE,"comentarios"}</definedName>
    <definedName name="asdsdaf" hidden="1">{#N/A,#N/A,TRUE,"indice";#N/A,#N/A,TRUE,"indicadores";#N/A,#N/A,TRUE,"comentarios"}</definedName>
    <definedName name="asdsdfagfa" localSheetId="6" hidden="1">{#N/A,#N/A,FALSE,"GERAL";#N/A,#N/A,FALSE,"012-96";#N/A,#N/A,FALSE,"018-96";#N/A,#N/A,FALSE,"027-96";#N/A,#N/A,FALSE,"059-96";#N/A,#N/A,FALSE,"076-96";#N/A,#N/A,FALSE,"019-97";#N/A,#N/A,FALSE,"021-97";#N/A,#N/A,FALSE,"022-97";#N/A,#N/A,FALSE,"028-97"}</definedName>
    <definedName name="asdsdfagfa" localSheetId="7" hidden="1">{#N/A,#N/A,FALSE,"GERAL";#N/A,#N/A,FALSE,"012-96";#N/A,#N/A,FALSE,"018-96";#N/A,#N/A,FALSE,"027-96";#N/A,#N/A,FALSE,"059-96";#N/A,#N/A,FALSE,"076-96";#N/A,#N/A,FALSE,"019-97";#N/A,#N/A,FALSE,"021-97";#N/A,#N/A,FALSE,"022-97";#N/A,#N/A,FALSE,"028-97"}</definedName>
    <definedName name="asdsdfagfa" hidden="1">{#N/A,#N/A,FALSE,"GERAL";#N/A,#N/A,FALSE,"012-96";#N/A,#N/A,FALSE,"018-96";#N/A,#N/A,FALSE,"027-96";#N/A,#N/A,FALSE,"059-96";#N/A,#N/A,FALSE,"076-96";#N/A,#N/A,FALSE,"019-97";#N/A,#N/A,FALSE,"021-97";#N/A,#N/A,FALSE,"022-97";#N/A,#N/A,FALSE,"028-97"}</definedName>
    <definedName name="asdsf" localSheetId="6" hidden="1">{"'gráf jan00'!$A$1:$AK$41"}</definedName>
    <definedName name="asdsf" localSheetId="7" hidden="1">{"'gráf jan00'!$A$1:$AK$41"}</definedName>
    <definedName name="asdsf" hidden="1">{"'gráf jan00'!$A$1:$AK$41"}</definedName>
    <definedName name="asdwadrwer" localSheetId="6" hidden="1">{TRUE,FALSE,-2.75,-17,579.75,300.75,FALSE,TRUE,TRUE,FALSE,0,1,#N/A,120,#N/A,9.6125,19.4705882352941,1,FALSE,FALSE,3,TRUE,1,FALSE,100,"Swvu.Custos.","ACwvu.Custos.",#N/A,FALSE,FALSE,0.78740157480315,0.78740157480315,0.748031496062992,0.866141732283465,1,"","&amp;R&amp;P",TRUE,FALSE,FALSE,FALSE,1,80,#N/A,#N/A,"=R129C1:R193C8","=R1:R4",FALSE,FALSE,FALSE,FALSE,TRUE,9,300,300,FALSE,FALSE,TRUE,TRUE,TRUE}</definedName>
    <definedName name="asdwadrwer" localSheetId="7" hidden="1">{TRUE,FALSE,-2.75,-17,579.75,300.75,FALSE,TRUE,TRUE,FALSE,0,1,#N/A,120,#N/A,9.6125,19.4705882352941,1,FALSE,FALSE,3,TRUE,1,FALSE,100,"Swvu.Custos.","ACwvu.Custos.",#N/A,FALSE,FALSE,0.78740157480315,0.78740157480315,0.748031496062992,0.866141732283465,1,"","&amp;R&amp;P",TRUE,FALSE,FALSE,FALSE,1,80,#N/A,#N/A,"=R129C1:R193C8","=R1:R4",FALSE,FALSE,FALSE,FALSE,TRUE,9,300,300,FALSE,FALSE,TRUE,TRUE,TRUE}</definedName>
    <definedName name="asdwadrwer" hidden="1">{TRUE,FALSE,-2.75,-17,579.75,300.75,FALSE,TRUE,TRUE,FALSE,0,1,#N/A,120,#N/A,9.6125,19.4705882352941,1,FALSE,FALSE,3,TRUE,1,FALSE,100,"Swvu.Custos.","ACwvu.Custos.",#N/A,FALSE,FALSE,0.78740157480315,0.78740157480315,0.748031496062992,0.866141732283465,1,"","&amp;R&amp;P",TRUE,FALSE,FALSE,FALSE,1,80,#N/A,#N/A,"=R129C1:R193C8","=R1:R4",FALSE,FALSE,FALSE,FALSE,TRUE,9,300,300,FALSE,FALSE,TRUE,TRUE,TRUE}</definedName>
    <definedName name="aseedrf" localSheetId="6" hidden="1">{"'CptDifn'!$AA$32:$AG$32"}</definedName>
    <definedName name="aseedrf" localSheetId="7" hidden="1">{"'CptDifn'!$AA$32:$AG$32"}</definedName>
    <definedName name="aseedrf" hidden="1">{"'CptDifn'!$AA$32:$AG$32"}</definedName>
    <definedName name="aseqa" localSheetId="6" hidden="1">{"'RR'!$A$2:$E$81"}</definedName>
    <definedName name="aseqa" localSheetId="7" hidden="1">{"'RR'!$A$2:$E$81"}</definedName>
    <definedName name="aseqa" hidden="1">{"'RR'!$A$2:$E$81"}</definedName>
    <definedName name="ASF">#N/A</definedName>
    <definedName name="asfa" localSheetId="6">#REF!</definedName>
    <definedName name="asfa" localSheetId="7" hidden="1">{#N/A,#N/A,FALSE,"GERAL";#N/A,#N/A,FALSE,"012-96";#N/A,#N/A,FALSE,"018-96";#N/A,#N/A,FALSE,"027-96";#N/A,#N/A,FALSE,"059-96";#N/A,#N/A,FALSE,"076-96";#N/A,#N/A,FALSE,"019-97";#N/A,#N/A,FALSE,"021-97";#N/A,#N/A,FALSE,"022-97";#N/A,#N/A,FALSE,"028-97"}</definedName>
    <definedName name="asfa" hidden="1">{#N/A,#N/A,FALSE,"GERAL";#N/A,#N/A,FALSE,"012-96";#N/A,#N/A,FALSE,"018-96";#N/A,#N/A,FALSE,"027-96";#N/A,#N/A,FALSE,"059-96";#N/A,#N/A,FALSE,"076-96";#N/A,#N/A,FALSE,"019-97";#N/A,#N/A,FALSE,"021-97";#N/A,#N/A,FALSE,"022-97";#N/A,#N/A,FALSE,"028-97"}</definedName>
    <definedName name="ASFASDF">#REF!</definedName>
    <definedName name="ASFD"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SFD"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SFD"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SFD1"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SFD1"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SFD1"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SFD2"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SFD2"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SFD2"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asfg1" localSheetId="6" hidden="1">{#N/A,#N/A,FALSE,"Cadastro";#N/A,#N/A,FALSE,"Diasmês";#N/A,#N/A,FALSE,"Refeição_3t";#N/A,#N/A,FALSE,"Refeição_Adm";#N/A,#N/A,FALSE,"Custo"}</definedName>
    <definedName name="asfg1" localSheetId="7" hidden="1">{#N/A,#N/A,FALSE,"Cadastro";#N/A,#N/A,FALSE,"Diasmês";#N/A,#N/A,FALSE,"Refeição_3t";#N/A,#N/A,FALSE,"Refeição_Adm";#N/A,#N/A,FALSE,"Custo"}</definedName>
    <definedName name="asfg1" hidden="1">{#N/A,#N/A,FALSE,"Cadastro";#N/A,#N/A,FALSE,"Diasmês";#N/A,#N/A,FALSE,"Refeição_3t";#N/A,#N/A,FALSE,"Refeição_Adm";#N/A,#N/A,FALSE,"Custo"}</definedName>
    <definedName name="ASFGG" localSheetId="6" hidden="1">{#N/A,#N/A,TRUE,"Serviços"}</definedName>
    <definedName name="ASFGG" localSheetId="7" hidden="1">{#N/A,#N/A,TRUE,"Serviços"}</definedName>
    <definedName name="ASFGG" hidden="1">{#N/A,#N/A,TRUE,"Serviços"}</definedName>
    <definedName name="ASFSD" localSheetId="6" hidden="1">{#N/A,#N/A,FALSE,"GERAL";#N/A,#N/A,FALSE,"012-96";#N/A,#N/A,FALSE,"018-96";#N/A,#N/A,FALSE,"027-96";#N/A,#N/A,FALSE,"059-96";#N/A,#N/A,FALSE,"076-96";#N/A,#N/A,FALSE,"019-97";#N/A,#N/A,FALSE,"021-97";#N/A,#N/A,FALSE,"022-97";#N/A,#N/A,FALSE,"028-97"}</definedName>
    <definedName name="ASFSD" localSheetId="7" hidden="1">{#N/A,#N/A,FALSE,"GERAL";#N/A,#N/A,FALSE,"012-96";#N/A,#N/A,FALSE,"018-96";#N/A,#N/A,FALSE,"027-96";#N/A,#N/A,FALSE,"059-96";#N/A,#N/A,FALSE,"076-96";#N/A,#N/A,FALSE,"019-97";#N/A,#N/A,FALSE,"021-97";#N/A,#N/A,FALSE,"022-97";#N/A,#N/A,FALSE,"028-97"}</definedName>
    <definedName name="ASFSD" hidden="1">{#N/A,#N/A,FALSE,"GERAL";#N/A,#N/A,FALSE,"012-96";#N/A,#N/A,FALSE,"018-96";#N/A,#N/A,FALSE,"027-96";#N/A,#N/A,FALSE,"059-96";#N/A,#N/A,FALSE,"076-96";#N/A,#N/A,FALSE,"019-97";#N/A,#N/A,FALSE,"021-97";#N/A,#N/A,FALSE,"022-97";#N/A,#N/A,FALSE,"028-97"}</definedName>
    <definedName name="ASGREQHÑY3" localSheetId="6" hidden="1">#REF!</definedName>
    <definedName name="ASGREQHÑY3" localSheetId="7" hidden="1">#REF!</definedName>
    <definedName name="ASGREQHÑY3" hidden="1">#REF!</definedName>
    <definedName name="asjhaksjd" localSheetId="6" hidden="1">{"'RR'!$A$2:$E$81"}</definedName>
    <definedName name="asjhaksjd" localSheetId="7" hidden="1">{"'RR'!$A$2:$E$81"}</definedName>
    <definedName name="asjhaksjd" hidden="1">{"'RR'!$A$2:$E$81"}</definedName>
    <definedName name="asq" localSheetId="6" hidden="1">{"'RR'!$A$2:$E$81"}</definedName>
    <definedName name="asq" localSheetId="7" hidden="1">{"'RR'!$A$2:$E$81"}</definedName>
    <definedName name="asq" hidden="1">{"'RR'!$A$2:$E$81"}</definedName>
    <definedName name="asrgadg"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asrgadg"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asrgadg"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ASRRYJHEYRMT" localSheetId="6" hidden="1">#REF!</definedName>
    <definedName name="ASRRYJHEYRMT" localSheetId="7" hidden="1">#REF!</definedName>
    <definedName name="ASRRYJHEYRMT" hidden="1">#REF!</definedName>
    <definedName name="ass" localSheetId="6" hidden="1">{"'Quadro'!$A$4:$BG$78"}</definedName>
    <definedName name="ass" localSheetId="7" hidden="1">{"'Quadro'!$A$4:$BG$78"}</definedName>
    <definedName name="ass" hidden="1">{"'Quadro'!$A$4:$BG$78"}</definedName>
    <definedName name="assaassa" localSheetId="6" hidden="1">{#N/A,#N/A,FALSE,"GERAL";#N/A,#N/A,FALSE,"012-96";#N/A,#N/A,FALSE,"018-96";#N/A,#N/A,FALSE,"027-96";#N/A,#N/A,FALSE,"059-96";#N/A,#N/A,FALSE,"076-96";#N/A,#N/A,FALSE,"019-97";#N/A,#N/A,FALSE,"021-97";#N/A,#N/A,FALSE,"022-97";#N/A,#N/A,FALSE,"028-97"}</definedName>
    <definedName name="assaassa" localSheetId="7" hidden="1">{#N/A,#N/A,FALSE,"GERAL";#N/A,#N/A,FALSE,"012-96";#N/A,#N/A,FALSE,"018-96";#N/A,#N/A,FALSE,"027-96";#N/A,#N/A,FALSE,"059-96";#N/A,#N/A,FALSE,"076-96";#N/A,#N/A,FALSE,"019-97";#N/A,#N/A,FALSE,"021-97";#N/A,#N/A,FALSE,"022-97";#N/A,#N/A,FALSE,"028-97"}</definedName>
    <definedName name="assaassa" hidden="1">{#N/A,#N/A,FALSE,"GERAL";#N/A,#N/A,FALSE,"012-96";#N/A,#N/A,FALSE,"018-96";#N/A,#N/A,FALSE,"027-96";#N/A,#N/A,FALSE,"059-96";#N/A,#N/A,FALSE,"076-96";#N/A,#N/A,FALSE,"019-97";#N/A,#N/A,FALSE,"021-97";#N/A,#N/A,FALSE,"022-97";#N/A,#N/A,FALSE,"028-97"}</definedName>
    <definedName name="assaassasa" localSheetId="6" hidden="1">{#N/A,#N/A,FALSE,"GERAL";#N/A,#N/A,FALSE,"012-96";#N/A,#N/A,FALSE,"018-96";#N/A,#N/A,FALSE,"027-96";#N/A,#N/A,FALSE,"059-96";#N/A,#N/A,FALSE,"076-96";#N/A,#N/A,FALSE,"019-97";#N/A,#N/A,FALSE,"021-97";#N/A,#N/A,FALSE,"022-97";#N/A,#N/A,FALSE,"028-97"}</definedName>
    <definedName name="assaassasa" localSheetId="7" hidden="1">{#N/A,#N/A,FALSE,"GERAL";#N/A,#N/A,FALSE,"012-96";#N/A,#N/A,FALSE,"018-96";#N/A,#N/A,FALSE,"027-96";#N/A,#N/A,FALSE,"059-96";#N/A,#N/A,FALSE,"076-96";#N/A,#N/A,FALSE,"019-97";#N/A,#N/A,FALSE,"021-97";#N/A,#N/A,FALSE,"022-97";#N/A,#N/A,FALSE,"028-97"}</definedName>
    <definedName name="assaassasa" hidden="1">{#N/A,#N/A,FALSE,"GERAL";#N/A,#N/A,FALSE,"012-96";#N/A,#N/A,FALSE,"018-96";#N/A,#N/A,FALSE,"027-96";#N/A,#N/A,FALSE,"059-96";#N/A,#N/A,FALSE,"076-96";#N/A,#N/A,FALSE,"019-97";#N/A,#N/A,FALSE,"021-97";#N/A,#N/A,FALSE,"022-97";#N/A,#N/A,FALSE,"028-97"}</definedName>
    <definedName name="assadasd" localSheetId="6" hidden="1">{"'gráf jan00'!$A$1:$AK$41"}</definedName>
    <definedName name="assadasd" localSheetId="7" hidden="1">{"'gráf jan00'!$A$1:$AK$41"}</definedName>
    <definedName name="assadasd" hidden="1">{"'gráf jan00'!$A$1:$AK$41"}</definedName>
    <definedName name="assas" localSheetId="6" hidden="1">{#N/A,#N/A,FALSE,"GERAL";#N/A,#N/A,FALSE,"012-96";#N/A,#N/A,FALSE,"018-96";#N/A,#N/A,FALSE,"027-96";#N/A,#N/A,FALSE,"059-96";#N/A,#N/A,FALSE,"076-96";#N/A,#N/A,FALSE,"019-97";#N/A,#N/A,FALSE,"021-97";#N/A,#N/A,FALSE,"022-97";#N/A,#N/A,FALSE,"028-97"}</definedName>
    <definedName name="assas" localSheetId="7" hidden="1">{#N/A,#N/A,FALSE,"GERAL";#N/A,#N/A,FALSE,"012-96";#N/A,#N/A,FALSE,"018-96";#N/A,#N/A,FALSE,"027-96";#N/A,#N/A,FALSE,"059-96";#N/A,#N/A,FALSE,"076-96";#N/A,#N/A,FALSE,"019-97";#N/A,#N/A,FALSE,"021-97";#N/A,#N/A,FALSE,"022-97";#N/A,#N/A,FALSE,"028-97"}</definedName>
    <definedName name="assas" hidden="1">{#N/A,#N/A,FALSE,"GERAL";#N/A,#N/A,FALSE,"012-96";#N/A,#N/A,FALSE,"018-96";#N/A,#N/A,FALSE,"027-96";#N/A,#N/A,FALSE,"059-96";#N/A,#N/A,FALSE,"076-96";#N/A,#N/A,FALSE,"019-97";#N/A,#N/A,FALSE,"021-97";#N/A,#N/A,FALSE,"022-97";#N/A,#N/A,FALSE,"028-97"}</definedName>
    <definedName name="assasa" localSheetId="6" hidden="1">{#N/A,#N/A,FALSE,"GERAL";#N/A,#N/A,FALSE,"012-96";#N/A,#N/A,FALSE,"018-96";#N/A,#N/A,FALSE,"027-96";#N/A,#N/A,FALSE,"059-96";#N/A,#N/A,FALSE,"076-96";#N/A,#N/A,FALSE,"019-97";#N/A,#N/A,FALSE,"021-97";#N/A,#N/A,FALSE,"022-97";#N/A,#N/A,FALSE,"028-97"}</definedName>
    <definedName name="assasa" localSheetId="7" hidden="1">{#N/A,#N/A,FALSE,"GERAL";#N/A,#N/A,FALSE,"012-96";#N/A,#N/A,FALSE,"018-96";#N/A,#N/A,FALSE,"027-96";#N/A,#N/A,FALSE,"059-96";#N/A,#N/A,FALSE,"076-96";#N/A,#N/A,FALSE,"019-97";#N/A,#N/A,FALSE,"021-97";#N/A,#N/A,FALSE,"022-97";#N/A,#N/A,FALSE,"028-97"}</definedName>
    <definedName name="assasa" hidden="1">{#N/A,#N/A,FALSE,"GERAL";#N/A,#N/A,FALSE,"012-96";#N/A,#N/A,FALSE,"018-96";#N/A,#N/A,FALSE,"027-96";#N/A,#N/A,FALSE,"059-96";#N/A,#N/A,FALSE,"076-96";#N/A,#N/A,FALSE,"019-97";#N/A,#N/A,FALSE,"021-97";#N/A,#N/A,FALSE,"022-97";#N/A,#N/A,FALSE,"028-97"}</definedName>
    <definedName name="ASSASASASA" localSheetId="6">#REF!</definedName>
    <definedName name="ASSASASASA" localSheetId="7">[37]RELATA!$A$1:$AA$335</definedName>
    <definedName name="ASSASASASA">#REF!</definedName>
    <definedName name="asss" localSheetId="7" hidden="1">{#N/A,#N/A,TRUE,"Serviços"}</definedName>
    <definedName name="asss" hidden="1">{#N/A,#N/A,TRUE,"Serviços"}</definedName>
    <definedName name="asssas">#REF!</definedName>
    <definedName name="assss" localSheetId="6" hidden="1">{"'Quadro'!$A$4:$BG$78"}</definedName>
    <definedName name="assss" localSheetId="7" hidden="1">{"'Quadro'!$A$4:$BG$78"}</definedName>
    <definedName name="assss" hidden="1">{"'Quadro'!$A$4:$BG$78"}</definedName>
    <definedName name="Assumptios2" localSheetId="6"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Assumptios2" localSheetId="7"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Assumptios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asvfrawrv" localSheetId="6" hidden="1">#REF!</definedName>
    <definedName name="asvfrawrv" localSheetId="7" hidden="1">#REF!</definedName>
    <definedName name="asvfrawrv" hidden="1">#REF!</definedName>
    <definedName name="asvWCD" localSheetId="6" hidden="1">#REF!</definedName>
    <definedName name="asvWCD" localSheetId="7" hidden="1">#REF!</definedName>
    <definedName name="asvWCD" hidden="1">#REF!</definedName>
    <definedName name="aswa" localSheetId="6" hidden="1">{"'RR'!$A$2:$E$81"}</definedName>
    <definedName name="aswa" localSheetId="7" hidden="1">{"'RR'!$A$2:$E$81"}</definedName>
    <definedName name="aswa" hidden="1">{"'RR'!$A$2:$E$81"}</definedName>
    <definedName name="aswe" localSheetId="6" hidden="1">{"'Quadro'!$A$4:$BG$78"}</definedName>
    <definedName name="aswe" localSheetId="7" hidden="1">{"'Quadro'!$A$4:$BG$78"}</definedName>
    <definedName name="aswe" hidden="1">{"'Quadro'!$A$4:$BG$78"}</definedName>
    <definedName name="aswea" localSheetId="6" hidden="1">{"'RR'!$A$2:$E$81"}</definedName>
    <definedName name="aswea" localSheetId="7" hidden="1">{"'RR'!$A$2:$E$81"}</definedName>
    <definedName name="aswea" hidden="1">{"'RR'!$A$2:$E$81"}</definedName>
    <definedName name="aswedas" localSheetId="6" hidden="1">#REF!</definedName>
    <definedName name="aswedas" hidden="1">#REF!</definedName>
    <definedName name="ASWEFGQ3" localSheetId="6" hidden="1">{"'gráf jan00'!$A$1:$AK$41"}</definedName>
    <definedName name="ASWEFGQ3" localSheetId="7" hidden="1">{"'gráf jan00'!$A$1:$AK$41"}</definedName>
    <definedName name="ASWEFGQ3" hidden="1">{"'gráf jan00'!$A$1:$AK$41"}</definedName>
    <definedName name="aswqwa" localSheetId="6" hidden="1">{"'Quadro'!$A$4:$BG$78"}</definedName>
    <definedName name="aswqwa" localSheetId="7" hidden="1">{"'Quadro'!$A$4:$BG$78"}</definedName>
    <definedName name="aswqwa" hidden="1">{"'Quadro'!$A$4:$BG$78"}</definedName>
    <definedName name="aswwq" localSheetId="6" hidden="1">{"'Quadro'!$A$4:$BG$78"}</definedName>
    <definedName name="aswwq" localSheetId="7" hidden="1">{"'Quadro'!$A$4:$BG$78"}</definedName>
    <definedName name="aswwq" hidden="1">{"'Quadro'!$A$4:$BG$78"}</definedName>
    <definedName name="AT" localSheetId="6" hidden="1">{"'Quadro'!$A$4:$BG$78"}</definedName>
    <definedName name="AT" localSheetId="7" hidden="1">{"'Quadro'!$A$4:$BG$78"}</definedName>
    <definedName name="AT" hidden="1">{"'Quadro'!$A$4:$BG$78"}</definedName>
    <definedName name="ATENÇÃO" localSheetId="6" hidden="1">{#N/A,#N/A,FALSE,"MO (2)"}</definedName>
    <definedName name="ATENÇÃO" localSheetId="7" hidden="1">{#N/A,#N/A,FALSE,"MO (2)"}</definedName>
    <definedName name="ATENÇÃO" hidden="1">{#N/A,#N/A,FALSE,"MO (2)"}</definedName>
    <definedName name="Aterro" localSheetId="6">#REF!</definedName>
    <definedName name="Aterro" localSheetId="7">#REF!</definedName>
    <definedName name="Aterro">#REF!</definedName>
    <definedName name="ATIVOS" localSheetId="7" hidden="1">{#N/A,#N/A,FALSE,"F-01"}</definedName>
    <definedName name="ATIVOS" hidden="1">{#N/A,#N/A,FALSE,"F-01"}</definedName>
    <definedName name="atualReal">#REF!</definedName>
    <definedName name="Aut_original" localSheetId="6">#REF!</definedName>
    <definedName name="Aut_original" localSheetId="7">[38]PROJETO!#REF!</definedName>
    <definedName name="Aut_original">#REF!</definedName>
    <definedName name="Aut_resumo" localSheetId="6">#REF!</definedName>
    <definedName name="Aut_resumo" localSheetId="7">[39]RESUMO_AUT1!#REF!</definedName>
    <definedName name="Aut_resumo">#REF!</definedName>
    <definedName name="aux" localSheetId="6">#REF!</definedName>
    <definedName name="aux">#REF!</definedName>
    <definedName name="aux_15">#REF!</definedName>
    <definedName name="aux_16">#REF!</definedName>
    <definedName name="aux_17">#REF!</definedName>
    <definedName name="aux_18">#REF!</definedName>
    <definedName name="aux_19">#REF!</definedName>
    <definedName name="aux_20">#REF!</definedName>
    <definedName name="aux_21">#REF!</definedName>
    <definedName name="aux_22">#REF!</definedName>
    <definedName name="aux_23">#REF!</definedName>
    <definedName name="aux_24">#REF!</definedName>
    <definedName name="aux_25">#REF!</definedName>
    <definedName name="aux_26">#REF!</definedName>
    <definedName name="aux_27">#REF!</definedName>
    <definedName name="aux_28">#REF!</definedName>
    <definedName name="aux_29">#REF!</definedName>
    <definedName name="aux_30">#REF!</definedName>
    <definedName name="aux_31">#REF!</definedName>
    <definedName name="aux_32">#REF!</definedName>
    <definedName name="aux_33">#REF!</definedName>
    <definedName name="aux_34">#REF!</definedName>
    <definedName name="aux_35">#REF!</definedName>
    <definedName name="aux_36">#REF!</definedName>
    <definedName name="aux_38">#REF!</definedName>
    <definedName name="aux_pav" localSheetId="6">#REF!</definedName>
    <definedName name="aux_pav" localSheetId="7">'[40]Mem Calculo Pavimentação'!$A:$A</definedName>
    <definedName name="aux_pav">#REF!</definedName>
    <definedName name="auxiliar" localSheetId="6">#REF!</definedName>
    <definedName name="auxiliar">#REF!</definedName>
    <definedName name="auxiliar_15">#REF!</definedName>
    <definedName name="auxiliar_16">#REF!</definedName>
    <definedName name="auxiliar_17">#REF!</definedName>
    <definedName name="auxiliar_18">#REF!</definedName>
    <definedName name="auxiliar_19">#REF!</definedName>
    <definedName name="auxiliar_20">#REF!</definedName>
    <definedName name="auxiliar_21">#REF!</definedName>
    <definedName name="auxiliar_22">#REF!</definedName>
    <definedName name="auxiliar_23">#REF!</definedName>
    <definedName name="auxiliar_24">#REF!</definedName>
    <definedName name="auxiliar_25">#REF!</definedName>
    <definedName name="auxiliar_26">#REF!</definedName>
    <definedName name="auxiliar_27">#REF!</definedName>
    <definedName name="auxiliar_28">#REF!</definedName>
    <definedName name="auxiliar_29">#REF!</definedName>
    <definedName name="auxiliar_30">#REF!</definedName>
    <definedName name="auxiliar_31">#REF!</definedName>
    <definedName name="auxiliar_32">#REF!</definedName>
    <definedName name="auxiliar_33">#REF!</definedName>
    <definedName name="auxiliar_34">#REF!</definedName>
    <definedName name="auxiliar_35">#REF!</definedName>
    <definedName name="auxiliar_36">#REF!</definedName>
    <definedName name="auxiliar_38">#REF!</definedName>
    <definedName name="av" localSheetId="6" hidden="1">{"'CptDifn'!$AA$32:$AG$32"}</definedName>
    <definedName name="av" localSheetId="7" hidden="1">{"'CptDifn'!$AA$32:$AG$32"}</definedName>
    <definedName name="av" hidden="1">{"'CptDifn'!$AA$32:$AG$32"}</definedName>
    <definedName name="AVAC" localSheetId="6">#REF!</definedName>
    <definedName name="AVAC" localSheetId="7">'[41]Deduc. Reaj.'!$A$3:$O$37</definedName>
    <definedName name="AVAC">#REF!</definedName>
    <definedName name="avsasdvc" localSheetId="6" hidden="1">#REF!</definedName>
    <definedName name="avsasdvc" hidden="1">#REF!</definedName>
    <definedName name="AW" localSheetId="6" hidden="1">{"'Quadro'!$A$4:$BG$78"}</definedName>
    <definedName name="AW" localSheetId="7" hidden="1">{"'Quadro'!$A$4:$BG$78"}</definedName>
    <definedName name="AW" hidden="1">{"'Quadro'!$A$4:$BG$78"}</definedName>
    <definedName name="awdasda"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awdasda"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awdasda"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awwiwiueiueieui">#REF!</definedName>
    <definedName name="ax" localSheetId="6" hidden="1">{"'CptDifn'!$AA$32:$AG$32"}</definedName>
    <definedName name="ax" localSheetId="7" hidden="1">{"'CptDifn'!$AA$32:$AG$32"}</definedName>
    <definedName name="ax" hidden="1">{"'CptDifn'!$AA$32:$AG$32"}</definedName>
    <definedName name="az" localSheetId="6" hidden="1">#REF!</definedName>
    <definedName name="az" localSheetId="7" hidden="1">'[42]Resumo (x) Contab. '!#REF!</definedName>
    <definedName name="az" hidden="1">#REF!</definedName>
    <definedName name="azerty1">#N/A</definedName>
    <definedName name="azerty2">#N/A</definedName>
    <definedName name="azerty3">#N/A</definedName>
    <definedName name="azerty4" localSheetId="6"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azerty4" localSheetId="7"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azerty4"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azul" localSheetId="6">#REF!</definedName>
    <definedName name="azul" localSheetId="7">#REF!</definedName>
    <definedName name="azul">#REF!</definedName>
    <definedName name="AZULSINAL" localSheetId="6">#REF!</definedName>
    <definedName name="AZULSINAL" localSheetId="7">#REF!</definedName>
    <definedName name="AZULSINAL">#REF!</definedName>
    <definedName name="azz" localSheetId="6" hidden="1">#REF!</definedName>
    <definedName name="azz" hidden="1">#REF!</definedName>
    <definedName name="b" localSheetId="6" hidden="1">#REF!</definedName>
    <definedName name="b" localSheetId="7" hidden="1">#REF!</definedName>
    <definedName name="b" hidden="1">#REF!</definedName>
    <definedName name="b_1" localSheetId="6" hidden="1">{"'Índice'!$A$1:$K$49"}</definedName>
    <definedName name="b_1" localSheetId="7" hidden="1">{"'Índice'!$A$1:$K$49"}</definedName>
    <definedName name="b_1" hidden="1">{"'Índice'!$A$1:$K$49"}</definedName>
    <definedName name="B_15">#REF!</definedName>
    <definedName name="B_16">#REF!</definedName>
    <definedName name="B_17">#REF!</definedName>
    <definedName name="B_18">#REF!</definedName>
    <definedName name="B_19">#REF!</definedName>
    <definedName name="b_2" localSheetId="6" hidden="1">{"'Índice'!$A$1:$K$49"}</definedName>
    <definedName name="b_2" localSheetId="7" hidden="1">{"'Índice'!$A$1:$K$49"}</definedName>
    <definedName name="b_2" hidden="1">{"'Índice'!$A$1:$K$49"}</definedName>
    <definedName name="B_20">#REF!</definedName>
    <definedName name="B_21">#REF!</definedName>
    <definedName name="B_22">#REF!</definedName>
    <definedName name="B_23">#REF!</definedName>
    <definedName name="B_36">#REF!</definedName>
    <definedName name="B_38">#REF!</definedName>
    <definedName name="babfbdabad" localSheetId="6" hidden="1">#REF!</definedName>
    <definedName name="babfbdabad" hidden="1">#REF!</definedName>
    <definedName name="BACKUP"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BACKUP"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BACKUP"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badfbdafa" localSheetId="6" hidden="1">#REF!</definedName>
    <definedName name="badfbdafa" localSheetId="7" hidden="1">#REF!</definedName>
    <definedName name="badfbdafa" hidden="1">#REF!</definedName>
    <definedName name="balance" localSheetId="6"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balance" localSheetId="7"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balance"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balancete" localSheetId="6" hidden="1">{"VENTAS1",#N/A,FALSE,"VENTAS";"VENTAS2",#N/A,FALSE,"VENTAS";"VENTAS3",#N/A,FALSE,"VENTAS";"VENTAS4",#N/A,FALSE,"VENTAS";"VENTAS5",#N/A,FALSE,"VENTAS";"VENTAS6",#N/A,FALSE,"VENTAS";"VENTAS7",#N/A,FALSE,"VENTAS";"VENTAS8",#N/A,FALSE,"VENTAS"}</definedName>
    <definedName name="balancete" localSheetId="7" hidden="1">{"VENTAS1",#N/A,FALSE,"VENTAS";"VENTAS2",#N/A,FALSE,"VENTAS";"VENTAS3",#N/A,FALSE,"VENTAS";"VENTAS4",#N/A,FALSE,"VENTAS";"VENTAS5",#N/A,FALSE,"VENTAS";"VENTAS6",#N/A,FALSE,"VENTAS";"VENTAS7",#N/A,FALSE,"VENTAS";"VENTAS8",#N/A,FALSE,"VENTAS"}</definedName>
    <definedName name="balancete" hidden="1">{"VENTAS1",#N/A,FALSE,"VENTAS";"VENTAS2",#N/A,FALSE,"VENTAS";"VENTAS3",#N/A,FALSE,"VENTAS";"VENTAS4",#N/A,FALSE,"VENTAS";"VENTAS5",#N/A,FALSE,"VENTAS";"VENTAS6",#N/A,FALSE,"VENTAS";"VENTAS7",#N/A,FALSE,"VENTAS";"VENTAS8",#N/A,FALSE,"VENTAS"}</definedName>
    <definedName name="BalType" localSheetId="6" hidden="1">#N/A</definedName>
    <definedName name="BalType" localSheetId="7" hidden="1">#N/A</definedName>
    <definedName name="BalType" hidden="1">TRUE</definedName>
    <definedName name="_xlnm.Database" localSheetId="6">#REF!</definedName>
    <definedName name="_xlnm.Database" localSheetId="7">#REF!</definedName>
    <definedName name="_xlnm.Database">#REF!</definedName>
    <definedName name="Banco_de_dados_1" localSheetId="6">#REF!</definedName>
    <definedName name="Banco_de_dados_1">#REF!</definedName>
    <definedName name="bar" localSheetId="6" hidden="1">{#N/A,#N/A,FALSE,"GERAL";#N/A,#N/A,FALSE,"012-96";#N/A,#N/A,FALSE,"018-96";#N/A,#N/A,FALSE,"027-96";#N/A,#N/A,FALSE,"059-96";#N/A,#N/A,FALSE,"076-96";#N/A,#N/A,FALSE,"019-97";#N/A,#N/A,FALSE,"021-97";#N/A,#N/A,FALSE,"022-97";#N/A,#N/A,FALSE,"028-97"}</definedName>
    <definedName name="bar" localSheetId="7" hidden="1">{#N/A,#N/A,FALSE,"GERAL";#N/A,#N/A,FALSE,"012-96";#N/A,#N/A,FALSE,"018-96";#N/A,#N/A,FALSE,"027-96";#N/A,#N/A,FALSE,"059-96";#N/A,#N/A,FALSE,"076-96";#N/A,#N/A,FALSE,"019-97";#N/A,#N/A,FALSE,"021-97";#N/A,#N/A,FALSE,"022-97";#N/A,#N/A,FALSE,"028-97"}</definedName>
    <definedName name="bar" hidden="1">{#N/A,#N/A,FALSE,"GERAL";#N/A,#N/A,FALSE,"012-96";#N/A,#N/A,FALSE,"018-96";#N/A,#N/A,FALSE,"027-96";#N/A,#N/A,FALSE,"059-96";#N/A,#N/A,FALSE,"076-96";#N/A,#N/A,FALSE,"019-97";#N/A,#N/A,FALSE,"021-97";#N/A,#N/A,FALSE,"022-97";#N/A,#N/A,FALSE,"028-97"}</definedName>
    <definedName name="barreira" localSheetId="6">#REF!</definedName>
    <definedName name="barreira" localSheetId="7">#REF!</definedName>
    <definedName name="barreira">#REF!</definedName>
    <definedName name="barreira1" localSheetId="6">#REF!</definedName>
    <definedName name="barreira1">#REF!</definedName>
    <definedName name="barreira2" localSheetId="6">#REF!</definedName>
    <definedName name="barreira2">#REF!</definedName>
    <definedName name="BASE" localSheetId="6">#REF!</definedName>
    <definedName name="base" localSheetId="7">'[43]CPU ANTT'!$B$11:$H$3263</definedName>
    <definedName name="base">#REF!</definedName>
    <definedName name="BASECONTA" localSheetId="6">#REF!</definedName>
    <definedName name="BASECONTA">#REF!</definedName>
    <definedName name="basecorr" localSheetId="6">#REF!</definedName>
    <definedName name="basecorr" localSheetId="7">'[44]Base Atualizada'!$A$1:$E$65536</definedName>
    <definedName name="basecorr">#REF!</definedName>
    <definedName name="batista" localSheetId="7" hidden="1">{#N/A,#N/A,FALSE,"SS 1";#N/A,#N/A,FALSE,"SS 2";#N/A,#N/A,FALSE,"TER 1 (1)";#N/A,#N/A,FALSE,"TER 1 (2)";#N/A,#N/A,FALSE,"TER 2 ";#N/A,#N/A,FALSE,"TP  (1)";#N/A,#N/A,FALSE,"TP  (2)";#N/A,#N/A,FALSE,"CM BAR"}</definedName>
    <definedName name="batista" hidden="1">{#N/A,#N/A,FALSE,"SS 1";#N/A,#N/A,FALSE,"SS 2";#N/A,#N/A,FALSE,"TER 1 (1)";#N/A,#N/A,FALSE,"TER 1 (2)";#N/A,#N/A,FALSE,"TER 2 ";#N/A,#N/A,FALSE,"TP  (1)";#N/A,#N/A,FALSE,"TP  (2)";#N/A,#N/A,FALSE,"CM BAR"}</definedName>
    <definedName name="bb" localSheetId="6" hidden="1">{#N/A,#N/A,FALSE,"ANEXO3 99 ERA";#N/A,#N/A,FALSE,"ANEXO3 99 UBÁ2";#N/A,#N/A,FALSE,"ANEXO3 99 DTU";#N/A,#N/A,FALSE,"ANEXO3 99 RDR";#N/A,#N/A,FALSE,"ANEXO3 99 UBÁ4";#N/A,#N/A,FALSE,"ANEXO3 99 UBÁ6"}</definedName>
    <definedName name="bb" localSheetId="7" hidden="1">{#N/A,#N/A,FALSE,"ANEXO3 99 ERA";#N/A,#N/A,FALSE,"ANEXO3 99 UBÁ2";#N/A,#N/A,FALSE,"ANEXO3 99 DTU";#N/A,#N/A,FALSE,"ANEXO3 99 RDR";#N/A,#N/A,FALSE,"ANEXO3 99 UBÁ4";#N/A,#N/A,FALSE,"ANEXO3 99 UBÁ6"}</definedName>
    <definedName name="bb" hidden="1">{#N/A,#N/A,FALSE,"ANEXO3 99 ERA";#N/A,#N/A,FALSE,"ANEXO3 99 UBÁ2";#N/A,#N/A,FALSE,"ANEXO3 99 DTU";#N/A,#N/A,FALSE,"ANEXO3 99 RDR";#N/A,#N/A,FALSE,"ANEXO3 99 UBÁ4";#N/A,#N/A,FALSE,"ANEXO3 99 UBÁ6"}</definedName>
    <definedName name="bbb" localSheetId="6" hidden="1">{#N/A,#N/A,FALSE,"QD_F1 Invest Detalhado";#N/A,#N/A,FALSE,"QD_F3 Invest_Comparado";#N/A,#N/A,FALSE,"QD_B Trafego";#N/A,#N/A,FALSE,"QD_D0 Custos Operacionais";#N/A,#N/A,FALSE,"QD_C Receita";#N/A,#N/A,FALSE,"QD_D Custos";#N/A,#N/A,FALSE,"QD_E Resultado";#N/A,#N/A,FALSE,"QD_G Fluxo Caixa"}</definedName>
    <definedName name="bbb" localSheetId="7" hidden="1">{#N/A,#N/A,FALSE,"QD_F1 Invest Detalhado";#N/A,#N/A,FALSE,"QD_F3 Invest_Comparado";#N/A,#N/A,FALSE,"QD_B Trafego";#N/A,#N/A,FALSE,"QD_D0 Custos Operacionais";#N/A,#N/A,FALSE,"QD_C Receita";#N/A,#N/A,FALSE,"QD_D Custos";#N/A,#N/A,FALSE,"QD_E Resultado";#N/A,#N/A,FALSE,"QD_G Fluxo Caixa"}</definedName>
    <definedName name="bbb" hidden="1">{#N/A,#N/A,FALSE,"QD_F1 Invest Detalhado";#N/A,#N/A,FALSE,"QD_F3 Invest_Comparado";#N/A,#N/A,FALSE,"QD_B Trafego";#N/A,#N/A,FALSE,"QD_D0 Custos Operacionais";#N/A,#N/A,FALSE,"QD_C Receita";#N/A,#N/A,FALSE,"QD_D Custos";#N/A,#N/A,FALSE,"QD_E Resultado";#N/A,#N/A,FALSE,"QD_G Fluxo Caixa"}</definedName>
    <definedName name="bbbb" localSheetId="6" hidden="1">{#N/A,#N/A,FALSE,"GERAL";#N/A,#N/A,FALSE,"012-96";#N/A,#N/A,FALSE,"018-96";#N/A,#N/A,FALSE,"027-96";#N/A,#N/A,FALSE,"059-96";#N/A,#N/A,FALSE,"076-96";#N/A,#N/A,FALSE,"019-97";#N/A,#N/A,FALSE,"021-97";#N/A,#N/A,FALSE,"022-97";#N/A,#N/A,FALSE,"028-97"}</definedName>
    <definedName name="bbbb" localSheetId="7" hidden="1">{#N/A,#N/A,FALSE,"GERAL";#N/A,#N/A,FALSE,"012-96";#N/A,#N/A,FALSE,"018-96";#N/A,#N/A,FALSE,"027-96";#N/A,#N/A,FALSE,"059-96";#N/A,#N/A,FALSE,"076-96";#N/A,#N/A,FALSE,"019-97";#N/A,#N/A,FALSE,"021-97";#N/A,#N/A,FALSE,"022-97";#N/A,#N/A,FALSE,"028-97"}</definedName>
    <definedName name="bbbb" hidden="1">{#N/A,#N/A,FALSE,"GERAL";#N/A,#N/A,FALSE,"012-96";#N/A,#N/A,FALSE,"018-96";#N/A,#N/A,FALSE,"027-96";#N/A,#N/A,FALSE,"059-96";#N/A,#N/A,FALSE,"076-96";#N/A,#N/A,FALSE,"019-97";#N/A,#N/A,FALSE,"021-97";#N/A,#N/A,FALSE,"022-97";#N/A,#N/A,FALSE,"028-97"}</definedName>
    <definedName name="bbbb_1" localSheetId="7" hidden="1">{#N/A,#N/A,FALSE,"GERAL";#N/A,#N/A,FALSE,"012-96";#N/A,#N/A,FALSE,"018-96";#N/A,#N/A,FALSE,"027-96";#N/A,#N/A,FALSE,"059-96";#N/A,#N/A,FALSE,"076-96";#N/A,#N/A,FALSE,"019-97";#N/A,#N/A,FALSE,"021-97";#N/A,#N/A,FALSE,"022-97";#N/A,#N/A,FALSE,"028-97"}</definedName>
    <definedName name="bbbb_1" hidden="1">{#N/A,#N/A,FALSE,"GERAL";#N/A,#N/A,FALSE,"012-96";#N/A,#N/A,FALSE,"018-96";#N/A,#N/A,FALSE,"027-96";#N/A,#N/A,FALSE,"059-96";#N/A,#N/A,FALSE,"076-96";#N/A,#N/A,FALSE,"019-97";#N/A,#N/A,FALSE,"021-97";#N/A,#N/A,FALSE,"022-97";#N/A,#N/A,FALSE,"028-97"}</definedName>
    <definedName name="bbbb_2" localSheetId="7" hidden="1">{#N/A,#N/A,FALSE,"GERAL";#N/A,#N/A,FALSE,"012-96";#N/A,#N/A,FALSE,"018-96";#N/A,#N/A,FALSE,"027-96";#N/A,#N/A,FALSE,"059-96";#N/A,#N/A,FALSE,"076-96";#N/A,#N/A,FALSE,"019-97";#N/A,#N/A,FALSE,"021-97";#N/A,#N/A,FALSE,"022-97";#N/A,#N/A,FALSE,"028-97"}</definedName>
    <definedName name="bbbb_2" hidden="1">{#N/A,#N/A,FALSE,"GERAL";#N/A,#N/A,FALSE,"012-96";#N/A,#N/A,FALSE,"018-96";#N/A,#N/A,FALSE,"027-96";#N/A,#N/A,FALSE,"059-96";#N/A,#N/A,FALSE,"076-96";#N/A,#N/A,FALSE,"019-97";#N/A,#N/A,FALSE,"021-97";#N/A,#N/A,FALSE,"022-97";#N/A,#N/A,FALSE,"028-97"}</definedName>
    <definedName name="bbbb_3" localSheetId="7" hidden="1">{#N/A,#N/A,FALSE,"GERAL";#N/A,#N/A,FALSE,"012-96";#N/A,#N/A,FALSE,"018-96";#N/A,#N/A,FALSE,"027-96";#N/A,#N/A,FALSE,"059-96";#N/A,#N/A,FALSE,"076-96";#N/A,#N/A,FALSE,"019-97";#N/A,#N/A,FALSE,"021-97";#N/A,#N/A,FALSE,"022-97";#N/A,#N/A,FALSE,"028-97"}</definedName>
    <definedName name="bbbb_3" hidden="1">{#N/A,#N/A,FALSE,"GERAL";#N/A,#N/A,FALSE,"012-96";#N/A,#N/A,FALSE,"018-96";#N/A,#N/A,FALSE,"027-96";#N/A,#N/A,FALSE,"059-96";#N/A,#N/A,FALSE,"076-96";#N/A,#N/A,FALSE,"019-97";#N/A,#N/A,FALSE,"021-97";#N/A,#N/A,FALSE,"022-97";#N/A,#N/A,FALSE,"028-97"}</definedName>
    <definedName name="bbbb_4" localSheetId="7" hidden="1">{#N/A,#N/A,FALSE,"GERAL";#N/A,#N/A,FALSE,"012-96";#N/A,#N/A,FALSE,"018-96";#N/A,#N/A,FALSE,"027-96";#N/A,#N/A,FALSE,"059-96";#N/A,#N/A,FALSE,"076-96";#N/A,#N/A,FALSE,"019-97";#N/A,#N/A,FALSE,"021-97";#N/A,#N/A,FALSE,"022-97";#N/A,#N/A,FALSE,"028-97"}</definedName>
    <definedName name="bbbb_4" hidden="1">{#N/A,#N/A,FALSE,"GERAL";#N/A,#N/A,FALSE,"012-96";#N/A,#N/A,FALSE,"018-96";#N/A,#N/A,FALSE,"027-96";#N/A,#N/A,FALSE,"059-96";#N/A,#N/A,FALSE,"076-96";#N/A,#N/A,FALSE,"019-97";#N/A,#N/A,FALSE,"021-97";#N/A,#N/A,FALSE,"022-97";#N/A,#N/A,FALSE,"028-97"}</definedName>
    <definedName name="BBBBBBB" localSheetId="6">#N/A</definedName>
    <definedName name="BBBBBBB" localSheetId="7">'IV-Cronograma'!BBBBBBB</definedName>
    <definedName name="BBBBBBB">[0]!BBBBBBB</definedName>
    <definedName name="bbbbbbbbbbbbb"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bbbbbbbbbbbbb"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bbbbbbbbbbbbb"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bbbbbbbbbbbbbbbbbbbbbbbbbbbbbbbb" localSheetId="6" hidden="1">{"'REL CUSTODIF'!$B$1:$H$72"}</definedName>
    <definedName name="bbbbbbbbbbbbbbbbbbbbbbbbbbbbbbbb" localSheetId="7" hidden="1">{"'REL CUSTODIF'!$B$1:$H$72"}</definedName>
    <definedName name="bbbbbbbbbbbbbbbbbbbbbbbbbbbbbbbb" hidden="1">{"'REL CUSTODIF'!$B$1:$H$72"}</definedName>
    <definedName name="BBF" localSheetId="6" hidden="1">{#N/A,#N/A,FALSE,"Aging Summary";#N/A,#N/A,FALSE,"Ratio Analysis";#N/A,#N/A,FALSE,"Test 120 Day Accts";#N/A,#N/A,FALSE,"Tickmarks"}</definedName>
    <definedName name="BBF" localSheetId="7" hidden="1">{#N/A,#N/A,FALSE,"Aging Summary";#N/A,#N/A,FALSE,"Ratio Analysis";#N/A,#N/A,FALSE,"Test 120 Day Accts";#N/A,#N/A,FALSE,"Tickmarks"}</definedName>
    <definedName name="BBF" hidden="1">{#N/A,#N/A,FALSE,"Aging Summary";#N/A,#N/A,FALSE,"Ratio Analysis";#N/A,#N/A,FALSE,"Test 120 Day Accts";#N/A,#N/A,FALSE,"Tickmarks"}</definedName>
    <definedName name="BBFB" localSheetId="6" hidden="1">{#N/A,#N/A,FALSE,"IR E CS 1997";#N/A,#N/A,FALSE,"PR ND";#N/A,#N/A,FALSE,"8191";#N/A,#N/A,FALSE,"8383";#N/A,#N/A,FALSE,"MP 1024";#N/A,#N/A,FALSE,"AD_EX_97";#N/A,#N/A,FALSE,"BD 97"}</definedName>
    <definedName name="BBFB" localSheetId="7" hidden="1">{#N/A,#N/A,FALSE,"IR E CS 1997";#N/A,#N/A,FALSE,"PR ND";#N/A,#N/A,FALSE,"8191";#N/A,#N/A,FALSE,"8383";#N/A,#N/A,FALSE,"MP 1024";#N/A,#N/A,FALSE,"AD_EX_97";#N/A,#N/A,FALSE,"BD 97"}</definedName>
    <definedName name="BBFB" hidden="1">{#N/A,#N/A,FALSE,"IR E CS 1997";#N/A,#N/A,FALSE,"PR ND";#N/A,#N/A,FALSE,"8191";#N/A,#N/A,FALSE,"8383";#N/A,#N/A,FALSE,"MP 1024";#N/A,#N/A,FALSE,"AD_EX_97";#N/A,#N/A,FALSE,"BD 97"}</definedName>
    <definedName name="bbgg" localSheetId="6" hidden="1">{"'CptDifn'!$AA$32:$AG$32"}</definedName>
    <definedName name="bbgg" localSheetId="7" hidden="1">{"'CptDifn'!$AA$32:$AG$32"}</definedName>
    <definedName name="bbgg" hidden="1">{"'CptDifn'!$AA$32:$AG$32"}</definedName>
    <definedName name="Bbn" localSheetId="6" hidden="1">{"'IndicadoresRH'!$AA$50:$AP$67"}</definedName>
    <definedName name="Bbn" localSheetId="7" hidden="1">{"'IndicadoresRH'!$AA$50:$AP$67"}</definedName>
    <definedName name="Bbn" hidden="1">{"'IndicadoresRH'!$AA$50:$AP$67"}</definedName>
    <definedName name="bbsdbds" localSheetId="6" hidden="1">#REF!</definedName>
    <definedName name="bbsdbds" hidden="1">#REF!</definedName>
    <definedName name="bcdew" localSheetId="6" hidden="1">{#N/A,#N/A,FALSE,"Planilha";#N/A,#N/A,FALSE,"Resumo";#N/A,#N/A,FALSE,"Fisico";#N/A,#N/A,FALSE,"Financeiro";#N/A,#N/A,FALSE,"Financeiro"}</definedName>
    <definedName name="bcdew" localSheetId="7" hidden="1">{#N/A,#N/A,FALSE,"Planilha";#N/A,#N/A,FALSE,"Resumo";#N/A,#N/A,FALSE,"Fisico";#N/A,#N/A,FALSE,"Financeiro";#N/A,#N/A,FALSE,"Financeiro"}</definedName>
    <definedName name="bcdew" hidden="1">{#N/A,#N/A,FALSE,"Planilha";#N/A,#N/A,FALSE,"Resumo";#N/A,#N/A,FALSE,"Fisico";#N/A,#N/A,FALSE,"Financeiro";#N/A,#N/A,FALSE,"Financeiro"}</definedName>
    <definedName name="BCOS" localSheetId="6">#REF!</definedName>
    <definedName name="BCOS" localSheetId="7">#REF!</definedName>
    <definedName name="BCOS">#REF!</definedName>
    <definedName name="bd" localSheetId="6" hidden="1">{"'IndicadoresRH'!$AA$50:$AP$67"}</definedName>
    <definedName name="bd" localSheetId="7" hidden="1">{"'IndicadoresRH'!$AA$50:$AP$67"}</definedName>
    <definedName name="bd" hidden="1">{"'IndicadoresRH'!$AA$50:$AP$67"}</definedName>
    <definedName name="BD_YTS" localSheetId="6"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BD_YTS" hidden="1">{TRUE,TRUE,-1.25,-15.5,484.5,278.25,FALSE,FALSE,TRUE,FALSE,0,1,#N/A,452,#N/A,5.92592592592593,22.5714285714286,1,FALSE,FALSE,3,TRUE,1,FALSE,100,"Swvu.ACC.","ACwvu.ACC.",#N/A,FALSE,FALSE,0,0,0,0,2,"","",FALSE,FALSE,FALSE,FALSE,1,90,#N/A,#N/A,"=R1C1:R650C11",FALSE,#N/A,#N/A,FALSE,FALSE,FALSE,1,65532,65532,FALSE,FALSE,TRUE,TRUE,TRUE}</definedName>
    <definedName name="BD01_20" localSheetId="6">#REF!</definedName>
    <definedName name="BD01_20" localSheetId="7">#REF!</definedName>
    <definedName name="BD01_20">#REF!</definedName>
    <definedName name="BD1_9" localSheetId="6">#REF!</definedName>
    <definedName name="BD1_9">#REF!</definedName>
    <definedName name="BD100_900" localSheetId="6">#REF!</definedName>
    <definedName name="BD100_900">#REF!</definedName>
    <definedName name="BD20_90" localSheetId="6">#REF!</definedName>
    <definedName name="BD20_90">#REF!</definedName>
    <definedName name="BDD">#REF!</definedName>
    <definedName name="bdfh" localSheetId="6" hidden="1">#REF!</definedName>
    <definedName name="bdfh" hidden="1">#REF!</definedName>
    <definedName name="BDI" localSheetId="6" hidden="1">#REF!</definedName>
    <definedName name="BDI" hidden="1">#REF!</definedName>
    <definedName name="BDI.">#REF!</definedName>
    <definedName name="BDI._36">#REF!</definedName>
    <definedName name="bdi_15" localSheetId="6">#REF!</definedName>
    <definedName name="BDI_15" localSheetId="7">'[45]REPLAN 01'!$B$560:$N$594</definedName>
    <definedName name="BDI_15">#REF!</definedName>
    <definedName name="bdi_16">#REF!</definedName>
    <definedName name="bdi_17">#REF!</definedName>
    <definedName name="bdi_18">#REF!</definedName>
    <definedName name="bdi_19">#REF!</definedName>
    <definedName name="bdi_20">#REF!</definedName>
    <definedName name="bdi_21">#REF!</definedName>
    <definedName name="bdi_22">#REF!</definedName>
    <definedName name="bdi_23">#REF!</definedName>
    <definedName name="bdi_24">#REF!</definedName>
    <definedName name="bdi_25">#REF!</definedName>
    <definedName name="bdi_26">#REF!</definedName>
    <definedName name="bdi_27">#REF!</definedName>
    <definedName name="bdi_28">#REF!</definedName>
    <definedName name="bdi_29">#REF!</definedName>
    <definedName name="bdi_30">#REF!</definedName>
    <definedName name="bdi_31">#REF!</definedName>
    <definedName name="bdi_32">#REF!</definedName>
    <definedName name="bdi_33">#REF!</definedName>
    <definedName name="bdi_34">#REF!</definedName>
    <definedName name="bdi_35">#REF!</definedName>
    <definedName name="bdi_36">#REF!</definedName>
    <definedName name="bdi_38">#REF!</definedName>
    <definedName name="BDI_LIST" localSheetId="6">#REF!</definedName>
    <definedName name="BDI_LIST" localSheetId="7">[46]BDI!$C$34:$C$38</definedName>
    <definedName name="BDI_LIST">#REF!</definedName>
    <definedName name="BE">#REF!</definedName>
    <definedName name="bebqte" localSheetId="6" hidden="1">#REF!</definedName>
    <definedName name="bebqte" hidden="1">#REF!</definedName>
    <definedName name="bebt" localSheetId="6" hidden="1">#REF!</definedName>
    <definedName name="bebt" hidden="1">#REF!</definedName>
    <definedName name="BERCO" localSheetId="6">#REF!</definedName>
    <definedName name="BERCO">#REF!</definedName>
    <definedName name="BF" localSheetId="7" hidden="1">{#N/A,#N/A,FALSE,"CM BAR";#N/A,#N/A,FALSE,"SUBSOLO";#N/A,#N/A,FALSE,"TERREO";#N/A,#N/A,FALSE,"TIPO";#N/A,#N/A,FALSE,"DUP  INF";#N/A,#N/A,FALSE,"DUP SUP"}</definedName>
    <definedName name="BF" hidden="1">{#N/A,#N/A,FALSE,"CM BAR";#N/A,#N/A,FALSE,"SUBSOLO";#N/A,#N/A,FALSE,"TERREO";#N/A,#N/A,FALSE,"TIPO";#N/A,#N/A,FALSE,"DUP  INF";#N/A,#N/A,FALSE,"DUP SUP"}</definedName>
    <definedName name="BF_1" localSheetId="7" hidden="1">{#N/A,#N/A,FALSE,"CM BAR";#N/A,#N/A,FALSE,"SUBSOLO";#N/A,#N/A,FALSE,"TERREO";#N/A,#N/A,FALSE,"TIPO";#N/A,#N/A,FALSE,"DUP  INF";#N/A,#N/A,FALSE,"DUP SUP"}</definedName>
    <definedName name="BF_1" hidden="1">{#N/A,#N/A,FALSE,"CM BAR";#N/A,#N/A,FALSE,"SUBSOLO";#N/A,#N/A,FALSE,"TERREO";#N/A,#N/A,FALSE,"TIPO";#N/A,#N/A,FALSE,"DUP  INF";#N/A,#N/A,FALSE,"DUP SUP"}</definedName>
    <definedName name="BF_1_1" localSheetId="7" hidden="1">{#N/A,#N/A,FALSE,"CM BAR";#N/A,#N/A,FALSE,"SUBSOLO";#N/A,#N/A,FALSE,"TERREO";#N/A,#N/A,FALSE,"TIPO";#N/A,#N/A,FALSE,"DUP  INF";#N/A,#N/A,FALSE,"DUP SUP"}</definedName>
    <definedName name="BF_1_1" hidden="1">{#N/A,#N/A,FALSE,"CM BAR";#N/A,#N/A,FALSE,"SUBSOLO";#N/A,#N/A,FALSE,"TERREO";#N/A,#N/A,FALSE,"TIPO";#N/A,#N/A,FALSE,"DUP  INF";#N/A,#N/A,FALSE,"DUP SUP"}</definedName>
    <definedName name="BF_2" localSheetId="7" hidden="1">{#N/A,#N/A,FALSE,"CM BAR";#N/A,#N/A,FALSE,"SUBSOLO";#N/A,#N/A,FALSE,"TERREO";#N/A,#N/A,FALSE,"TIPO";#N/A,#N/A,FALSE,"DUP  INF";#N/A,#N/A,FALSE,"DUP SUP"}</definedName>
    <definedName name="BF_2" hidden="1">{#N/A,#N/A,FALSE,"CM BAR";#N/A,#N/A,FALSE,"SUBSOLO";#N/A,#N/A,FALSE,"TERREO";#N/A,#N/A,FALSE,"TIPO";#N/A,#N/A,FALSE,"DUP  INF";#N/A,#N/A,FALSE,"DUP SUP"}</definedName>
    <definedName name="bfdabgdab" localSheetId="6" hidden="1">#REF!</definedName>
    <definedName name="bfdabgdab" localSheetId="7" hidden="1">#REF!</definedName>
    <definedName name="bfdabgdab" hidden="1">#REF!</definedName>
    <definedName name="bffbdb" localSheetId="6" hidden="1">#REF!</definedName>
    <definedName name="bffbdb" localSheetId="7" hidden="1">#REF!</definedName>
    <definedName name="bffbdb" hidden="1">#REF!</definedName>
    <definedName name="BFFDABDFB" localSheetId="6" hidden="1">#REF!</definedName>
    <definedName name="BFFDABDFB" localSheetId="7" hidden="1">#REF!</definedName>
    <definedName name="BFFDABDFB" hidden="1">#REF!</definedName>
    <definedName name="BG" localSheetId="6">#REF!</definedName>
    <definedName name="BG">#REF!</definedName>
    <definedName name="BG_Del" hidden="1">15</definedName>
    <definedName name="BG_Ins" hidden="1">4</definedName>
    <definedName name="BG_Mod" hidden="1">6</definedName>
    <definedName name="bgrbrtb" localSheetId="6" hidden="1">#REF!</definedName>
    <definedName name="bgrbrtb" localSheetId="7" hidden="1">#REF!</definedName>
    <definedName name="bgrbrtb" hidden="1">#REF!</definedName>
    <definedName name="bgrgtgrbt" localSheetId="6" hidden="1">#REF!</definedName>
    <definedName name="bgrgtgrbt" localSheetId="7" hidden="1">#REF!</definedName>
    <definedName name="bgrgtgrbt" hidden="1">#REF!</definedName>
    <definedName name="bgtb" localSheetId="6" hidden="1">#REF!</definedName>
    <definedName name="bgtb" localSheetId="7" hidden="1">#REF!</definedName>
    <definedName name="bgtb" hidden="1">#REF!</definedName>
    <definedName name="BGU" localSheetId="6">#REF!</definedName>
    <definedName name="BGU">#REF!</definedName>
    <definedName name="bgvf" localSheetId="6" hidden="1">#REF!</definedName>
    <definedName name="bgvf" hidden="1">#REF!</definedName>
    <definedName name="bgvfdc" localSheetId="6" hidden="1">#REF!</definedName>
    <definedName name="bgvfdc" hidden="1">#REF!</definedName>
    <definedName name="bgvfdcs" localSheetId="6" hidden="1">#REF!</definedName>
    <definedName name="bgvfdcs" hidden="1">#REF!</definedName>
    <definedName name="BI">#REF!</definedName>
    <definedName name="BID" localSheetId="6" hidden="1">#REF!</definedName>
    <definedName name="BID" hidden="1">#REF!</definedName>
    <definedName name="BJBKJBK" localSheetId="6" hidden="1">#REF!</definedName>
    <definedName name="BJBKJBK" hidden="1">#REF!</definedName>
    <definedName name="BL">#REF!</definedName>
    <definedName name="BLANK" localSheetId="6"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 localSheetId="7"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2" localSheetId="6"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2" localSheetId="7"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oco" localSheetId="6" hidden="1">#REF!</definedName>
    <definedName name="Bloco" localSheetId="7" hidden="1">#REF!</definedName>
    <definedName name="Bloco" hidden="1">#REF!</definedName>
    <definedName name="Bloco2" localSheetId="6" hidden="1">#REF!</definedName>
    <definedName name="Bloco2" localSheetId="7" hidden="1">#REF!</definedName>
    <definedName name="Bloco2" hidden="1">#REF!</definedName>
    <definedName name="BLOCOS" localSheetId="7" hidden="1">{#N/A,#N/A,FALSE,"Plan1"}</definedName>
    <definedName name="BLOCOS" hidden="1">{#N/A,#N/A,FALSE,"Plan1"}</definedName>
    <definedName name="BLPH1" localSheetId="6" hidden="1">#REF!</definedName>
    <definedName name="BLPH1" localSheetId="7" hidden="1">#REF!</definedName>
    <definedName name="BLPH1" hidden="1">#REF!</definedName>
    <definedName name="BLPH10" localSheetId="6" hidden="1">#REF!</definedName>
    <definedName name="BLPH10" hidden="1">#REF!</definedName>
    <definedName name="BLPH100" localSheetId="6" hidden="1">#REF!</definedName>
    <definedName name="BLPH100" localSheetId="7" hidden="1">[47]BLP!$I$5</definedName>
    <definedName name="BLPH100" hidden="1">#REF!</definedName>
    <definedName name="BLPH101" localSheetId="6" hidden="1">#REF!</definedName>
    <definedName name="BLPH101" localSheetId="7" hidden="1">[47]BLP!$G$5</definedName>
    <definedName name="BLPH101" hidden="1">#REF!</definedName>
    <definedName name="BLPH102" localSheetId="6" hidden="1">#REF!</definedName>
    <definedName name="BLPH102" localSheetId="7" hidden="1">[47]BLP!$E$5</definedName>
    <definedName name="BLPH102" hidden="1">#REF!</definedName>
    <definedName name="BLPH103" localSheetId="6" hidden="1">#REF!</definedName>
    <definedName name="BLPH103" localSheetId="7" hidden="1">[47]BLP!$C$5</definedName>
    <definedName name="BLPH103" hidden="1">#REF!</definedName>
    <definedName name="BLPH104" localSheetId="6" hidden="1">#REF!</definedName>
    <definedName name="BLPH104" localSheetId="7" hidden="1">[47]BLP!$A$5</definedName>
    <definedName name="BLPH104" hidden="1">#REF!</definedName>
    <definedName name="BLPH107" localSheetId="6" hidden="1">#REF!</definedName>
    <definedName name="BLPH107" localSheetId="7" hidden="1">'[48]Dados BLP'!#REF!</definedName>
    <definedName name="BLPH107" hidden="1">#REF!</definedName>
    <definedName name="BLPH11" localSheetId="6" hidden="1">#REF!</definedName>
    <definedName name="BLPH11" localSheetId="7" hidden="1">[49]market!$Y$12</definedName>
    <definedName name="BLPH11" hidden="1">#REF!</definedName>
    <definedName name="BLPH12" localSheetId="6" hidden="1">#REF!</definedName>
    <definedName name="BLPH12" localSheetId="7" hidden="1">[49]market!$T$12</definedName>
    <definedName name="BLPH12" hidden="1">#REF!</definedName>
    <definedName name="BLPH13" localSheetId="6" hidden="1">#REF!</definedName>
    <definedName name="BLPH13" localSheetId="7" hidden="1">[49]market!$AD$12</definedName>
    <definedName name="BLPH13" hidden="1">#REF!</definedName>
    <definedName name="BLPH14" localSheetId="6" hidden="1">#REF!</definedName>
    <definedName name="BLPH14" localSheetId="7" hidden="1">#REF!</definedName>
    <definedName name="BLPH14" hidden="1">#REF!</definedName>
    <definedName name="BLPH15" localSheetId="6" hidden="1">#REF!</definedName>
    <definedName name="BLPH15" hidden="1">#REF!</definedName>
    <definedName name="BLPH2" localSheetId="6" hidden="1">#REF!</definedName>
    <definedName name="BLPH2" hidden="1">#REF!</definedName>
    <definedName name="BLPH200001" localSheetId="6" hidden="1">#REF!</definedName>
    <definedName name="BLPH200001" localSheetId="7" hidden="1">'[50]Stock Chart'!$B$5</definedName>
    <definedName name="BLPH200001" hidden="1">#REF!</definedName>
    <definedName name="BLPH23" localSheetId="6" hidden="1">#REF!</definedName>
    <definedName name="BLPH23" localSheetId="7" hidden="1">#REF!</definedName>
    <definedName name="BLPH23" hidden="1">#REF!</definedName>
    <definedName name="BLPH231" localSheetId="6" hidden="1">#REF!</definedName>
    <definedName name="BLPH231" localSheetId="7" hidden="1">#REF!</definedName>
    <definedName name="BLPH231" hidden="1">#REF!</definedName>
    <definedName name="BLPH24" localSheetId="6" hidden="1">#REF!</definedName>
    <definedName name="BLPH24" hidden="1">#REF!</definedName>
    <definedName name="BLPH241" localSheetId="6" hidden="1">#REF!</definedName>
    <definedName name="BLPH241" hidden="1">#REF!</definedName>
    <definedName name="BLPH25" localSheetId="6" hidden="1">#REF!</definedName>
    <definedName name="BLPH25" hidden="1">#REF!</definedName>
    <definedName name="BLPH251" localSheetId="6" hidden="1">#REF!</definedName>
    <definedName name="BLPH251" hidden="1">#REF!</definedName>
    <definedName name="BLPH3" localSheetId="6" hidden="1">#REF!</definedName>
    <definedName name="BLPH3" hidden="1">#REF!</definedName>
    <definedName name="BLPH3001" localSheetId="6" hidden="1">#REF!</definedName>
    <definedName name="BLPH3001" hidden="1">#REF!</definedName>
    <definedName name="BLPH3004" localSheetId="6" hidden="1">#REF!</definedName>
    <definedName name="BLPH3004" hidden="1">#REF!</definedName>
    <definedName name="BLPH3005" localSheetId="6" hidden="1">#REF!</definedName>
    <definedName name="BLPH3005" hidden="1">#REF!</definedName>
    <definedName name="BLPH3006" localSheetId="6" hidden="1">#REF!</definedName>
    <definedName name="BLPH3006" hidden="1">#REF!</definedName>
    <definedName name="BLPH3007" localSheetId="6" hidden="1">#REF!</definedName>
    <definedName name="BLPH3007" hidden="1">#REF!</definedName>
    <definedName name="BLPH3008" localSheetId="6" hidden="1">#REF!</definedName>
    <definedName name="BLPH3008" hidden="1">#REF!</definedName>
    <definedName name="BLPH3011" localSheetId="6" hidden="1">#REF!</definedName>
    <definedName name="BLPH3011" hidden="1">#REF!</definedName>
    <definedName name="BLPH3012" localSheetId="6" hidden="1">#REF!</definedName>
    <definedName name="BLPH3012" hidden="1">#REF!</definedName>
    <definedName name="BLPH3013" localSheetId="6" hidden="1">#REF!</definedName>
    <definedName name="BLPH3013" hidden="1">#REF!</definedName>
    <definedName name="BLPH3014" localSheetId="6" hidden="1">#REF!</definedName>
    <definedName name="BLPH3014" hidden="1">#REF!</definedName>
    <definedName name="BLPH3015" localSheetId="6" hidden="1">#REF!</definedName>
    <definedName name="BLPH3015" hidden="1">#REF!</definedName>
    <definedName name="BLPH3016" localSheetId="6" hidden="1">#REF!</definedName>
    <definedName name="BLPH3016" hidden="1">#REF!</definedName>
    <definedName name="BLPH3017" localSheetId="6" hidden="1">#REF!</definedName>
    <definedName name="BLPH3017" hidden="1">#REF!</definedName>
    <definedName name="BLPH3018" localSheetId="6" hidden="1">#REF!</definedName>
    <definedName name="BLPH3018" hidden="1">#REF!</definedName>
    <definedName name="BLPH4" localSheetId="6" hidden="1">#REF!</definedName>
    <definedName name="BLPH4" hidden="1">#REF!</definedName>
    <definedName name="BLPH5" localSheetId="6" hidden="1">#REF!</definedName>
    <definedName name="BLPH5" hidden="1">#REF!</definedName>
    <definedName name="BLPH6" localSheetId="6" hidden="1">#REF!</definedName>
    <definedName name="BLPH6" localSheetId="7" hidden="1">'[51]Indice Precos Mes'!#REF!</definedName>
    <definedName name="BLPH6" hidden="1">#REF!</definedName>
    <definedName name="BLPH67" localSheetId="6" hidden="1">#REF!</definedName>
    <definedName name="BLPH67" localSheetId="7" hidden="1">[52]Bloomberg!$A$4</definedName>
    <definedName name="BLPH67" hidden="1">#REF!</definedName>
    <definedName name="BLPH68" localSheetId="6" hidden="1">#REF!</definedName>
    <definedName name="BLPH68" localSheetId="7" hidden="1">[52]Bloomberg!$C$4</definedName>
    <definedName name="BLPH68" hidden="1">#REF!</definedName>
    <definedName name="BLPH69" localSheetId="6" hidden="1">#REF!</definedName>
    <definedName name="BLPH69" localSheetId="7" hidden="1">[52]Bloomberg!$E$4</definedName>
    <definedName name="BLPH69" hidden="1">#REF!</definedName>
    <definedName name="BLPH7" localSheetId="6" hidden="1">#REF!</definedName>
    <definedName name="BLPH7" localSheetId="7" hidden="1">'[51]Indice Precos Mes'!#REF!</definedName>
    <definedName name="BLPH7" hidden="1">#REF!</definedName>
    <definedName name="BLPH70" localSheetId="6" hidden="1">#REF!</definedName>
    <definedName name="BLPH70" localSheetId="7" hidden="1">[52]Bloomberg!$G$4</definedName>
    <definedName name="BLPH70" hidden="1">#REF!</definedName>
    <definedName name="BLPH71" localSheetId="6" hidden="1">#REF!</definedName>
    <definedName name="BLPH71" localSheetId="7" hidden="1">[52]Bloomberg!$I$4</definedName>
    <definedName name="BLPH71" hidden="1">#REF!</definedName>
    <definedName name="BLPH72" localSheetId="6" hidden="1">#REF!</definedName>
    <definedName name="BLPH72" localSheetId="7" hidden="1">[52]Bloomberg!$K$4</definedName>
    <definedName name="BLPH72" hidden="1">#REF!</definedName>
    <definedName name="BLPH73" localSheetId="6" hidden="1">#REF!</definedName>
    <definedName name="BLPH73" localSheetId="7" hidden="1">[52]Bloomberg!$M$4</definedName>
    <definedName name="BLPH73" hidden="1">#REF!</definedName>
    <definedName name="BLPH74" localSheetId="6" hidden="1">#REF!</definedName>
    <definedName name="BLPH74" localSheetId="7" hidden="1">[52]Bloomberg!$O$4</definedName>
    <definedName name="BLPH74" hidden="1">#REF!</definedName>
    <definedName name="BLPH75" localSheetId="6" hidden="1">#REF!</definedName>
    <definedName name="BLPH75" localSheetId="7" hidden="1">[52]Bloomberg!$Q$4</definedName>
    <definedName name="BLPH75" hidden="1">#REF!</definedName>
    <definedName name="BLPH76" localSheetId="6" hidden="1">#REF!</definedName>
    <definedName name="BLPH76" localSheetId="7" hidden="1">[52]Bloomberg!$S$4</definedName>
    <definedName name="BLPH76" hidden="1">#REF!</definedName>
    <definedName name="BLPH77" localSheetId="6" hidden="1">#REF!</definedName>
    <definedName name="BLPH77" localSheetId="7" hidden="1">[52]Bloomberg!$U$4</definedName>
    <definedName name="BLPH77" hidden="1">#REF!</definedName>
    <definedName name="BLPH8" localSheetId="6" hidden="1">#REF!</definedName>
    <definedName name="BLPH8" localSheetId="7" hidden="1">'[53]Série EMBI'!$B$3</definedName>
    <definedName name="BLPH8" hidden="1">#REF!</definedName>
    <definedName name="BLPH82" localSheetId="6" hidden="1">#REF!</definedName>
    <definedName name="BLPH82" localSheetId="7" hidden="1">'[54]Tropical Beta active days'!$A$5</definedName>
    <definedName name="BLPH82" hidden="1">#REF!</definedName>
    <definedName name="BLPH83" localSheetId="6" hidden="1">#REF!</definedName>
    <definedName name="BLPH83" localSheetId="7" hidden="1">'[54]Tropical Beta active days'!$F$5</definedName>
    <definedName name="BLPH83" hidden="1">#REF!</definedName>
    <definedName name="BLPH9" localSheetId="6" hidden="1">#REF!</definedName>
    <definedName name="BLPH9" localSheetId="7" hidden="1">[49]market!$J$12</definedName>
    <definedName name="BLPH9" hidden="1">#REF!</definedName>
    <definedName name="BLPH96" localSheetId="6" hidden="1">#REF!</definedName>
    <definedName name="BLPH96" localSheetId="7" hidden="1">[47]BLP!$Q$5</definedName>
    <definedName name="BLPH96" hidden="1">#REF!</definedName>
    <definedName name="BLPH97" localSheetId="6" hidden="1">#REF!</definedName>
    <definedName name="BLPH97" localSheetId="7" hidden="1">[47]BLP!$O$5</definedName>
    <definedName name="BLPH97" hidden="1">#REF!</definedName>
    <definedName name="BLPH98" localSheetId="6" hidden="1">#REF!</definedName>
    <definedName name="BLPH98" localSheetId="7" hidden="1">[47]BLP!$M$5</definedName>
    <definedName name="BLPH98" hidden="1">#REF!</definedName>
    <definedName name="BLPH99" localSheetId="6" hidden="1">#REF!</definedName>
    <definedName name="BLPH99" localSheetId="7" hidden="1">[47]BLP!$K$5</definedName>
    <definedName name="BLPH99" hidden="1">#REF!</definedName>
    <definedName name="BLPI1" localSheetId="6" hidden="1">#REF!</definedName>
    <definedName name="BLPI1" localSheetId="7" hidden="1">#REF!</definedName>
    <definedName name="BLPI1" hidden="1">#REF!</definedName>
    <definedName name="BLPI2" localSheetId="6" hidden="1">#REF!</definedName>
    <definedName name="BLPI2" localSheetId="7" hidden="1">#REF!</definedName>
    <definedName name="BLPI2" hidden="1">#REF!</definedName>
    <definedName name="BLPI3" localSheetId="6" hidden="1">#REF!</definedName>
    <definedName name="BLPI3" hidden="1">#REF!</definedName>
    <definedName name="BLPI4" localSheetId="6" hidden="1">#REF!</definedName>
    <definedName name="BLPI4" hidden="1">#REF!</definedName>
    <definedName name="BLPI5" localSheetId="6" hidden="1">#REF!</definedName>
    <definedName name="BLPI5" hidden="1">#REF!</definedName>
    <definedName name="BLPI6" localSheetId="6" hidden="1">#REF!</definedName>
    <definedName name="BLPI6" hidden="1">#REF!</definedName>
    <definedName name="BLPI7" localSheetId="6" hidden="1">#REF!</definedName>
    <definedName name="BLPI7" hidden="1">#REF!</definedName>
    <definedName name="BLPI8" localSheetId="6" hidden="1">#REF!</definedName>
    <definedName name="BLPI8" hidden="1">#REF!</definedName>
    <definedName name="Bomba_putzmeister">#REF!</definedName>
    <definedName name="Bomba_putzmeister_15">#REF!</definedName>
    <definedName name="Bomba_putzmeister_16">#REF!</definedName>
    <definedName name="Bomba_putzmeister_17">#REF!</definedName>
    <definedName name="Bomba_putzmeister_18">#REF!</definedName>
    <definedName name="Bomba_putzmeister_19">#REF!</definedName>
    <definedName name="Bomba_putzmeister_20">#REF!</definedName>
    <definedName name="Bomba_putzmeister_21">#REF!</definedName>
    <definedName name="Bomba_putzmeister_22">#REF!</definedName>
    <definedName name="Bomba_putzmeister_23">#REF!</definedName>
    <definedName name="Bomba_putzmeister_24">#REF!</definedName>
    <definedName name="Bomba_putzmeister_25">#REF!</definedName>
    <definedName name="Bomba_putzmeister_26">#REF!</definedName>
    <definedName name="Bomba_putzmeister_27">#REF!</definedName>
    <definedName name="Bomba_putzmeister_28">#REF!</definedName>
    <definedName name="Bomba_putzmeister_29">#REF!</definedName>
    <definedName name="Bomba_putzmeister_30">#REF!</definedName>
    <definedName name="Bomba_putzmeister_31">#REF!</definedName>
    <definedName name="Bomba_putzmeister_32">#REF!</definedName>
    <definedName name="Bomba_putzmeister_33">#REF!</definedName>
    <definedName name="Bomba_putzmeister_34">#REF!</definedName>
    <definedName name="Bomba_putzmeister_35">#REF!</definedName>
    <definedName name="Bomba_putzmeister_36">#REF!</definedName>
    <definedName name="Bomba_putzmeister_38">#REF!</definedName>
    <definedName name="BORD">#REF!</definedName>
    <definedName name="BORDA_2">#REF!</definedName>
    <definedName name="BORDAINV">#REF!</definedName>
    <definedName name="BORDAOBS">#REF!</definedName>
    <definedName name="bqebteq" localSheetId="6" hidden="1">#REF!</definedName>
    <definedName name="bqebteq" hidden="1">#REF!</definedName>
    <definedName name="bqeerqbeq" localSheetId="6" hidden="1">#REF!</definedName>
    <definedName name="bqeerqbeq" hidden="1">#REF!</definedName>
    <definedName name="bqtbqetbtw" localSheetId="6" hidden="1">#REF!</definedName>
    <definedName name="bqtbqetbtw" hidden="1">#REF!</definedName>
    <definedName name="brbrt" localSheetId="6" hidden="1">#REF!</definedName>
    <definedName name="brbrt" hidden="1">#REF!</definedName>
    <definedName name="brbwtbr" localSheetId="6" hidden="1">#REF!</definedName>
    <definedName name="brbwtbr" hidden="1">#REF!</definedName>
    <definedName name="breno" localSheetId="7" hidden="1">{#N/A,#N/A,FALSE,"GERAL";#N/A,#N/A,FALSE,"012-96";#N/A,#N/A,FALSE,"018-96";#N/A,#N/A,FALSE,"027-96";#N/A,#N/A,FALSE,"059-96";#N/A,#N/A,FALSE,"076-96";#N/A,#N/A,FALSE,"019-97";#N/A,#N/A,FALSE,"021-97";#N/A,#N/A,FALSE,"022-97";#N/A,#N/A,FALSE,"028-97"}</definedName>
    <definedName name="breno" hidden="1">{#N/A,#N/A,FALSE,"GERAL";#N/A,#N/A,FALSE,"012-96";#N/A,#N/A,FALSE,"018-96";#N/A,#N/A,FALSE,"027-96";#N/A,#N/A,FALSE,"059-96";#N/A,#N/A,FALSE,"076-96";#N/A,#N/A,FALSE,"019-97";#N/A,#N/A,FALSE,"021-97";#N/A,#N/A,FALSE,"022-97";#N/A,#N/A,FALSE,"028-97"}</definedName>
    <definedName name="britage" localSheetId="6" hidden="1">{#N/A,#N/A,FALSE,"GERAL";#N/A,#N/A,FALSE,"012-96";#N/A,#N/A,FALSE,"018-96";#N/A,#N/A,FALSE,"027-96";#N/A,#N/A,FALSE,"059-96";#N/A,#N/A,FALSE,"076-96";#N/A,#N/A,FALSE,"019-97";#N/A,#N/A,FALSE,"021-97";#N/A,#N/A,FALSE,"022-97";#N/A,#N/A,FALSE,"028-97"}</definedName>
    <definedName name="britage" localSheetId="7" hidden="1">{#N/A,#N/A,FALSE,"GERAL";#N/A,#N/A,FALSE,"012-96";#N/A,#N/A,FALSE,"018-96";#N/A,#N/A,FALSE,"027-96";#N/A,#N/A,FALSE,"059-96";#N/A,#N/A,FALSE,"076-96";#N/A,#N/A,FALSE,"019-97";#N/A,#N/A,FALSE,"021-97";#N/A,#N/A,FALSE,"022-97";#N/A,#N/A,FALSE,"028-97"}</definedName>
    <definedName name="britage" hidden="1">{#N/A,#N/A,FALSE,"GERAL";#N/A,#N/A,FALSE,"012-96";#N/A,#N/A,FALSE,"018-96";#N/A,#N/A,FALSE,"027-96";#N/A,#N/A,FALSE,"059-96";#N/A,#N/A,FALSE,"076-96";#N/A,#N/A,FALSE,"019-97";#N/A,#N/A,FALSE,"021-97";#N/A,#N/A,FALSE,"022-97";#N/A,#N/A,FALSE,"028-97"}</definedName>
    <definedName name="britage_1" localSheetId="7" hidden="1">{#N/A,#N/A,FALSE,"GERAL";#N/A,#N/A,FALSE,"012-96";#N/A,#N/A,FALSE,"018-96";#N/A,#N/A,FALSE,"027-96";#N/A,#N/A,FALSE,"059-96";#N/A,#N/A,FALSE,"076-96";#N/A,#N/A,FALSE,"019-97";#N/A,#N/A,FALSE,"021-97";#N/A,#N/A,FALSE,"022-97";#N/A,#N/A,FALSE,"028-97"}</definedName>
    <definedName name="britage_1" hidden="1">{#N/A,#N/A,FALSE,"GERAL";#N/A,#N/A,FALSE,"012-96";#N/A,#N/A,FALSE,"018-96";#N/A,#N/A,FALSE,"027-96";#N/A,#N/A,FALSE,"059-96";#N/A,#N/A,FALSE,"076-96";#N/A,#N/A,FALSE,"019-97";#N/A,#N/A,FALSE,"021-97";#N/A,#N/A,FALSE,"022-97";#N/A,#N/A,FALSE,"028-97"}</definedName>
    <definedName name="britage_2" localSheetId="7" hidden="1">{#N/A,#N/A,FALSE,"GERAL";#N/A,#N/A,FALSE,"012-96";#N/A,#N/A,FALSE,"018-96";#N/A,#N/A,FALSE,"027-96";#N/A,#N/A,FALSE,"059-96";#N/A,#N/A,FALSE,"076-96";#N/A,#N/A,FALSE,"019-97";#N/A,#N/A,FALSE,"021-97";#N/A,#N/A,FALSE,"022-97";#N/A,#N/A,FALSE,"028-97"}</definedName>
    <definedName name="britage_2" hidden="1">{#N/A,#N/A,FALSE,"GERAL";#N/A,#N/A,FALSE,"012-96";#N/A,#N/A,FALSE,"018-96";#N/A,#N/A,FALSE,"027-96";#N/A,#N/A,FALSE,"059-96";#N/A,#N/A,FALSE,"076-96";#N/A,#N/A,FALSE,"019-97";#N/A,#N/A,FALSE,"021-97";#N/A,#N/A,FALSE,"022-97";#N/A,#N/A,FALSE,"028-97"}</definedName>
    <definedName name="britage_3" localSheetId="7" hidden="1">{#N/A,#N/A,FALSE,"GERAL";#N/A,#N/A,FALSE,"012-96";#N/A,#N/A,FALSE,"018-96";#N/A,#N/A,FALSE,"027-96";#N/A,#N/A,FALSE,"059-96";#N/A,#N/A,FALSE,"076-96";#N/A,#N/A,FALSE,"019-97";#N/A,#N/A,FALSE,"021-97";#N/A,#N/A,FALSE,"022-97";#N/A,#N/A,FALSE,"028-97"}</definedName>
    <definedName name="britage_3" hidden="1">{#N/A,#N/A,FALSE,"GERAL";#N/A,#N/A,FALSE,"012-96";#N/A,#N/A,FALSE,"018-96";#N/A,#N/A,FALSE,"027-96";#N/A,#N/A,FALSE,"059-96";#N/A,#N/A,FALSE,"076-96";#N/A,#N/A,FALSE,"019-97";#N/A,#N/A,FALSE,"021-97";#N/A,#N/A,FALSE,"022-97";#N/A,#N/A,FALSE,"028-97"}</definedName>
    <definedName name="britage_4" localSheetId="7" hidden="1">{#N/A,#N/A,FALSE,"GERAL";#N/A,#N/A,FALSE,"012-96";#N/A,#N/A,FALSE,"018-96";#N/A,#N/A,FALSE,"027-96";#N/A,#N/A,FALSE,"059-96";#N/A,#N/A,FALSE,"076-96";#N/A,#N/A,FALSE,"019-97";#N/A,#N/A,FALSE,"021-97";#N/A,#N/A,FALSE,"022-97";#N/A,#N/A,FALSE,"028-97"}</definedName>
    <definedName name="britage_4" hidden="1">{#N/A,#N/A,FALSE,"GERAL";#N/A,#N/A,FALSE,"012-96";#N/A,#N/A,FALSE,"018-96";#N/A,#N/A,FALSE,"027-96";#N/A,#N/A,FALSE,"059-96";#N/A,#N/A,FALSE,"076-96";#N/A,#N/A,FALSE,"019-97";#N/A,#N/A,FALSE,"021-97";#N/A,#N/A,FALSE,"022-97";#N/A,#N/A,FALSE,"028-97"}</definedName>
    <definedName name="BRITAGEM" localSheetId="6" hidden="1">{#N/A,#N/A,FALSE,"GERAL";#N/A,#N/A,FALSE,"012-96";#N/A,#N/A,FALSE,"018-96";#N/A,#N/A,FALSE,"027-96";#N/A,#N/A,FALSE,"059-96";#N/A,#N/A,FALSE,"076-96";#N/A,#N/A,FALSE,"019-97";#N/A,#N/A,FALSE,"021-97";#N/A,#N/A,FALSE,"022-97";#N/A,#N/A,FALSE,"028-97"}</definedName>
    <definedName name="BRITAGEM" localSheetId="7" hidden="1">{#N/A,#N/A,FALSE,"GERAL";#N/A,#N/A,FALSE,"012-96";#N/A,#N/A,FALSE,"018-96";#N/A,#N/A,FALSE,"027-96";#N/A,#N/A,FALSE,"059-96";#N/A,#N/A,FALSE,"076-96";#N/A,#N/A,FALSE,"019-97";#N/A,#N/A,FALSE,"021-97";#N/A,#N/A,FALSE,"022-97";#N/A,#N/A,FALSE,"028-97"}</definedName>
    <definedName name="BRITAGEM" hidden="1">{#N/A,#N/A,FALSE,"GERAL";#N/A,#N/A,FALSE,"012-96";#N/A,#N/A,FALSE,"018-96";#N/A,#N/A,FALSE,"027-96";#N/A,#N/A,FALSE,"059-96";#N/A,#N/A,FALSE,"076-96";#N/A,#N/A,FALSE,"019-97";#N/A,#N/A,FALSE,"021-97";#N/A,#N/A,FALSE,"022-97";#N/A,#N/A,FALSE,"028-97"}</definedName>
    <definedName name="BRITAGEM_1" localSheetId="7" hidden="1">{#N/A,#N/A,FALSE,"GERAL";#N/A,#N/A,FALSE,"012-96";#N/A,#N/A,FALSE,"018-96";#N/A,#N/A,FALSE,"027-96";#N/A,#N/A,FALSE,"059-96";#N/A,#N/A,FALSE,"076-96";#N/A,#N/A,FALSE,"019-97";#N/A,#N/A,FALSE,"021-97";#N/A,#N/A,FALSE,"022-97";#N/A,#N/A,FALSE,"028-97"}</definedName>
    <definedName name="BRITAGEM_1" hidden="1">{#N/A,#N/A,FALSE,"GERAL";#N/A,#N/A,FALSE,"012-96";#N/A,#N/A,FALSE,"018-96";#N/A,#N/A,FALSE,"027-96";#N/A,#N/A,FALSE,"059-96";#N/A,#N/A,FALSE,"076-96";#N/A,#N/A,FALSE,"019-97";#N/A,#N/A,FALSE,"021-97";#N/A,#N/A,FALSE,"022-97";#N/A,#N/A,FALSE,"028-97"}</definedName>
    <definedName name="BRITAGEM_2" localSheetId="7" hidden="1">{#N/A,#N/A,FALSE,"GERAL";#N/A,#N/A,FALSE,"012-96";#N/A,#N/A,FALSE,"018-96";#N/A,#N/A,FALSE,"027-96";#N/A,#N/A,FALSE,"059-96";#N/A,#N/A,FALSE,"076-96";#N/A,#N/A,FALSE,"019-97";#N/A,#N/A,FALSE,"021-97";#N/A,#N/A,FALSE,"022-97";#N/A,#N/A,FALSE,"028-97"}</definedName>
    <definedName name="BRITAGEM_2" hidden="1">{#N/A,#N/A,FALSE,"GERAL";#N/A,#N/A,FALSE,"012-96";#N/A,#N/A,FALSE,"018-96";#N/A,#N/A,FALSE,"027-96";#N/A,#N/A,FALSE,"059-96";#N/A,#N/A,FALSE,"076-96";#N/A,#N/A,FALSE,"019-97";#N/A,#N/A,FALSE,"021-97";#N/A,#N/A,FALSE,"022-97";#N/A,#N/A,FALSE,"028-97"}</definedName>
    <definedName name="BRITAGEM_3" localSheetId="7" hidden="1">{#N/A,#N/A,FALSE,"GERAL";#N/A,#N/A,FALSE,"012-96";#N/A,#N/A,FALSE,"018-96";#N/A,#N/A,FALSE,"027-96";#N/A,#N/A,FALSE,"059-96";#N/A,#N/A,FALSE,"076-96";#N/A,#N/A,FALSE,"019-97";#N/A,#N/A,FALSE,"021-97";#N/A,#N/A,FALSE,"022-97";#N/A,#N/A,FALSE,"028-97"}</definedName>
    <definedName name="BRITAGEM_3" hidden="1">{#N/A,#N/A,FALSE,"GERAL";#N/A,#N/A,FALSE,"012-96";#N/A,#N/A,FALSE,"018-96";#N/A,#N/A,FALSE,"027-96";#N/A,#N/A,FALSE,"059-96";#N/A,#N/A,FALSE,"076-96";#N/A,#N/A,FALSE,"019-97";#N/A,#N/A,FALSE,"021-97";#N/A,#N/A,FALSE,"022-97";#N/A,#N/A,FALSE,"028-97"}</definedName>
    <definedName name="BRITAGEM_4" localSheetId="7" hidden="1">{#N/A,#N/A,FALSE,"GERAL";#N/A,#N/A,FALSE,"012-96";#N/A,#N/A,FALSE,"018-96";#N/A,#N/A,FALSE,"027-96";#N/A,#N/A,FALSE,"059-96";#N/A,#N/A,FALSE,"076-96";#N/A,#N/A,FALSE,"019-97";#N/A,#N/A,FALSE,"021-97";#N/A,#N/A,FALSE,"022-97";#N/A,#N/A,FALSE,"028-97"}</definedName>
    <definedName name="BRITAGEM_4" hidden="1">{#N/A,#N/A,FALSE,"GERAL";#N/A,#N/A,FALSE,"012-96";#N/A,#N/A,FALSE,"018-96";#N/A,#N/A,FALSE,"027-96";#N/A,#N/A,FALSE,"059-96";#N/A,#N/A,FALSE,"076-96";#N/A,#N/A,FALSE,"019-97";#N/A,#N/A,FALSE,"021-97";#N/A,#N/A,FALSE,"022-97";#N/A,#N/A,FALSE,"028-97"}</definedName>
    <definedName name="BRITAGEMFL1" localSheetId="6" hidden="1">{#N/A,#N/A,FALSE,"GERAL";#N/A,#N/A,FALSE,"012-96";#N/A,#N/A,FALSE,"018-96";#N/A,#N/A,FALSE,"027-96";#N/A,#N/A,FALSE,"059-96";#N/A,#N/A,FALSE,"076-96";#N/A,#N/A,FALSE,"019-97";#N/A,#N/A,FALSE,"021-97";#N/A,#N/A,FALSE,"022-97";#N/A,#N/A,FALSE,"028-97"}</definedName>
    <definedName name="BRITAGEMFL1" localSheetId="7" hidden="1">{#N/A,#N/A,FALSE,"GERAL";#N/A,#N/A,FALSE,"012-96";#N/A,#N/A,FALSE,"018-96";#N/A,#N/A,FALSE,"027-96";#N/A,#N/A,FALSE,"059-96";#N/A,#N/A,FALSE,"076-96";#N/A,#N/A,FALSE,"019-97";#N/A,#N/A,FALSE,"021-97";#N/A,#N/A,FALSE,"022-97";#N/A,#N/A,FALSE,"028-97"}</definedName>
    <definedName name="BRITAGEMFL1" hidden="1">{#N/A,#N/A,FALSE,"GERAL";#N/A,#N/A,FALSE,"012-96";#N/A,#N/A,FALSE,"018-96";#N/A,#N/A,FALSE,"027-96";#N/A,#N/A,FALSE,"059-96";#N/A,#N/A,FALSE,"076-96";#N/A,#N/A,FALSE,"019-97";#N/A,#N/A,FALSE,"021-97";#N/A,#N/A,FALSE,"022-97";#N/A,#N/A,FALSE,"028-97"}</definedName>
    <definedName name="BRITAGEMFL1_1" localSheetId="7" hidden="1">{#N/A,#N/A,FALSE,"GERAL";#N/A,#N/A,FALSE,"012-96";#N/A,#N/A,FALSE,"018-96";#N/A,#N/A,FALSE,"027-96";#N/A,#N/A,FALSE,"059-96";#N/A,#N/A,FALSE,"076-96";#N/A,#N/A,FALSE,"019-97";#N/A,#N/A,FALSE,"021-97";#N/A,#N/A,FALSE,"022-97";#N/A,#N/A,FALSE,"028-97"}</definedName>
    <definedName name="BRITAGEMFL1_1" hidden="1">{#N/A,#N/A,FALSE,"GERAL";#N/A,#N/A,FALSE,"012-96";#N/A,#N/A,FALSE,"018-96";#N/A,#N/A,FALSE,"027-96";#N/A,#N/A,FALSE,"059-96";#N/A,#N/A,FALSE,"076-96";#N/A,#N/A,FALSE,"019-97";#N/A,#N/A,FALSE,"021-97";#N/A,#N/A,FALSE,"022-97";#N/A,#N/A,FALSE,"028-97"}</definedName>
    <definedName name="BRITAGEMFL1_2" localSheetId="7" hidden="1">{#N/A,#N/A,FALSE,"GERAL";#N/A,#N/A,FALSE,"012-96";#N/A,#N/A,FALSE,"018-96";#N/A,#N/A,FALSE,"027-96";#N/A,#N/A,FALSE,"059-96";#N/A,#N/A,FALSE,"076-96";#N/A,#N/A,FALSE,"019-97";#N/A,#N/A,FALSE,"021-97";#N/A,#N/A,FALSE,"022-97";#N/A,#N/A,FALSE,"028-97"}</definedName>
    <definedName name="BRITAGEMFL1_2" hidden="1">{#N/A,#N/A,FALSE,"GERAL";#N/A,#N/A,FALSE,"012-96";#N/A,#N/A,FALSE,"018-96";#N/A,#N/A,FALSE,"027-96";#N/A,#N/A,FALSE,"059-96";#N/A,#N/A,FALSE,"076-96";#N/A,#N/A,FALSE,"019-97";#N/A,#N/A,FALSE,"021-97";#N/A,#N/A,FALSE,"022-97";#N/A,#N/A,FALSE,"028-97"}</definedName>
    <definedName name="BRITAGEMFL1_3" localSheetId="7" hidden="1">{#N/A,#N/A,FALSE,"GERAL";#N/A,#N/A,FALSE,"012-96";#N/A,#N/A,FALSE,"018-96";#N/A,#N/A,FALSE,"027-96";#N/A,#N/A,FALSE,"059-96";#N/A,#N/A,FALSE,"076-96";#N/A,#N/A,FALSE,"019-97";#N/A,#N/A,FALSE,"021-97";#N/A,#N/A,FALSE,"022-97";#N/A,#N/A,FALSE,"028-97"}</definedName>
    <definedName name="BRITAGEMFL1_3" hidden="1">{#N/A,#N/A,FALSE,"GERAL";#N/A,#N/A,FALSE,"012-96";#N/A,#N/A,FALSE,"018-96";#N/A,#N/A,FALSE,"027-96";#N/A,#N/A,FALSE,"059-96";#N/A,#N/A,FALSE,"076-96";#N/A,#N/A,FALSE,"019-97";#N/A,#N/A,FALSE,"021-97";#N/A,#N/A,FALSE,"022-97";#N/A,#N/A,FALSE,"028-97"}</definedName>
    <definedName name="BRITAGEMFL1_4" localSheetId="7" hidden="1">{#N/A,#N/A,FALSE,"GERAL";#N/A,#N/A,FALSE,"012-96";#N/A,#N/A,FALSE,"018-96";#N/A,#N/A,FALSE,"027-96";#N/A,#N/A,FALSE,"059-96";#N/A,#N/A,FALSE,"076-96";#N/A,#N/A,FALSE,"019-97";#N/A,#N/A,FALSE,"021-97";#N/A,#N/A,FALSE,"022-97";#N/A,#N/A,FALSE,"028-97"}</definedName>
    <definedName name="BRITAGEMFL1_4" hidden="1">{#N/A,#N/A,FALSE,"GERAL";#N/A,#N/A,FALSE,"012-96";#N/A,#N/A,FALSE,"018-96";#N/A,#N/A,FALSE,"027-96";#N/A,#N/A,FALSE,"059-96";#N/A,#N/A,FALSE,"076-96";#N/A,#N/A,FALSE,"019-97";#N/A,#N/A,FALSE,"021-97";#N/A,#N/A,FALSE,"022-97";#N/A,#N/A,FALSE,"028-97"}</definedName>
    <definedName name="BROWN" localSheetId="6"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N" localSheetId="7"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xtbe" hidden="1">#REF!</definedName>
    <definedName name="bsfvdc" localSheetId="6" hidden="1">#REF!</definedName>
    <definedName name="bsfvdc" localSheetId="7" hidden="1">#REF!</definedName>
    <definedName name="bsfvdc" hidden="1">#REF!</definedName>
    <definedName name="BT__1" localSheetId="6">#REF!</definedName>
    <definedName name="BT__1">#REF!</definedName>
    <definedName name="BT_AOES" localSheetId="6">#REF!</definedName>
    <definedName name="BT_AOES">#REF!</definedName>
    <definedName name="BT_BLH" localSheetId="6">#REF!</definedName>
    <definedName name="BT_BLH">#REF!</definedName>
    <definedName name="Bt_Cancel_Clique">#REF!</definedName>
    <definedName name="BT_CEM" localSheetId="6">#REF!</definedName>
    <definedName name="BT_CEM">#REF!</definedName>
    <definedName name="BT_CTAVO" localSheetId="6">#REF!</definedName>
    <definedName name="BT_CTAVO">#REF!</definedName>
    <definedName name="BT_DE" localSheetId="6">#REF!</definedName>
    <definedName name="BT_DE">#REF!</definedName>
    <definedName name="BT_E" localSheetId="6">#REF!</definedName>
    <definedName name="BT_E">#REF!</definedName>
    <definedName name="BT_EVG" localSheetId="6">#REF!</definedName>
    <definedName name="BT_EVG">#REF!</definedName>
    <definedName name="Bt_Fechar_Clique">#REF!</definedName>
    <definedName name="BT_MDA" localSheetId="6">#REF!</definedName>
    <definedName name="BT_MDA">#REF!</definedName>
    <definedName name="BT_MIL" localSheetId="6">#REF!</definedName>
    <definedName name="BT_MIL">#REF!</definedName>
    <definedName name="BT_MLH" localSheetId="6">#REF!</definedName>
    <definedName name="BT_MLH">#REF!</definedName>
    <definedName name="BT_VG" localSheetId="6">#REF!</definedName>
    <definedName name="BT_VG">#REF!</definedName>
    <definedName name="btbtqqtb" localSheetId="6" hidden="1">#REF!</definedName>
    <definedName name="btbtqqtb" hidden="1">#REF!</definedName>
    <definedName name="bueiro">#REF!</definedName>
    <definedName name="Bueiros">#REF!</definedName>
    <definedName name="Button_3">"Monitoramento_de_OAC_Caixas_de_ligação_Reg_I_Lista"</definedName>
    <definedName name="Button_4">"Monitoramento_de_OAC_Caixas_de_ligação_Reg_I_Lista"</definedName>
    <definedName name="BV" localSheetId="7" hidden="1">#REF!</definedName>
    <definedName name="BV" hidden="1">#REF!</definedName>
    <definedName name="bvcx" localSheetId="6" hidden="1">{"'Quadro'!$A$4:$BG$78"}</definedName>
    <definedName name="bvcx" localSheetId="7" hidden="1">{"'Quadro'!$A$4:$BG$78"}</definedName>
    <definedName name="bvcx" hidden="1">{"'Quadro'!$A$4:$BG$78"}</definedName>
    <definedName name="bvfdcx" localSheetId="6" hidden="1">#REF!</definedName>
    <definedName name="bvfdcx" hidden="1">#REF!</definedName>
    <definedName name="BVZ" localSheetId="6" hidden="1">{#N/A,#N/A,FALSE,"GERAL";#N/A,#N/A,FALSE,"012-96";#N/A,#N/A,FALSE,"018-96";#N/A,#N/A,FALSE,"027-96";#N/A,#N/A,FALSE,"059-96";#N/A,#N/A,FALSE,"076-96";#N/A,#N/A,FALSE,"019-97";#N/A,#N/A,FALSE,"021-97";#N/A,#N/A,FALSE,"022-97";#N/A,#N/A,FALSE,"028-97"}</definedName>
    <definedName name="BVZ" localSheetId="7" hidden="1">{#N/A,#N/A,FALSE,"GERAL";#N/A,#N/A,FALSE,"012-96";#N/A,#N/A,FALSE,"018-96";#N/A,#N/A,FALSE,"027-96";#N/A,#N/A,FALSE,"059-96";#N/A,#N/A,FALSE,"076-96";#N/A,#N/A,FALSE,"019-97";#N/A,#N/A,FALSE,"021-97";#N/A,#N/A,FALSE,"022-97";#N/A,#N/A,FALSE,"028-97"}</definedName>
    <definedName name="BVZ" hidden="1">{#N/A,#N/A,FALSE,"GERAL";#N/A,#N/A,FALSE,"012-96";#N/A,#N/A,FALSE,"018-96";#N/A,#N/A,FALSE,"027-96";#N/A,#N/A,FALSE,"059-96";#N/A,#N/A,FALSE,"076-96";#N/A,#N/A,FALSE,"019-97";#N/A,#N/A,FALSE,"021-97";#N/A,#N/A,FALSE,"022-97";#N/A,#N/A,FALSE,"028-97"}</definedName>
    <definedName name="BVZB" localSheetId="6" hidden="1">{#N/A,#N/A,FALSE,"GERAL";#N/A,#N/A,FALSE,"012-96";#N/A,#N/A,FALSE,"018-96";#N/A,#N/A,FALSE,"027-96";#N/A,#N/A,FALSE,"059-96";#N/A,#N/A,FALSE,"076-96";#N/A,#N/A,FALSE,"019-97";#N/A,#N/A,FALSE,"021-97";#N/A,#N/A,FALSE,"022-97";#N/A,#N/A,FALSE,"028-97"}</definedName>
    <definedName name="BVZB" localSheetId="7" hidden="1">{#N/A,#N/A,FALSE,"GERAL";#N/A,#N/A,FALSE,"012-96";#N/A,#N/A,FALSE,"018-96";#N/A,#N/A,FALSE,"027-96";#N/A,#N/A,FALSE,"059-96";#N/A,#N/A,FALSE,"076-96";#N/A,#N/A,FALSE,"019-97";#N/A,#N/A,FALSE,"021-97";#N/A,#N/A,FALSE,"022-97";#N/A,#N/A,FALSE,"028-97"}</definedName>
    <definedName name="BVZB" hidden="1">{#N/A,#N/A,FALSE,"GERAL";#N/A,#N/A,FALSE,"012-96";#N/A,#N/A,FALSE,"018-96";#N/A,#N/A,FALSE,"027-96";#N/A,#N/A,FALSE,"059-96";#N/A,#N/A,FALSE,"076-96";#N/A,#N/A,FALSE,"019-97";#N/A,#N/A,FALSE,"021-97";#N/A,#N/A,FALSE,"022-97";#N/A,#N/A,FALSE,"028-97"}</definedName>
    <definedName name="bwbwrtw" localSheetId="6" hidden="1">#REF!</definedName>
    <definedName name="bwbwrtw" localSheetId="7" hidden="1">#REF!</definedName>
    <definedName name="bwbwrtw" hidden="1">#REF!</definedName>
    <definedName name="bwebwebew" localSheetId="6" hidden="1">#REF!</definedName>
    <definedName name="bwebwebew" localSheetId="7" hidden="1">#REF!</definedName>
    <definedName name="bwebwebew" hidden="1">#REF!</definedName>
    <definedName name="bwii" localSheetId="7" hidden="1">{#N/A,#N/A,FALSE,"magsep2";#N/A,#N/A,FALSE,"¾"" X ½""";#N/A,#N/A,FALSE,"½"" X ¼""";#N/A,#N/A,FALSE,"¼"" X 8 Mesh";#N/A,#N/A,FALSE,"8 X 14 Mesh"}</definedName>
    <definedName name="bwii" hidden="1">{#N/A,#N/A,FALSE,"magsep2";#N/A,#N/A,FALSE,"¾"" X ½""";#N/A,#N/A,FALSE,"½"" X ¼""";#N/A,#N/A,FALSE,"¼"" X 8 Mesh";#N/A,#N/A,FALSE,"8 X 14 Mesh"}</definedName>
    <definedName name="bwwbwr" localSheetId="6" hidden="1">#REF!</definedName>
    <definedName name="bwwbwr" localSheetId="7" hidden="1">#REF!</definedName>
    <definedName name="bwwbwr" hidden="1">#REF!</definedName>
    <definedName name="BXF" localSheetId="6" hidden="1">{"'Quadro'!$A$4:$BG$78"}</definedName>
    <definedName name="BXF" localSheetId="7" hidden="1">{"'Quadro'!$A$4:$BG$78"}</definedName>
    <definedName name="BXF" hidden="1">{"'Quadro'!$A$4:$BG$78"}</definedName>
    <definedName name="bz" localSheetId="6">#REF!</definedName>
    <definedName name="bz" localSheetId="7">[55]!bz</definedName>
    <definedName name="bz">#REF!</definedName>
    <definedName name="BZCZC" localSheetId="6" hidden="1">{#N/A,#N/A,FALSE,"GERAL";#N/A,#N/A,FALSE,"012-96";#N/A,#N/A,FALSE,"018-96";#N/A,#N/A,FALSE,"027-96";#N/A,#N/A,FALSE,"059-96";#N/A,#N/A,FALSE,"076-96";#N/A,#N/A,FALSE,"019-97";#N/A,#N/A,FALSE,"021-97";#N/A,#N/A,FALSE,"022-97";#N/A,#N/A,FALSE,"028-97"}</definedName>
    <definedName name="BZCZC" localSheetId="7" hidden="1">{#N/A,#N/A,FALSE,"GERAL";#N/A,#N/A,FALSE,"012-96";#N/A,#N/A,FALSE,"018-96";#N/A,#N/A,FALSE,"027-96";#N/A,#N/A,FALSE,"059-96";#N/A,#N/A,FALSE,"076-96";#N/A,#N/A,FALSE,"019-97";#N/A,#N/A,FALSE,"021-97";#N/A,#N/A,FALSE,"022-97";#N/A,#N/A,FALSE,"028-97"}</definedName>
    <definedName name="BZCZC" hidden="1">{#N/A,#N/A,FALSE,"GERAL";#N/A,#N/A,FALSE,"012-96";#N/A,#N/A,FALSE,"018-96";#N/A,#N/A,FALSE,"027-96";#N/A,#N/A,FALSE,"059-96";#N/A,#N/A,FALSE,"076-96";#N/A,#N/A,FALSE,"019-97";#N/A,#N/A,FALSE,"021-97";#N/A,#N/A,FALSE,"022-97";#N/A,#N/A,FALSE,"028-97"}</definedName>
    <definedName name="ç" localSheetId="6" hidden="1">{"'gráf jan00'!$A$1:$AK$41"}</definedName>
    <definedName name="ç" localSheetId="7" hidden="1">{"'gráf jan00'!$A$1:$AK$41"}</definedName>
    <definedName name="Ç" hidden="1">{#N/A,#N/A,FALSE,"MO (2)"}</definedName>
    <definedName name="c_1" localSheetId="6">#REF!</definedName>
    <definedName name="c_1" localSheetId="7">'[45]1º ADITIVO'!$A$68:$K$146</definedName>
    <definedName name="c_1">#REF!</definedName>
    <definedName name="C_3FRONT" localSheetId="6">#REF!</definedName>
    <definedName name="C_3FRONT" localSheetId="7">[30]RESUMOS!#REF!</definedName>
    <definedName name="C_3FRONT">#REF!</definedName>
    <definedName name="c_bueiros">#REF!</definedName>
    <definedName name="c_c" localSheetId="6" hidden="1">{"'REL CUSTODIF'!$B$1:$H$72"}</definedName>
    <definedName name="c_c" localSheetId="7" hidden="1">{"'REL CUSTODIF'!$B$1:$H$72"}</definedName>
    <definedName name="c_c" hidden="1">{"'REL CUSTODIF'!$B$1:$H$72"}</definedName>
    <definedName name="c1541594415115111114" localSheetId="6" hidden="1">#REF!</definedName>
    <definedName name="c1541594415115111114" hidden="1">#REF!</definedName>
    <definedName name="C9015100">#REF!</definedName>
    <definedName name="CA">#REF!</definedName>
    <definedName name="CAB">"$#REF!.#REF!$#REF!"</definedName>
    <definedName name="cab_cortes">#REF!</definedName>
    <definedName name="cab_dmt">#REF!</definedName>
    <definedName name="cab_limpeza">#REF!</definedName>
    <definedName name="cabmeio">#REF!</definedName>
    <definedName name="CAC">#REF!</definedName>
    <definedName name="CACDWDC" localSheetId="6" hidden="1">#REF!</definedName>
    <definedName name="CACDWDC" hidden="1">#REF!</definedName>
    <definedName name="CADASTRO__DAS_INTERSEÇÕES" localSheetId="6">#REF!</definedName>
    <definedName name="CADASTRO__DAS_INTERSEÇÕES" localSheetId="7">'[56]T&amp;A_SP065'!$A$1</definedName>
    <definedName name="CADASTRO__DAS_INTERSEÇÕES">#REF!</definedName>
    <definedName name="cadeira" localSheetId="7" hidden="1">{#N/A,#N/A,TRUE,"Serviços"}</definedName>
    <definedName name="cadeira" hidden="1">{#N/A,#N/A,TRUE,"Serviços"}</definedName>
    <definedName name="CadIns" localSheetId="6" hidden="1">#REF!</definedName>
    <definedName name="CadIns" localSheetId="7" hidden="1">#REF!</definedName>
    <definedName name="CadIns" hidden="1">#REF!</definedName>
    <definedName name="CadSrv" localSheetId="6" hidden="1">#REF!</definedName>
    <definedName name="CadSrv" localSheetId="7" hidden="1">#REF!</definedName>
    <definedName name="CadSrv" hidden="1">#REF!</definedName>
    <definedName name="caet" localSheetId="6" hidden="1">{#N/A,#N/A,FALSE,"PCOL"}</definedName>
    <definedName name="caet" localSheetId="7" hidden="1">{#N/A,#N/A,FALSE,"PCOL"}</definedName>
    <definedName name="caet" hidden="1">{#N/A,#N/A,FALSE,"PCOL"}</definedName>
    <definedName name="caetano"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caetano"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caetano"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caf" localSheetId="6" hidden="1">{"'gráf jan00'!$A$1:$AK$41"}</definedName>
    <definedName name="caf" localSheetId="7" hidden="1">{"'gráf jan00'!$A$1:$AK$41"}</definedName>
    <definedName name="caf" hidden="1">{"'gráf jan00'!$A$1:$AK$41"}</definedName>
    <definedName name="cafd" localSheetId="6" hidden="1">{#N/A,#N/A,FALSE,"PCOL"}</definedName>
    <definedName name="cafd" localSheetId="7" hidden="1">{#N/A,#N/A,FALSE,"PCOL"}</definedName>
    <definedName name="cafd" hidden="1">{#N/A,#N/A,FALSE,"PCOL"}</definedName>
    <definedName name="caixa" localSheetId="6" hidden="1">{#N/A,#N/A,FALSE,"GERAL";#N/A,#N/A,FALSE,"012-96";#N/A,#N/A,FALSE,"018-96";#N/A,#N/A,FALSE,"027-96";#N/A,#N/A,FALSE,"059-96";#N/A,#N/A,FALSE,"076-96";#N/A,#N/A,FALSE,"019-97";#N/A,#N/A,FALSE,"021-97";#N/A,#N/A,FALSE,"022-97";#N/A,#N/A,FALSE,"028-97"}</definedName>
    <definedName name="caixa" localSheetId="7" hidden="1">{#N/A,#N/A,FALSE,"GERAL";#N/A,#N/A,FALSE,"012-96";#N/A,#N/A,FALSE,"018-96";#N/A,#N/A,FALSE,"027-96";#N/A,#N/A,FALSE,"059-96";#N/A,#N/A,FALSE,"076-96";#N/A,#N/A,FALSE,"019-97";#N/A,#N/A,FALSE,"021-97";#N/A,#N/A,FALSE,"022-97";#N/A,#N/A,FALSE,"028-97"}</definedName>
    <definedName name="caixa" hidden="1">{#N/A,#N/A,FALSE,"GERAL";#N/A,#N/A,FALSE,"012-96";#N/A,#N/A,FALSE,"018-96";#N/A,#N/A,FALSE,"027-96";#N/A,#N/A,FALSE,"059-96";#N/A,#N/A,FALSE,"076-96";#N/A,#N/A,FALSE,"019-97";#N/A,#N/A,FALSE,"021-97";#N/A,#N/A,FALSE,"022-97";#N/A,#N/A,FALSE,"028-97"}</definedName>
    <definedName name="caixa_1" localSheetId="7" hidden="1">{#N/A,#N/A,FALSE,"GERAL";#N/A,#N/A,FALSE,"012-96";#N/A,#N/A,FALSE,"018-96";#N/A,#N/A,FALSE,"027-96";#N/A,#N/A,FALSE,"059-96";#N/A,#N/A,FALSE,"076-96";#N/A,#N/A,FALSE,"019-97";#N/A,#N/A,FALSE,"021-97";#N/A,#N/A,FALSE,"022-97";#N/A,#N/A,FALSE,"028-97"}</definedName>
    <definedName name="caixa_1" hidden="1">{#N/A,#N/A,FALSE,"GERAL";#N/A,#N/A,FALSE,"012-96";#N/A,#N/A,FALSE,"018-96";#N/A,#N/A,FALSE,"027-96";#N/A,#N/A,FALSE,"059-96";#N/A,#N/A,FALSE,"076-96";#N/A,#N/A,FALSE,"019-97";#N/A,#N/A,FALSE,"021-97";#N/A,#N/A,FALSE,"022-97";#N/A,#N/A,FALSE,"028-97"}</definedName>
    <definedName name="caixa_2" localSheetId="7" hidden="1">{#N/A,#N/A,FALSE,"GERAL";#N/A,#N/A,FALSE,"012-96";#N/A,#N/A,FALSE,"018-96";#N/A,#N/A,FALSE,"027-96";#N/A,#N/A,FALSE,"059-96";#N/A,#N/A,FALSE,"076-96";#N/A,#N/A,FALSE,"019-97";#N/A,#N/A,FALSE,"021-97";#N/A,#N/A,FALSE,"022-97";#N/A,#N/A,FALSE,"028-97"}</definedName>
    <definedName name="caixa_2" hidden="1">{#N/A,#N/A,FALSE,"GERAL";#N/A,#N/A,FALSE,"012-96";#N/A,#N/A,FALSE,"018-96";#N/A,#N/A,FALSE,"027-96";#N/A,#N/A,FALSE,"059-96";#N/A,#N/A,FALSE,"076-96";#N/A,#N/A,FALSE,"019-97";#N/A,#N/A,FALSE,"021-97";#N/A,#N/A,FALSE,"022-97";#N/A,#N/A,FALSE,"028-97"}</definedName>
    <definedName name="caixa_3" localSheetId="7" hidden="1">{#N/A,#N/A,FALSE,"GERAL";#N/A,#N/A,FALSE,"012-96";#N/A,#N/A,FALSE,"018-96";#N/A,#N/A,FALSE,"027-96";#N/A,#N/A,FALSE,"059-96";#N/A,#N/A,FALSE,"076-96";#N/A,#N/A,FALSE,"019-97";#N/A,#N/A,FALSE,"021-97";#N/A,#N/A,FALSE,"022-97";#N/A,#N/A,FALSE,"028-97"}</definedName>
    <definedName name="caixa_3" hidden="1">{#N/A,#N/A,FALSE,"GERAL";#N/A,#N/A,FALSE,"012-96";#N/A,#N/A,FALSE,"018-96";#N/A,#N/A,FALSE,"027-96";#N/A,#N/A,FALSE,"059-96";#N/A,#N/A,FALSE,"076-96";#N/A,#N/A,FALSE,"019-97";#N/A,#N/A,FALSE,"021-97";#N/A,#N/A,FALSE,"022-97";#N/A,#N/A,FALSE,"028-97"}</definedName>
    <definedName name="caixa_4" localSheetId="7" hidden="1">{#N/A,#N/A,FALSE,"GERAL";#N/A,#N/A,FALSE,"012-96";#N/A,#N/A,FALSE,"018-96";#N/A,#N/A,FALSE,"027-96";#N/A,#N/A,FALSE,"059-96";#N/A,#N/A,FALSE,"076-96";#N/A,#N/A,FALSE,"019-97";#N/A,#N/A,FALSE,"021-97";#N/A,#N/A,FALSE,"022-97";#N/A,#N/A,FALSE,"028-97"}</definedName>
    <definedName name="caixa_4" hidden="1">{#N/A,#N/A,FALSE,"GERAL";#N/A,#N/A,FALSE,"012-96";#N/A,#N/A,FALSE,"018-96";#N/A,#N/A,FALSE,"027-96";#N/A,#N/A,FALSE,"059-96";#N/A,#N/A,FALSE,"076-96";#N/A,#N/A,FALSE,"019-97";#N/A,#N/A,FALSE,"021-97";#N/A,#N/A,FALSE,"022-97";#N/A,#N/A,FALSE,"028-97"}</definedName>
    <definedName name="CAIXA2">#REF!</definedName>
    <definedName name="caixas" localSheetId="6" hidden="1">{#N/A,#N/A,FALSE,"GERAL";#N/A,#N/A,FALSE,"012-96";#N/A,#N/A,FALSE,"018-96";#N/A,#N/A,FALSE,"027-96";#N/A,#N/A,FALSE,"059-96";#N/A,#N/A,FALSE,"076-96";#N/A,#N/A,FALSE,"019-97";#N/A,#N/A,FALSE,"021-97";#N/A,#N/A,FALSE,"022-97";#N/A,#N/A,FALSE,"028-97"}</definedName>
    <definedName name="caixas" localSheetId="7" hidden="1">{#N/A,#N/A,FALSE,"GERAL";#N/A,#N/A,FALSE,"012-96";#N/A,#N/A,FALSE,"018-96";#N/A,#N/A,FALSE,"027-96";#N/A,#N/A,FALSE,"059-96";#N/A,#N/A,FALSE,"076-96";#N/A,#N/A,FALSE,"019-97";#N/A,#N/A,FALSE,"021-97";#N/A,#N/A,FALSE,"022-97";#N/A,#N/A,FALSE,"028-97"}</definedName>
    <definedName name="caixas" hidden="1">{#N/A,#N/A,FALSE,"GERAL";#N/A,#N/A,FALSE,"012-96";#N/A,#N/A,FALSE,"018-96";#N/A,#N/A,FALSE,"027-96";#N/A,#N/A,FALSE,"059-96";#N/A,#N/A,FALSE,"076-96";#N/A,#N/A,FALSE,"019-97";#N/A,#N/A,FALSE,"021-97";#N/A,#N/A,FALSE,"022-97";#N/A,#N/A,FALSE,"028-97"}</definedName>
    <definedName name="caixas_1" localSheetId="7" hidden="1">{#N/A,#N/A,FALSE,"GERAL";#N/A,#N/A,FALSE,"012-96";#N/A,#N/A,FALSE,"018-96";#N/A,#N/A,FALSE,"027-96";#N/A,#N/A,FALSE,"059-96";#N/A,#N/A,FALSE,"076-96";#N/A,#N/A,FALSE,"019-97";#N/A,#N/A,FALSE,"021-97";#N/A,#N/A,FALSE,"022-97";#N/A,#N/A,FALSE,"028-97"}</definedName>
    <definedName name="caixas_1" hidden="1">{#N/A,#N/A,FALSE,"GERAL";#N/A,#N/A,FALSE,"012-96";#N/A,#N/A,FALSE,"018-96";#N/A,#N/A,FALSE,"027-96";#N/A,#N/A,FALSE,"059-96";#N/A,#N/A,FALSE,"076-96";#N/A,#N/A,FALSE,"019-97";#N/A,#N/A,FALSE,"021-97";#N/A,#N/A,FALSE,"022-97";#N/A,#N/A,FALSE,"028-97"}</definedName>
    <definedName name="caixas_2" localSheetId="7" hidden="1">{#N/A,#N/A,FALSE,"GERAL";#N/A,#N/A,FALSE,"012-96";#N/A,#N/A,FALSE,"018-96";#N/A,#N/A,FALSE,"027-96";#N/A,#N/A,FALSE,"059-96";#N/A,#N/A,FALSE,"076-96";#N/A,#N/A,FALSE,"019-97";#N/A,#N/A,FALSE,"021-97";#N/A,#N/A,FALSE,"022-97";#N/A,#N/A,FALSE,"028-97"}</definedName>
    <definedName name="caixas_2" hidden="1">{#N/A,#N/A,FALSE,"GERAL";#N/A,#N/A,FALSE,"012-96";#N/A,#N/A,FALSE,"018-96";#N/A,#N/A,FALSE,"027-96";#N/A,#N/A,FALSE,"059-96";#N/A,#N/A,FALSE,"076-96";#N/A,#N/A,FALSE,"019-97";#N/A,#N/A,FALSE,"021-97";#N/A,#N/A,FALSE,"022-97";#N/A,#N/A,FALSE,"028-97"}</definedName>
    <definedName name="caixas_3" localSheetId="7" hidden="1">{#N/A,#N/A,FALSE,"GERAL";#N/A,#N/A,FALSE,"012-96";#N/A,#N/A,FALSE,"018-96";#N/A,#N/A,FALSE,"027-96";#N/A,#N/A,FALSE,"059-96";#N/A,#N/A,FALSE,"076-96";#N/A,#N/A,FALSE,"019-97";#N/A,#N/A,FALSE,"021-97";#N/A,#N/A,FALSE,"022-97";#N/A,#N/A,FALSE,"028-97"}</definedName>
    <definedName name="caixas_3" hidden="1">{#N/A,#N/A,FALSE,"GERAL";#N/A,#N/A,FALSE,"012-96";#N/A,#N/A,FALSE,"018-96";#N/A,#N/A,FALSE,"027-96";#N/A,#N/A,FALSE,"059-96";#N/A,#N/A,FALSE,"076-96";#N/A,#N/A,FALSE,"019-97";#N/A,#N/A,FALSE,"021-97";#N/A,#N/A,FALSE,"022-97";#N/A,#N/A,FALSE,"028-97"}</definedName>
    <definedName name="caixas_4" localSheetId="7" hidden="1">{#N/A,#N/A,FALSE,"GERAL";#N/A,#N/A,FALSE,"012-96";#N/A,#N/A,FALSE,"018-96";#N/A,#N/A,FALSE,"027-96";#N/A,#N/A,FALSE,"059-96";#N/A,#N/A,FALSE,"076-96";#N/A,#N/A,FALSE,"019-97";#N/A,#N/A,FALSE,"021-97";#N/A,#N/A,FALSE,"022-97";#N/A,#N/A,FALSE,"028-97"}</definedName>
    <definedName name="caixas_4" hidden="1">{#N/A,#N/A,FALSE,"GERAL";#N/A,#N/A,FALSE,"012-96";#N/A,#N/A,FALSE,"018-96";#N/A,#N/A,FALSE,"027-96";#N/A,#N/A,FALSE,"059-96";#N/A,#N/A,FALSE,"076-96";#N/A,#N/A,FALSE,"019-97";#N/A,#N/A,FALSE,"021-97";#N/A,#N/A,FALSE,"022-97";#N/A,#N/A,FALSE,"028-97"}</definedName>
    <definedName name="CALCADA">#REF!</definedName>
    <definedName name="camargo" localSheetId="6">#REF!</definedName>
    <definedName name="camargo" localSheetId="7">#REF!</definedName>
    <definedName name="camargo">#REF!</definedName>
    <definedName name="campo_01">#REF!</definedName>
    <definedName name="canal" localSheetId="6">#REF!</definedName>
    <definedName name="canal" localSheetId="7">'[57]REPLAN 01'!$B$66:$L$227</definedName>
    <definedName name="canal">#REF!</definedName>
    <definedName name="CANALETA" localSheetId="6">#REF!</definedName>
    <definedName name="CANALETA">#REF!</definedName>
    <definedName name="CANCELADA">#REF!</definedName>
    <definedName name="cant" localSheetId="6">#REF!</definedName>
    <definedName name="cant">#REF!</definedName>
    <definedName name="CANT2" localSheetId="6">#REF!</definedName>
    <definedName name="CANT2">#REF!</definedName>
    <definedName name="canteiro" localSheetId="6">#REF!</definedName>
    <definedName name="canteiro">#REF!</definedName>
    <definedName name="canteiro_de_obras" localSheetId="6">#REF!</definedName>
    <definedName name="canteiro_de_obras">#REF!</definedName>
    <definedName name="CAPA" localSheetId="6" hidden="1">{#N/A,#N/A,TRUE,"Serviços"}</definedName>
    <definedName name="CAPA" localSheetId="7" hidden="1">{#N/A,#N/A,TRUE,"Serviços"}</definedName>
    <definedName name="CAPA" hidden="1">{#N/A,#N/A,TRUE,"Serviços"}</definedName>
    <definedName name="capa1" localSheetId="6" hidden="1">{#N/A,#N/A,TRUE,"Serviços"}</definedName>
    <definedName name="capa1" localSheetId="7" hidden="1">{#N/A,#N/A,TRUE,"Serviços"}</definedName>
    <definedName name="capa1" hidden="1">{#N/A,#N/A,TRUE,"Serviços"}</definedName>
    <definedName name="capa11" localSheetId="6" hidden="1">{#N/A,#N/A,TRUE,"Serviços"}</definedName>
    <definedName name="capa11" localSheetId="7" hidden="1">{#N/A,#N/A,TRUE,"Serviços"}</definedName>
    <definedName name="capa11" hidden="1">{#N/A,#N/A,TRUE,"Serviços"}</definedName>
    <definedName name="capa2" localSheetId="6" hidden="1">{#N/A,#N/A,TRUE,"Serviços"}</definedName>
    <definedName name="capa2" localSheetId="7" hidden="1">{#N/A,#N/A,TRUE,"Serviços"}</definedName>
    <definedName name="capa2" hidden="1">{#N/A,#N/A,TRUE,"Serviços"}</definedName>
    <definedName name="capa22" localSheetId="6" hidden="1">{#N/A,#N/A,TRUE,"Serviços"}</definedName>
    <definedName name="capa22" localSheetId="7" hidden="1">{#N/A,#N/A,TRUE,"Serviços"}</definedName>
    <definedName name="capa22" hidden="1">{#N/A,#N/A,TRUE,"Serviços"}</definedName>
    <definedName name="CAPAA" localSheetId="6" hidden="1">{#N/A,#N/A,TRUE,"Serviços"}</definedName>
    <definedName name="CAPAA" localSheetId="7" hidden="1">{#N/A,#N/A,TRUE,"Serviços"}</definedName>
    <definedName name="CAPAA" hidden="1">{#N/A,#N/A,TRUE,"Serviços"}</definedName>
    <definedName name="capacitação" localSheetId="6" hidden="1">{"'gráf jan00'!$A$1:$AK$41"}</definedName>
    <definedName name="capacitação" localSheetId="7" hidden="1">{"'gráf jan00'!$A$1:$AK$41"}</definedName>
    <definedName name="capacitação" hidden="1">{"'gráf jan00'!$A$1:$AK$41"}</definedName>
    <definedName name="CAPTAÇÃO" localSheetId="6" hidden="1">{#N/A,#N/A,FALSE,"GERAL";#N/A,#N/A,FALSE,"012-96";#N/A,#N/A,FALSE,"018-96";#N/A,#N/A,FALSE,"027-96";#N/A,#N/A,FALSE,"059-96";#N/A,#N/A,FALSE,"076-96";#N/A,#N/A,FALSE,"019-97";#N/A,#N/A,FALSE,"021-97";#N/A,#N/A,FALSE,"022-97";#N/A,#N/A,FALSE,"028-97"}</definedName>
    <definedName name="CAPTAÇÃO" localSheetId="7" hidden="1">{#N/A,#N/A,FALSE,"GERAL";#N/A,#N/A,FALSE,"012-96";#N/A,#N/A,FALSE,"018-96";#N/A,#N/A,FALSE,"027-96";#N/A,#N/A,FALSE,"059-96";#N/A,#N/A,FALSE,"076-96";#N/A,#N/A,FALSE,"019-97";#N/A,#N/A,FALSE,"021-97";#N/A,#N/A,FALSE,"022-97";#N/A,#N/A,FALSE,"028-97"}</definedName>
    <definedName name="CAPTAÇÃO" hidden="1">{#N/A,#N/A,FALSE,"GERAL";#N/A,#N/A,FALSE,"012-96";#N/A,#N/A,FALSE,"018-96";#N/A,#N/A,FALSE,"027-96";#N/A,#N/A,FALSE,"059-96";#N/A,#N/A,FALSE,"076-96";#N/A,#N/A,FALSE,"019-97";#N/A,#N/A,FALSE,"021-97";#N/A,#N/A,FALSE,"022-97";#N/A,#N/A,FALSE,"028-97"}</definedName>
    <definedName name="car" localSheetId="6" hidden="1">#REF!</definedName>
    <definedName name="car" localSheetId="7" hidden="1">#REF!</definedName>
    <definedName name="car" hidden="1">#REF!</definedName>
    <definedName name="Característica">#REF!</definedName>
    <definedName name="CARLA" localSheetId="7" hidden="1">{#N/A,#N/A,FALSE,"SS";#N/A,#N/A,FALSE,"TER1";#N/A,#N/A,FALSE,"TER2";#N/A,#N/A,FALSE,"TER3";#N/A,#N/A,FALSE,"TP1";#N/A,#N/A,FALSE,"TP2";#N/A,#N/A,FALSE,"TP3";#N/A,#N/A,FALSE,"DI1";#N/A,#N/A,FALSE,"DI2";#N/A,#N/A,FALSE,"DI3";#N/A,#N/A,FALSE,"DS1";#N/A,#N/A,FALSE,"DS2";#N/A,#N/A,FALSE,"CM"}</definedName>
    <definedName name="CARLA" hidden="1">{#N/A,#N/A,FALSE,"SS";#N/A,#N/A,FALSE,"TER1";#N/A,#N/A,FALSE,"TER2";#N/A,#N/A,FALSE,"TER3";#N/A,#N/A,FALSE,"TP1";#N/A,#N/A,FALSE,"TP2";#N/A,#N/A,FALSE,"TP3";#N/A,#N/A,FALSE,"DI1";#N/A,#N/A,FALSE,"DI2";#N/A,#N/A,FALSE,"DI3";#N/A,#N/A,FALSE,"DS1";#N/A,#N/A,FALSE,"DS2";#N/A,#N/A,FALSE,"CM"}</definedName>
    <definedName name="Carreg" localSheetId="6" hidden="1">{#N/A,#N/A,FALSE,"PCOL"}</definedName>
    <definedName name="Carreg" localSheetId="7" hidden="1">{#N/A,#N/A,FALSE,"PCOL"}</definedName>
    <definedName name="Carreg" hidden="1">{#N/A,#N/A,FALSE,"PCOL"}</definedName>
    <definedName name="CARRETA" hidden="1">#N/A</definedName>
    <definedName name="Carros">#REF!</definedName>
    <definedName name="Carros1">#REF!</definedName>
    <definedName name="CASASCVA" localSheetId="6" hidden="1">#REF!</definedName>
    <definedName name="CASASCVA" localSheetId="7" hidden="1">#REF!</definedName>
    <definedName name="CASASCVA" hidden="1">#REF!</definedName>
    <definedName name="Cash" localSheetId="6" hidden="1">{#N/A,#N/A,FALSE,"ResRegn.A-kons.";#N/A,#N/A,FALSE,"Bal3112.A-kons.";#N/A,#N/A,FALSE,"Kont.a.A-kons.";#N/A,#N/A,FALSE,"Note 1-3";#N/A,#N/A,FALSE,"Note 4-10";#N/A,#N/A,FALSE,"Note11-12";#N/A,#N/A,FALSE,"Noter Balanse.A-kons.";#N/A,#N/A,FALSE,"Note 17-18.A-kons. ";#N/A,#N/A,FALSE,"Note 19 A-kons.";#N/A,#N/A,FALSE,"Note 20-22.A-kons.";#N/A,#N/A,FALSE,"Note 23 A-kons.";#N/A,#N/A,FALSE,"Note 24-31.A-kons.";#N/A,#N/A,FALSE,"Note 32-34 A-kons.";#N/A,#N/A,FALSE,"Note 35-36.A-kons.";#N/A,#N/A,FALSE,"Nøkkeltall"}</definedName>
    <definedName name="Cash" localSheetId="7" hidden="1">{#N/A,#N/A,FALSE,"ResRegn.A-kons.";#N/A,#N/A,FALSE,"Bal3112.A-kons.";#N/A,#N/A,FALSE,"Kont.a.A-kons.";#N/A,#N/A,FALSE,"Note 1-3";#N/A,#N/A,FALSE,"Note 4-10";#N/A,#N/A,FALSE,"Note11-12";#N/A,#N/A,FALSE,"Noter Balanse.A-kons.";#N/A,#N/A,FALSE,"Note 17-18.A-kons. ";#N/A,#N/A,FALSE,"Note 19 A-kons.";#N/A,#N/A,FALSE,"Note 20-22.A-kons.";#N/A,#N/A,FALSE,"Note 23 A-kons.";#N/A,#N/A,FALSE,"Note 24-31.A-kons.";#N/A,#N/A,FALSE,"Note 32-34 A-kons.";#N/A,#N/A,FALSE,"Note 35-36.A-kons.";#N/A,#N/A,FALSE,"Nøkkeltall"}</definedName>
    <definedName name="Cash" hidden="1">{#N/A,#N/A,FALSE,"ResRegn.A-kons.";#N/A,#N/A,FALSE,"Bal3112.A-kons.";#N/A,#N/A,FALSE,"Kont.a.A-kons.";#N/A,#N/A,FALSE,"Note 1-3";#N/A,#N/A,FALSE,"Note 4-10";#N/A,#N/A,FALSE,"Note11-12";#N/A,#N/A,FALSE,"Noter Balanse.A-kons.";#N/A,#N/A,FALSE,"Note 17-18.A-kons. ";#N/A,#N/A,FALSE,"Note 19 A-kons.";#N/A,#N/A,FALSE,"Note 20-22.A-kons.";#N/A,#N/A,FALSE,"Note 23 A-kons.";#N/A,#N/A,FALSE,"Note 24-31.A-kons.";#N/A,#N/A,FALSE,"Note 32-34 A-kons.";#N/A,#N/A,FALSE,"Note 35-36.A-kons.";#N/A,#N/A,FALSE,"Nøkkeltall"}</definedName>
    <definedName name="CASVSV" localSheetId="6" hidden="1">#REF!</definedName>
    <definedName name="CASVSV" localSheetId="7" hidden="1">#REF!</definedName>
    <definedName name="CASVSV" hidden="1">#REF!</definedName>
    <definedName name="CAT6_IP" localSheetId="7" hidden="1">{#N/A,#N/A,FALSE,"F-01"}</definedName>
    <definedName name="CAT6_IP" hidden="1">{#N/A,#N/A,FALSE,"F-01"}</definedName>
    <definedName name="CBCBV" localSheetId="6" hidden="1">{"'gráf jan00'!$A$1:$AK$41"}</definedName>
    <definedName name="CBCBV" localSheetId="7" hidden="1">{"'gráf jan00'!$A$1:$AK$41"}</definedName>
    <definedName name="CBCBV" hidden="1">{"'gráf jan00'!$A$1:$AK$41"}</definedName>
    <definedName name="CBU" localSheetId="6">#REF!</definedName>
    <definedName name="CBU">#REF!</definedName>
    <definedName name="CBUII" localSheetId="6">#REF!</definedName>
    <definedName name="CBUII">#REF!</definedName>
    <definedName name="CBUQ_ALTERADO" localSheetId="6" hidden="1">#REF!</definedName>
    <definedName name="CBUQ_ALTERADO" hidden="1">#REF!</definedName>
    <definedName name="CBUQ_C" localSheetId="6">#REF!</definedName>
    <definedName name="CBUQ_C">#REF!</definedName>
    <definedName name="CBUQB" localSheetId="6">#REF!</definedName>
    <definedName name="CBUQB">#REF!</definedName>
    <definedName name="CBUQc" localSheetId="6">#REF!</definedName>
    <definedName name="CBUQc">#REF!</definedName>
    <definedName name="CBWorkbookPriority" localSheetId="6" hidden="1">-568686334</definedName>
    <definedName name="CBWorkbookPriority" localSheetId="7" hidden="1">-568686334</definedName>
    <definedName name="CBWorkbookPriority" hidden="1">-216830483</definedName>
    <definedName name="cc" localSheetId="6" hidden="1">{#N/A,#N/A,FALSE,"ANEXO3 00 GDV";#N/A,#N/A,FALSE,"ANEXO3 00 GCM";#N/A,#N/A,FALSE,"ANEXO3 00  UBÁ6";#N/A,#N/A,FALSE,"ANEXO3 00 CJI";#N/A,#N/A,FALSE,"ANEXO3 00 UBÁ4";#N/A,#N/A,FALSE,"ANEXO3 00 UBÁ5";#N/A,#N/A,FALSE,"ANEXO3 00 UBÁ7";#N/A,#N/A,FALSE,"ANEXO3 00 VRB1"}</definedName>
    <definedName name="cc" localSheetId="7" hidden="1">{#N/A,#N/A,FALSE,"ANEXO3 00 GDV";#N/A,#N/A,FALSE,"ANEXO3 00 GCM";#N/A,#N/A,FALSE,"ANEXO3 00  UBÁ6";#N/A,#N/A,FALSE,"ANEXO3 00 CJI";#N/A,#N/A,FALSE,"ANEXO3 00 UBÁ4";#N/A,#N/A,FALSE,"ANEXO3 00 UBÁ5";#N/A,#N/A,FALSE,"ANEXO3 00 UBÁ7";#N/A,#N/A,FALSE,"ANEXO3 00 VRB1"}</definedName>
    <definedName name="cc" hidden="1">{#N/A,#N/A,FALSE,"ANEXO3 00 GDV";#N/A,#N/A,FALSE,"ANEXO3 00 GCM";#N/A,#N/A,FALSE,"ANEXO3 00  UBÁ6";#N/A,#N/A,FALSE,"ANEXO3 00 CJI";#N/A,#N/A,FALSE,"ANEXO3 00 UBÁ4";#N/A,#N/A,FALSE,"ANEXO3 00 UBÁ5";#N/A,#N/A,FALSE,"ANEXO3 00 UBÁ7";#N/A,#N/A,FALSE,"ANEXO3 00 VRB1"}</definedName>
    <definedName name="çç" localSheetId="6" hidden="1">{"'REL CUSTODIF'!$B$1:$H$72"}</definedName>
    <definedName name="çç" localSheetId="7" hidden="1">{"'REL CUSTODIF'!$B$1:$H$72"}</definedName>
    <definedName name="çç" hidden="1">{"'REL CUSTODIF'!$B$1:$H$72"}</definedName>
    <definedName name="ccasc" localSheetId="6" hidden="1">#REF!</definedName>
    <definedName name="ccasc" hidden="1">#REF!</definedName>
    <definedName name="ccc" localSheetId="6" hidden="1">{#N/A,#N/A,FALSE,"CW Summary";#N/A,#N/A,FALSE,"Weekly Tracking";#N/A,#N/A,FALSE,"MSA";#N/A,#N/A,FALSE,"Parts";#N/A,#N/A,FALSE,"RS";#N/A,#N/A,FALSE,"Mods";#N/A,#N/A,FALSE,"GEVISA"}</definedName>
    <definedName name="ccc" localSheetId="7" hidden="1">{#N/A,#N/A,FALSE,"CW Summary";#N/A,#N/A,FALSE,"Weekly Tracking";#N/A,#N/A,FALSE,"MSA";#N/A,#N/A,FALSE,"Parts";#N/A,#N/A,FALSE,"RS";#N/A,#N/A,FALSE,"Mods";#N/A,#N/A,FALSE,"GEVISA"}</definedName>
    <definedName name="ccc" hidden="1">{#N/A,#N/A,FALSE,"CW Summary";#N/A,#N/A,FALSE,"Weekly Tracking";#N/A,#N/A,FALSE,"MSA";#N/A,#N/A,FALSE,"Parts";#N/A,#N/A,FALSE,"RS";#N/A,#N/A,FALSE,"Mods";#N/A,#N/A,FALSE,"GEVISA"}</definedName>
    <definedName name="ççç" localSheetId="6" hidden="1">{"'gráf jan00'!$A$1:$AK$41"}</definedName>
    <definedName name="ççç" localSheetId="7" hidden="1">{"'gráf jan00'!$A$1:$AK$41"}</definedName>
    <definedName name="ççç" hidden="1">{"'gráf jan00'!$A$1:$AK$41"}</definedName>
    <definedName name="cccc" localSheetId="6" hidden="1">{"características",#N/A,TRUE,"Imprime1";"ciclos",#N/A,TRUE,"Imprime1"}</definedName>
    <definedName name="cccc" localSheetId="7" hidden="1">{"características",#N/A,TRUE,"Imprime1";"ciclos",#N/A,TRUE,"Imprime1"}</definedName>
    <definedName name="cccc" hidden="1">{"características",#N/A,TRUE,"Imprime1";"ciclos",#N/A,TRUE,"Imprime1"}</definedName>
    <definedName name="çççç" localSheetId="6" hidden="1">{"'CptDifn'!$AA$32:$AG$32"}</definedName>
    <definedName name="çççç" localSheetId="7" hidden="1">{"'CptDifn'!$AA$32:$AG$32"}</definedName>
    <definedName name="çççç" hidden="1">{"'CptDifn'!$AA$32:$AG$32"}</definedName>
    <definedName name="CCCCC"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CCCCC"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CCCCC"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cccccc" localSheetId="6" hidden="1">{"PARTE1",#N/A,FALSE,"Plan1"}</definedName>
    <definedName name="cccccc" localSheetId="7" hidden="1">{"PARTE1",#N/A,FALSE,"Plan1"}</definedName>
    <definedName name="cccccc" hidden="1">{"PARTE1",#N/A,FALSE,"Plan1"}</definedName>
    <definedName name="ççççççç" localSheetId="7" hidden="1">{TRUE,TRUE,-1.25,-15.5,604.5,366.75,FALSE,FALSE,TRUE,TRUE,0,1,#N/A,1,#N/A,9.0125,24.4117647058824,1,FALSE,FALSE,3,TRUE,1,FALSE,100,"Swvu.PLANILHA2.","ACwvu.PLANILHA2.",#N/A,FALSE,FALSE,0.787401575,0.34,0.46,0.5,1,"","",FALSE,FALSE,FALSE,FALSE,1,#N/A,1,1,FALSE,FALSE,#N/A,#N/A,FALSE,FALSE,FALSE,9,65532,65532,FALSE,FALSE,TRUE,TRUE,TRUE}</definedName>
    <definedName name="ççççççç" hidden="1">{TRUE,TRUE,-1.25,-15.5,604.5,366.75,FALSE,FALSE,TRUE,TRUE,0,1,#N/A,1,#N/A,9.0125,24.4117647058824,1,FALSE,FALSE,3,TRUE,1,FALSE,100,"Swvu.PLANILHA2.","ACwvu.PLANILHA2.",#N/A,FALSE,FALSE,0.787401575,0.34,0.46,0.5,1,"","",FALSE,FALSE,FALSE,FALSE,1,#N/A,1,1,FALSE,FALSE,#N/A,#N/A,FALSE,FALSE,FALSE,9,65532,65532,FALSE,FALSE,TRUE,TRUE,TRUE}</definedName>
    <definedName name="CCCCCCCC" localSheetId="7" hidden="1">{#N/A,#N/A,FALSE,"Plan1"}</definedName>
    <definedName name="CCCCCCCC" hidden="1">{#N/A,#N/A,FALSE,"Plan1"}</definedName>
    <definedName name="ccccccccc"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ccccccccc"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ccccccccc"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ççççççççç" localSheetId="6" hidden="1">#REF!</definedName>
    <definedName name="ççççççççç" localSheetId="7" hidden="1">#REF!</definedName>
    <definedName name="ççççççççç" hidden="1">#REF!</definedName>
    <definedName name="cch" hidden="1">#N/A</definedName>
    <definedName name="CCM" localSheetId="6">#REF!</definedName>
    <definedName name="CCM" localSheetId="7" hidden="1">{#N/A,#N/A,FALSE,"GERAL";#N/A,#N/A,FALSE,"012-96";#N/A,#N/A,FALSE,"018-96";#N/A,#N/A,FALSE,"027-96";#N/A,#N/A,FALSE,"059-96";#N/A,#N/A,FALSE,"076-96";#N/A,#N/A,FALSE,"019-97";#N/A,#N/A,FALSE,"021-97";#N/A,#N/A,FALSE,"022-97";#N/A,#N/A,FALSE,"028-97"}</definedName>
    <definedName name="CCM" hidden="1">{#N/A,#N/A,FALSE,"GERAL";#N/A,#N/A,FALSE,"012-96";#N/A,#N/A,FALSE,"018-96";#N/A,#N/A,FALSE,"027-96";#N/A,#N/A,FALSE,"059-96";#N/A,#N/A,FALSE,"076-96";#N/A,#N/A,FALSE,"019-97";#N/A,#N/A,FALSE,"021-97";#N/A,#N/A,FALSE,"022-97";#N/A,#N/A,FALSE,"028-97"}</definedName>
    <definedName name="ççuiçgjjç" localSheetId="6" hidden="1">#REF!</definedName>
    <definedName name="ççuiçgjjç" localSheetId="7" hidden="1">#REF!</definedName>
    <definedName name="ççuiçgjjç" hidden="1">#REF!</definedName>
    <definedName name="CD">#REF!</definedName>
    <definedName name="CdaCto">2</definedName>
    <definedName name="CdaCun">2</definedName>
    <definedName name="CdaQtd">5</definedName>
    <definedName name="cdb" localSheetId="6" hidden="1">{"PARTE1",#N/A,FALSE,"Plan1"}</definedName>
    <definedName name="cdb" localSheetId="7" hidden="1">{"PARTE1",#N/A,FALSE,"Plan1"}</definedName>
    <definedName name="cdb" hidden="1">{"PARTE1",#N/A,FALSE,"Plan1"}</definedName>
    <definedName name="cdcdc" hidden="1">1</definedName>
    <definedName name="CdCto">2</definedName>
    <definedName name="CdCun">2</definedName>
    <definedName name="CdDersa">5</definedName>
    <definedName name="CdEmop">6</definedName>
    <definedName name="Cdir">"C:\Enejota\Galvão\Vale\Carajás\GPO"</definedName>
    <definedName name="CdQtd">5</definedName>
    <definedName name="CdQtEqA" hidden="1">2</definedName>
    <definedName name="CdQtEqP" hidden="1">2</definedName>
    <definedName name="CdQtMoA" hidden="1">2</definedName>
    <definedName name="CdQtMoP" hidden="1">2</definedName>
    <definedName name="CdQtMpA" hidden="1">5</definedName>
    <definedName name="CdQtMpP" hidden="1">5</definedName>
    <definedName name="CdQtTrA" hidden="1">2</definedName>
    <definedName name="CdQtTrP" hidden="1">2</definedName>
    <definedName name="cdsc" localSheetId="6" hidden="1">{#N/A,#N/A,FALSE,"FFCXOUT3"}</definedName>
    <definedName name="cdsc" localSheetId="7" hidden="1">{#N/A,#N/A,FALSE,"FFCXOUT3"}</definedName>
    <definedName name="cdsc" hidden="1">{#N/A,#N/A,FALSE,"FFCXOUT3"}</definedName>
    <definedName name="CER">#REF!</definedName>
    <definedName name="CF">#REF!</definedName>
    <definedName name="cfartaetfE" localSheetId="6" hidden="1">{"'REL CUSTODIF'!$B$1:$H$72"}</definedName>
    <definedName name="cfartaetfE" localSheetId="7" hidden="1">{"'REL CUSTODIF'!$B$1:$H$72"}</definedName>
    <definedName name="cfartaetfE" hidden="1">{"'REL CUSTODIF'!$B$1:$H$72"}</definedName>
    <definedName name="CFCG">#REF!</definedName>
    <definedName name="cfvbjnkm" localSheetId="6" hidden="1">#REF!</definedName>
    <definedName name="cfvbjnkm" hidden="1">#REF!</definedName>
    <definedName name="cfvgbhnjm" localSheetId="6" hidden="1">#REF!</definedName>
    <definedName name="cfvgbhnjm" hidden="1">#REF!</definedName>
    <definedName name="Change" localSheetId="6" hidden="1">#N/A</definedName>
    <definedName name="Change" localSheetId="7" hidden="1">#N/A</definedName>
    <definedName name="Change" hidden="1">[0]!Change</definedName>
    <definedName name="Change2" localSheetId="6" hidden="1">#N/A</definedName>
    <definedName name="Change2" localSheetId="7" hidden="1">#N/A</definedName>
    <definedName name="Change2" hidden="1">[0]!Change2</definedName>
    <definedName name="Change3" localSheetId="6" hidden="1">#N/A</definedName>
    <definedName name="Change3" localSheetId="7" hidden="1">#N/A</definedName>
    <definedName name="Change3" hidden="1">[0]!Change3</definedName>
    <definedName name="Change4" localSheetId="6" hidden="1">#N/A</definedName>
    <definedName name="Change4" localSheetId="7" hidden="1">#N/A</definedName>
    <definedName name="Change4" hidden="1">[0]!Change4</definedName>
    <definedName name="ChangeRange" localSheetId="6" hidden="1">#N/A</definedName>
    <definedName name="ChangeRange" localSheetId="7" hidden="1">#N/A</definedName>
    <definedName name="ChangeRange" hidden="1">[0]!ChangeRange</definedName>
    <definedName name="ChangeRange2" localSheetId="6" hidden="1">#N/A</definedName>
    <definedName name="ChangeRange2" localSheetId="7" hidden="1">#N/A</definedName>
    <definedName name="ChangeRange2" hidden="1">[0]!ChangeRange2</definedName>
    <definedName name="charles" localSheetId="6" hidden="1">{"'gráf jan00'!$A$1:$AK$41"}</definedName>
    <definedName name="charles" localSheetId="7" hidden="1">{"'gráf jan00'!$A$1:$AK$41"}</definedName>
    <definedName name="charles" hidden="1">{"'gráf jan00'!$A$1:$AK$41"}</definedName>
    <definedName name="chato" localSheetId="6" hidden="1">#REF!</definedName>
    <definedName name="chato" hidden="1">#REF!</definedName>
    <definedName name="Chave" localSheetId="6" hidden="1">#REF!</definedName>
    <definedName name="Chave" hidden="1">#REF!</definedName>
    <definedName name="Chave1" localSheetId="6" hidden="1">#REF!</definedName>
    <definedName name="Chave1" hidden="1">#REF!</definedName>
    <definedName name="CHECKSSO_OUT" localSheetId="6" hidden="1">{"'Quadro'!$A$4:$BG$78"}</definedName>
    <definedName name="CHECKSSO_OUT" localSheetId="7" hidden="1">{"'Quadro'!$A$4:$BG$78"}</definedName>
    <definedName name="CHECKSSO_OUT" hidden="1">{"'Quadro'!$A$4:$BG$78"}</definedName>
    <definedName name="chgmncvhbn" localSheetId="6" hidden="1">{"'gráf jan00'!$A$1:$AK$41"}</definedName>
    <definedName name="chgmncvhbn" localSheetId="7" hidden="1">{"'gráf jan00'!$A$1:$AK$41"}</definedName>
    <definedName name="chgmncvhbn" hidden="1">{"'gráf jan00'!$A$1:$AK$41"}</definedName>
    <definedName name="CHICO" localSheetId="6" hidden="1">{"'RR'!$A$2:$E$81"}</definedName>
    <definedName name="CHICO" localSheetId="7" hidden="1">{"'RR'!$A$2:$E$81"}</definedName>
    <definedName name="CHICO" hidden="1">{"'RR'!$A$2:$E$81"}</definedName>
    <definedName name="chop" localSheetId="6" hidden="1">{"Pèrdues i Guanys analític.Català",#N/A,FALSE,"Català";"Pèrdues i G. analític.castellà",#N/A,FALSE,"Castellà"}</definedName>
    <definedName name="chop" localSheetId="7" hidden="1">{"Pèrdues i Guanys analític.Català",#N/A,FALSE,"Català";"Pèrdues i G. analític.castellà",#N/A,FALSE,"Castellà"}</definedName>
    <definedName name="chop" hidden="1">{"Pèrdues i Guanys analític.Català",#N/A,FALSE,"Català";"Pèrdues i G. analític.castellà",#N/A,FALSE,"Castellà"}</definedName>
    <definedName name="CI">#REF!</definedName>
    <definedName name="ciclones" localSheetId="6" hidden="1">{#N/A,#N/A,FALSE,"GERAL";#N/A,#N/A,FALSE,"012-96";#N/A,#N/A,FALSE,"018-96";#N/A,#N/A,FALSE,"027-96";#N/A,#N/A,FALSE,"059-96";#N/A,#N/A,FALSE,"076-96";#N/A,#N/A,FALSE,"019-97";#N/A,#N/A,FALSE,"021-97";#N/A,#N/A,FALSE,"022-97";#N/A,#N/A,FALSE,"028-97"}</definedName>
    <definedName name="ciclones" localSheetId="7" hidden="1">{#N/A,#N/A,FALSE,"GERAL";#N/A,#N/A,FALSE,"012-96";#N/A,#N/A,FALSE,"018-96";#N/A,#N/A,FALSE,"027-96";#N/A,#N/A,FALSE,"059-96";#N/A,#N/A,FALSE,"076-96";#N/A,#N/A,FALSE,"019-97";#N/A,#N/A,FALSE,"021-97";#N/A,#N/A,FALSE,"022-97";#N/A,#N/A,FALSE,"028-97"}</definedName>
    <definedName name="ciclones" hidden="1">{#N/A,#N/A,FALSE,"GERAL";#N/A,#N/A,FALSE,"012-96";#N/A,#N/A,FALSE,"018-96";#N/A,#N/A,FALSE,"027-96";#N/A,#N/A,FALSE,"059-96";#N/A,#N/A,FALSE,"076-96";#N/A,#N/A,FALSE,"019-97";#N/A,#N/A,FALSE,"021-97";#N/A,#N/A,FALSE,"022-97";#N/A,#N/A,FALSE,"028-97"}</definedName>
    <definedName name="ciclos" localSheetId="6" hidden="1">{"'RR'!$A$2:$E$81"}</definedName>
    <definedName name="ciclos" localSheetId="7" hidden="1">{"'RR'!$A$2:$E$81"}</definedName>
    <definedName name="ciclos" hidden="1">{"'RR'!$A$2:$E$81"}</definedName>
    <definedName name="cida" localSheetId="6" hidden="1">{#N/A,#N/A,FALSE,"PCOL"}</definedName>
    <definedName name="cida" localSheetId="7" hidden="1">{#N/A,#N/A,FALSE,"PCOL"}</definedName>
    <definedName name="cida" hidden="1">{#N/A,#N/A,FALSE,"PCOL"}</definedName>
    <definedName name="CIND">#REF!</definedName>
    <definedName name="CIQWBGuid" hidden="1">"292ec64e-9bc1-419b-9a52-d55b1782643c"</definedName>
    <definedName name="circularização" hidden="1">"AS2DocumentBrowse"</definedName>
    <definedName name="CIVIL">#REF!</definedName>
    <definedName name="çklçntntyb" localSheetId="6" hidden="1">#REF!</definedName>
    <definedName name="çklçntntyb" localSheetId="7" hidden="1">#REF!</definedName>
    <definedName name="çklçntntyb" hidden="1">#REF!</definedName>
    <definedName name="CL">#REF!</definedName>
    <definedName name="ÇL" localSheetId="6" hidden="1">{"'Quadro'!$A$4:$BG$78"}</definedName>
    <definedName name="ÇL" localSheetId="7" hidden="1">{"'Quadro'!$A$4:$BG$78"}</definedName>
    <definedName name="ÇL" hidden="1">{"'Quadro'!$A$4:$BG$78"}</definedName>
    <definedName name="Clas" localSheetId="6" hidden="1">MAX(LEN(#REF!))</definedName>
    <definedName name="Clas" hidden="1">MAX(LEN(#REF!))</definedName>
    <definedName name="Class_Equipamentos">#REF!</definedName>
    <definedName name="Class_Mão_de_Obra">#REF!</definedName>
    <definedName name="Class_Materiais">#REF!</definedName>
    <definedName name="classificação2" localSheetId="6" hidden="1">{#N/A,#N/A,FALSE,"GERAL";#N/A,#N/A,FALSE,"012-96";#N/A,#N/A,FALSE,"018-96";#N/A,#N/A,FALSE,"027-96";#N/A,#N/A,FALSE,"059-96";#N/A,#N/A,FALSE,"076-96";#N/A,#N/A,FALSE,"019-97";#N/A,#N/A,FALSE,"021-97";#N/A,#N/A,FALSE,"022-97";#N/A,#N/A,FALSE,"028-97"}</definedName>
    <definedName name="classificação2" localSheetId="7" hidden="1">{#N/A,#N/A,FALSE,"GERAL";#N/A,#N/A,FALSE,"012-96";#N/A,#N/A,FALSE,"018-96";#N/A,#N/A,FALSE,"027-96";#N/A,#N/A,FALSE,"059-96";#N/A,#N/A,FALSE,"076-96";#N/A,#N/A,FALSE,"019-97";#N/A,#N/A,FALSE,"021-97";#N/A,#N/A,FALSE,"022-97";#N/A,#N/A,FALSE,"028-97"}</definedName>
    <definedName name="classificação2" hidden="1">{#N/A,#N/A,FALSE,"GERAL";#N/A,#N/A,FALSE,"012-96";#N/A,#N/A,FALSE,"018-96";#N/A,#N/A,FALSE,"027-96";#N/A,#N/A,FALSE,"059-96";#N/A,#N/A,FALSE,"076-96";#N/A,#N/A,FALSE,"019-97";#N/A,#N/A,FALSE,"021-97";#N/A,#N/A,FALSE,"022-97";#N/A,#N/A,FALSE,"028-97"}</definedName>
    <definedName name="claudia" localSheetId="6" hidden="1">{"'gráf jan00'!$A$1:$AK$41"}</definedName>
    <definedName name="claudia" localSheetId="7" hidden="1">{"'gráf jan00'!$A$1:$AK$41"}</definedName>
    <definedName name="claudia" hidden="1">{"'gráf jan00'!$A$1:$AK$41"}</definedName>
    <definedName name="claudio" localSheetId="6" hidden="1">{"'gráf jan00'!$A$1:$AK$41"}</definedName>
    <definedName name="claudio" localSheetId="7" hidden="1">{"'gráf jan00'!$A$1:$AK$41"}</definedName>
    <definedName name="claudio" hidden="1">{"'gráf jan00'!$A$1:$AK$41"}</definedName>
    <definedName name="çlçl" localSheetId="6" hidden="1">{"'Quadro'!$A$4:$BG$78"}</definedName>
    <definedName name="çlçl" localSheetId="7" hidden="1">{"'Quadro'!$A$4:$BG$78"}</definedName>
    <definedName name="çlçl" hidden="1">{"'Quadro'!$A$4:$BG$78"}</definedName>
    <definedName name="Cliente" hidden="1">""</definedName>
    <definedName name="çlkjh" localSheetId="6" hidden="1">#REF!</definedName>
    <definedName name="çlkjh" hidden="1">#REF!</definedName>
    <definedName name="Cls" localSheetId="6" hidden="1">VLOOKUP(#REF!,rec,3,0)</definedName>
    <definedName name="Cls" localSheetId="7" hidden="1">VLOOKUP(#REF!,[0]!rec,3,0)</definedName>
    <definedName name="Cls" hidden="1">#N/A</definedName>
    <definedName name="CMC" localSheetId="6" hidden="1">{#N/A,#N/A,FALSE,"GERAL";#N/A,#N/A,FALSE,"012-96";#N/A,#N/A,FALSE,"018-96";#N/A,#N/A,FALSE,"027-96";#N/A,#N/A,FALSE,"059-96";#N/A,#N/A,FALSE,"076-96";#N/A,#N/A,FALSE,"019-97";#N/A,#N/A,FALSE,"021-97";#N/A,#N/A,FALSE,"022-97";#N/A,#N/A,FALSE,"028-97"}</definedName>
    <definedName name="CMC" localSheetId="7" hidden="1">{#N/A,#N/A,FALSE,"GERAL";#N/A,#N/A,FALSE,"012-96";#N/A,#N/A,FALSE,"018-96";#N/A,#N/A,FALSE,"027-96";#N/A,#N/A,FALSE,"059-96";#N/A,#N/A,FALSE,"076-96";#N/A,#N/A,FALSE,"019-97";#N/A,#N/A,FALSE,"021-97";#N/A,#N/A,FALSE,"022-97";#N/A,#N/A,FALSE,"028-97"}</definedName>
    <definedName name="CMC" hidden="1">{#N/A,#N/A,FALSE,"GERAL";#N/A,#N/A,FALSE,"012-96";#N/A,#N/A,FALSE,"018-96";#N/A,#N/A,FALSE,"027-96";#N/A,#N/A,FALSE,"059-96";#N/A,#N/A,FALSE,"076-96";#N/A,#N/A,FALSE,"019-97";#N/A,#N/A,FALSE,"021-97";#N/A,#N/A,FALSE,"022-97";#N/A,#N/A,FALSE,"028-97"}</definedName>
    <definedName name="CMC_1" localSheetId="7" hidden="1">{#N/A,#N/A,FALSE,"GERAL";#N/A,#N/A,FALSE,"012-96";#N/A,#N/A,FALSE,"018-96";#N/A,#N/A,FALSE,"027-96";#N/A,#N/A,FALSE,"059-96";#N/A,#N/A,FALSE,"076-96";#N/A,#N/A,FALSE,"019-97";#N/A,#N/A,FALSE,"021-97";#N/A,#N/A,FALSE,"022-97";#N/A,#N/A,FALSE,"028-97"}</definedName>
    <definedName name="CMC_1" hidden="1">{#N/A,#N/A,FALSE,"GERAL";#N/A,#N/A,FALSE,"012-96";#N/A,#N/A,FALSE,"018-96";#N/A,#N/A,FALSE,"027-96";#N/A,#N/A,FALSE,"059-96";#N/A,#N/A,FALSE,"076-96";#N/A,#N/A,FALSE,"019-97";#N/A,#N/A,FALSE,"021-97";#N/A,#N/A,FALSE,"022-97";#N/A,#N/A,FALSE,"028-97"}</definedName>
    <definedName name="CMC_2" localSheetId="7" hidden="1">{#N/A,#N/A,FALSE,"GERAL";#N/A,#N/A,FALSE,"012-96";#N/A,#N/A,FALSE,"018-96";#N/A,#N/A,FALSE,"027-96";#N/A,#N/A,FALSE,"059-96";#N/A,#N/A,FALSE,"076-96";#N/A,#N/A,FALSE,"019-97";#N/A,#N/A,FALSE,"021-97";#N/A,#N/A,FALSE,"022-97";#N/A,#N/A,FALSE,"028-97"}</definedName>
    <definedName name="CMC_2" hidden="1">{#N/A,#N/A,FALSE,"GERAL";#N/A,#N/A,FALSE,"012-96";#N/A,#N/A,FALSE,"018-96";#N/A,#N/A,FALSE,"027-96";#N/A,#N/A,FALSE,"059-96";#N/A,#N/A,FALSE,"076-96";#N/A,#N/A,FALSE,"019-97";#N/A,#N/A,FALSE,"021-97";#N/A,#N/A,FALSE,"022-97";#N/A,#N/A,FALSE,"028-97"}</definedName>
    <definedName name="CMC_3" localSheetId="7" hidden="1">{#N/A,#N/A,FALSE,"GERAL";#N/A,#N/A,FALSE,"012-96";#N/A,#N/A,FALSE,"018-96";#N/A,#N/A,FALSE,"027-96";#N/A,#N/A,FALSE,"059-96";#N/A,#N/A,FALSE,"076-96";#N/A,#N/A,FALSE,"019-97";#N/A,#N/A,FALSE,"021-97";#N/A,#N/A,FALSE,"022-97";#N/A,#N/A,FALSE,"028-97"}</definedName>
    <definedName name="CMC_3" hidden="1">{#N/A,#N/A,FALSE,"GERAL";#N/A,#N/A,FALSE,"012-96";#N/A,#N/A,FALSE,"018-96";#N/A,#N/A,FALSE,"027-96";#N/A,#N/A,FALSE,"059-96";#N/A,#N/A,FALSE,"076-96";#N/A,#N/A,FALSE,"019-97";#N/A,#N/A,FALSE,"021-97";#N/A,#N/A,FALSE,"022-97";#N/A,#N/A,FALSE,"028-97"}</definedName>
    <definedName name="CMC_4" localSheetId="7" hidden="1">{#N/A,#N/A,FALSE,"GERAL";#N/A,#N/A,FALSE,"012-96";#N/A,#N/A,FALSE,"018-96";#N/A,#N/A,FALSE,"027-96";#N/A,#N/A,FALSE,"059-96";#N/A,#N/A,FALSE,"076-96";#N/A,#N/A,FALSE,"019-97";#N/A,#N/A,FALSE,"021-97";#N/A,#N/A,FALSE,"022-97";#N/A,#N/A,FALSE,"028-97"}</definedName>
    <definedName name="CMC_4" hidden="1">{#N/A,#N/A,FALSE,"GERAL";#N/A,#N/A,FALSE,"012-96";#N/A,#N/A,FALSE,"018-96";#N/A,#N/A,FALSE,"027-96";#N/A,#N/A,FALSE,"059-96";#N/A,#N/A,FALSE,"076-96";#N/A,#N/A,FALSE,"019-97";#N/A,#N/A,FALSE,"021-97";#N/A,#N/A,FALSE,"022-97";#N/A,#N/A,FALSE,"028-97"}</definedName>
    <definedName name="cnefjkcn" localSheetId="6" hidden="1">{#N/A,#N/A,FALSE,"Aging Summary";#N/A,#N/A,FALSE,"Ratio Analysis";#N/A,#N/A,FALSE,"Test 120 Day Accts";#N/A,#N/A,FALSE,"Tickmarks"}</definedName>
    <definedName name="cnefjkcn" localSheetId="7" hidden="1">{#N/A,#N/A,FALSE,"Aging Summary";#N/A,#N/A,FALSE,"Ratio Analysis";#N/A,#N/A,FALSE,"Test 120 Day Accts";#N/A,#N/A,FALSE,"Tickmarks"}</definedName>
    <definedName name="cnefjkcn" hidden="1">{#N/A,#N/A,FALSE,"Aging Summary";#N/A,#N/A,FALSE,"Ratio Analysis";#N/A,#N/A,FALSE,"Test 120 Day Accts";#N/A,#N/A,FALSE,"Tickmarks"}</definedName>
    <definedName name="CNO1_21">#REF!</definedName>
    <definedName name="CNO1_22">#REF!</definedName>
    <definedName name="CNO1_23">#REF!</definedName>
    <definedName name="CNO1_28">#REF!</definedName>
    <definedName name="CNO1_30">#REF!</definedName>
    <definedName name="CNO2_21">#REF!</definedName>
    <definedName name="CNO2_22">#REF!</definedName>
    <definedName name="CNO2_23">#REF!</definedName>
    <definedName name="CNO2_28">#REF!</definedName>
    <definedName name="CNO2_30">#REF!</definedName>
    <definedName name="CNO3_21">#REF!</definedName>
    <definedName name="CNO3_22">#REF!</definedName>
    <definedName name="CNO3_23">#REF!</definedName>
    <definedName name="CNO3_28">#REF!</definedName>
    <definedName name="CNO3_30">#REF!</definedName>
    <definedName name="CNO4_21">#REF!</definedName>
    <definedName name="CNO4_22">#REF!</definedName>
    <definedName name="CNO4_23">#REF!</definedName>
    <definedName name="CNO4_28">#REF!</definedName>
    <definedName name="CNO4_30">#REF!</definedName>
    <definedName name="COBERTURA">#N/A</definedName>
    <definedName name="Cobra" localSheetId="6" hidden="1">{#N/A,#N/A,FALSE,"PCOL"}</definedName>
    <definedName name="Cobra" localSheetId="7" hidden="1">{#N/A,#N/A,FALSE,"PCOL"}</definedName>
    <definedName name="Cobra" hidden="1">{#N/A,#N/A,FALSE,"PCOL"}</definedName>
    <definedName name="Cobrança" localSheetId="6">#REF!</definedName>
    <definedName name="Cobrança" localSheetId="7">[58]Controle!$G$9</definedName>
    <definedName name="Cobrança">#REF!</definedName>
    <definedName name="Cobre" localSheetId="6" hidden="1">{"'CptDifn'!$AA$32:$AG$32"}</definedName>
    <definedName name="Cobre" localSheetId="7" hidden="1">{"'CptDifn'!$AA$32:$AG$32"}</definedName>
    <definedName name="Cobre" hidden="1">{"'CptDifn'!$AA$32:$AG$32"}</definedName>
    <definedName name="çoçoiçi" localSheetId="6" hidden="1">#REF!</definedName>
    <definedName name="çoçoiçi" hidden="1">#REF!</definedName>
    <definedName name="Cod" localSheetId="6" hidden="1">#REF!</definedName>
    <definedName name="Cod" hidden="1">#REF!</definedName>
    <definedName name="Cód.">"serv"</definedName>
    <definedName name="cod_ABC" localSheetId="6">#REF!</definedName>
    <definedName name="cod_ABC" localSheetId="7">#REF!</definedName>
    <definedName name="cod_ABC">#REF!</definedName>
    <definedName name="code" localSheetId="6">#REF!</definedName>
    <definedName name="code" localSheetId="7">'[59]Dados Iniciais'!$B$6</definedName>
    <definedName name="code">#REF!</definedName>
    <definedName name="CODENOME1" hidden="1">#N/A</definedName>
    <definedName name="Codigo" localSheetId="6" hidden="1">#REF!</definedName>
    <definedName name="Codigo" localSheetId="7" hidden="1">#REF!</definedName>
    <definedName name="Codigo" hidden="1">#REF!</definedName>
    <definedName name="Código">#REF!</definedName>
    <definedName name="Código.">#REF!</definedName>
    <definedName name="Código._36">#REF!</definedName>
    <definedName name="Código_15">#REF!</definedName>
    <definedName name="Código_16">#REF!</definedName>
    <definedName name="Código_17">#REF!</definedName>
    <definedName name="Código_18">#REF!</definedName>
    <definedName name="Código_19">#REF!</definedName>
    <definedName name="Código_20">#REF!</definedName>
    <definedName name="Código_21">#REF!</definedName>
    <definedName name="Código_22">#REF!</definedName>
    <definedName name="Código_23">#REF!</definedName>
    <definedName name="Código_24">#REF!</definedName>
    <definedName name="Código_25">#REF!</definedName>
    <definedName name="Código_26">#REF!</definedName>
    <definedName name="Código_27">#REF!</definedName>
    <definedName name="Código_28">#REF!</definedName>
    <definedName name="Código_29">#REF!</definedName>
    <definedName name="Código_30">#REF!</definedName>
    <definedName name="Código_31">#REF!</definedName>
    <definedName name="Código_32">#REF!</definedName>
    <definedName name="Código_33">#REF!</definedName>
    <definedName name="Código_34">#REF!</definedName>
    <definedName name="Código_35">#REF!</definedName>
    <definedName name="Código_36">#REF!</definedName>
    <definedName name="Código_38">#REF!</definedName>
    <definedName name="cofi" hidden="1">15</definedName>
    <definedName name="cofins">#REF!</definedName>
    <definedName name="coisa" localSheetId="6">#REF!</definedName>
    <definedName name="coisa" localSheetId="7">#REF!</definedName>
    <definedName name="coisa">#REF!</definedName>
    <definedName name="çoiyioççy" localSheetId="6" hidden="1">#REF!</definedName>
    <definedName name="çoiyioççy" hidden="1">#REF!</definedName>
    <definedName name="ColMedAnt">9</definedName>
    <definedName name="Coluna" localSheetId="6" hidden="1">#REF!</definedName>
    <definedName name="Coluna" localSheetId="7" hidden="1">#REF!</definedName>
    <definedName name="Coluna" hidden="1">#REF!</definedName>
    <definedName name="COM010201_36">#REF!</definedName>
    <definedName name="COM010202_36">#REF!</definedName>
    <definedName name="COM010205_36">#REF!</definedName>
    <definedName name="COM010206_36">#REF!</definedName>
    <definedName name="COM010210_36">#REF!</definedName>
    <definedName name="COM010301_36">#REF!</definedName>
    <definedName name="COM010401_36">#REF!</definedName>
    <definedName name="COM010402_36">#REF!</definedName>
    <definedName name="COM010407_36">#REF!</definedName>
    <definedName name="COM010413_36">#REF!</definedName>
    <definedName name="COM010501_36">#REF!</definedName>
    <definedName name="COM010503_36">#REF!</definedName>
    <definedName name="COM010505_36">#REF!</definedName>
    <definedName name="COM010509_36">#REF!</definedName>
    <definedName name="COM010512_36">#REF!</definedName>
    <definedName name="COM010518_36">#REF!</definedName>
    <definedName name="COM010519_36">#REF!</definedName>
    <definedName name="COM010521_36">#REF!</definedName>
    <definedName name="COM010523_36">#REF!</definedName>
    <definedName name="COM010532_36">#REF!</definedName>
    <definedName name="COM010533_36">#REF!</definedName>
    <definedName name="COM010536_36">#REF!</definedName>
    <definedName name="COM010701_36">#REF!</definedName>
    <definedName name="COM010703_36">#REF!</definedName>
    <definedName name="COM010705_36">#REF!</definedName>
    <definedName name="COM010708_36">#REF!</definedName>
    <definedName name="COM010710_36">#REF!</definedName>
    <definedName name="COM010712_36">#REF!</definedName>
    <definedName name="COM010717_36">#REF!</definedName>
    <definedName name="COM010718_36">#REF!</definedName>
    <definedName name="COM020201_36">#REF!</definedName>
    <definedName name="COM020205_36">#REF!</definedName>
    <definedName name="COM020211_36">#REF!</definedName>
    <definedName name="COM020217_36">#REF!</definedName>
    <definedName name="COM030102_36">#REF!</definedName>
    <definedName name="COM030201_36">#REF!</definedName>
    <definedName name="COM030303_36">#REF!</definedName>
    <definedName name="COM030317_36">#REF!</definedName>
    <definedName name="COM040101_36">#REF!</definedName>
    <definedName name="COM040202_36">#REF!</definedName>
    <definedName name="COM050103_36">#REF!</definedName>
    <definedName name="COM050207_36">#REF!</definedName>
    <definedName name="COM060101_36">#REF!</definedName>
    <definedName name="COM080101_36">#REF!</definedName>
    <definedName name="COM080310_36">#REF!</definedName>
    <definedName name="COM090101_36">#REF!</definedName>
    <definedName name="COM100302_36">#REF!</definedName>
    <definedName name="COM110101_36">#REF!</definedName>
    <definedName name="COM110104_36">#REF!</definedName>
    <definedName name="COM110107_36">#REF!</definedName>
    <definedName name="COM120101_36">#REF!</definedName>
    <definedName name="COM120105_36">#REF!</definedName>
    <definedName name="COM120106_36">#REF!</definedName>
    <definedName name="COM120107_36">#REF!</definedName>
    <definedName name="COM120110_36">#REF!</definedName>
    <definedName name="COM120150_36">#REF!</definedName>
    <definedName name="COM130101_36">#REF!</definedName>
    <definedName name="COM130103_36">#REF!</definedName>
    <definedName name="COM130304_36">#REF!</definedName>
    <definedName name="COM130401_36">#REF!</definedName>
    <definedName name="COM140102_36">#REF!</definedName>
    <definedName name="COM140109_36">#REF!</definedName>
    <definedName name="COM140113_36">#REF!</definedName>
    <definedName name="COM140122_36">#REF!</definedName>
    <definedName name="COM140126_36">#REF!</definedName>
    <definedName name="COM140129_36">#REF!</definedName>
    <definedName name="COM140135_36">#REF!</definedName>
    <definedName name="COM140143_36">#REF!</definedName>
    <definedName name="COM140145_36">#REF!</definedName>
    <definedName name="COM150130_36">#REF!</definedName>
    <definedName name="COM170101_36">#REF!</definedName>
    <definedName name="COM170102_36">#REF!</definedName>
    <definedName name="COM170103_36">#REF!</definedName>
    <definedName name="comb" localSheetId="6">#REF!</definedName>
    <definedName name="comb" localSheetId="7">[60]Premissas!$E$13:$F$16</definedName>
    <definedName name="comb">#REF!</definedName>
    <definedName name="comb1" localSheetId="6">#REF!</definedName>
    <definedName name="comb1" localSheetId="7">[60]Premissas!$E$17:$F$20</definedName>
    <definedName name="comb1">#REF!</definedName>
    <definedName name="Comp" localSheetId="6" hidden="1">#REF!</definedName>
    <definedName name="Comp" hidden="1">#REF!</definedName>
    <definedName name="Comp_Área_Vol." localSheetId="6">#REF!</definedName>
    <definedName name="Comp_Área_Vol.">#REF!</definedName>
    <definedName name="COMPL" localSheetId="6">#REF!</definedName>
    <definedName name="COMPL">#REF!</definedName>
    <definedName name="COMPLEMENTARES" localSheetId="6" hidden="1">{#N/A,#N/A,FALSE,"GERAL";#N/A,#N/A,FALSE,"012-96";#N/A,#N/A,FALSE,"018-96";#N/A,#N/A,FALSE,"027-96";#N/A,#N/A,FALSE,"059-96";#N/A,#N/A,FALSE,"076-96";#N/A,#N/A,FALSE,"019-97";#N/A,#N/A,FALSE,"021-97";#N/A,#N/A,FALSE,"022-97";#N/A,#N/A,FALSE,"028-97"}</definedName>
    <definedName name="COMPLEMENTARES" localSheetId="7" hidden="1">{#N/A,#N/A,FALSE,"GERAL";#N/A,#N/A,FALSE,"012-96";#N/A,#N/A,FALSE,"018-96";#N/A,#N/A,FALSE,"027-96";#N/A,#N/A,FALSE,"059-96";#N/A,#N/A,FALSE,"076-96";#N/A,#N/A,FALSE,"019-97";#N/A,#N/A,FALSE,"021-97";#N/A,#N/A,FALSE,"022-97";#N/A,#N/A,FALSE,"028-97"}</definedName>
    <definedName name="COMPLEMENTARES" hidden="1">{#N/A,#N/A,FALSE,"GERAL";#N/A,#N/A,FALSE,"012-96";#N/A,#N/A,FALSE,"018-96";#N/A,#N/A,FALSE,"027-96";#N/A,#N/A,FALSE,"059-96";#N/A,#N/A,FALSE,"076-96";#N/A,#N/A,FALSE,"019-97";#N/A,#N/A,FALSE,"021-97";#N/A,#N/A,FALSE,"022-97";#N/A,#N/A,FALSE,"028-97"}</definedName>
    <definedName name="COMPLEMENTO" localSheetId="6">#REF!</definedName>
    <definedName name="COMPLEMENTO" localSheetId="7">#REF!</definedName>
    <definedName name="COMPLEMENTO">#REF!</definedName>
    <definedName name="COMPOSICAO">#REF!</definedName>
    <definedName name="Composição_do_BDI">#REF!</definedName>
    <definedName name="composicao_sicro" localSheetId="6">#REF!</definedName>
    <definedName name="composicao_sicro" localSheetId="7">[61]SICRO!$A:$A</definedName>
    <definedName name="composicao_sicro">#REF!</definedName>
    <definedName name="COMPROMISSADO" localSheetId="6">#REF!</definedName>
    <definedName name="COMPROMISSADO" localSheetId="7">[32]orc_atual_eng!$AB$1</definedName>
    <definedName name="COMPROMISSADO">#REF!</definedName>
    <definedName name="CONCEL" localSheetId="6" hidden="1">{#N/A,#N/A,FALSE,"GERAL";#N/A,#N/A,FALSE,"012-96";#N/A,#N/A,FALSE,"018-96";#N/A,#N/A,FALSE,"027-96";#N/A,#N/A,FALSE,"059-96";#N/A,#N/A,FALSE,"076-96";#N/A,#N/A,FALSE,"019-97";#N/A,#N/A,FALSE,"021-97";#N/A,#N/A,FALSE,"022-97";#N/A,#N/A,FALSE,"028-97"}</definedName>
    <definedName name="CONCEL" localSheetId="7" hidden="1">{#N/A,#N/A,FALSE,"GERAL";#N/A,#N/A,FALSE,"012-96";#N/A,#N/A,FALSE,"018-96";#N/A,#N/A,FALSE,"027-96";#N/A,#N/A,FALSE,"059-96";#N/A,#N/A,FALSE,"076-96";#N/A,#N/A,FALSE,"019-97";#N/A,#N/A,FALSE,"021-97";#N/A,#N/A,FALSE,"022-97";#N/A,#N/A,FALSE,"028-97"}</definedName>
    <definedName name="CONCEL" hidden="1">{#N/A,#N/A,FALSE,"GERAL";#N/A,#N/A,FALSE,"012-96";#N/A,#N/A,FALSE,"018-96";#N/A,#N/A,FALSE,"027-96";#N/A,#N/A,FALSE,"059-96";#N/A,#N/A,FALSE,"076-96";#N/A,#N/A,FALSE,"019-97";#N/A,#N/A,FALSE,"021-97";#N/A,#N/A,FALSE,"022-97";#N/A,#N/A,FALSE,"028-97"}</definedName>
    <definedName name="Concentrado_Cobre" localSheetId="6" hidden="1">{"'CptDifn'!$AA$32:$AG$32"}</definedName>
    <definedName name="Concentrado_Cobre" localSheetId="7" hidden="1">{"'CptDifn'!$AA$32:$AG$32"}</definedName>
    <definedName name="Concentrado_Cobre" hidden="1">{"'CptDifn'!$AA$32:$AG$32"}</definedName>
    <definedName name="concorrentes" localSheetId="6" hidden="1">{#N/A,#N/A,FALSE,"Cronograma";#N/A,#N/A,FALSE,"Cronogr. 2"}</definedName>
    <definedName name="concorrentes" localSheetId="7" hidden="1">{#N/A,#N/A,FALSE,"Cronograma";#N/A,#N/A,FALSE,"Cronogr. 2"}</definedName>
    <definedName name="concorrentes" hidden="1">{#N/A,#N/A,FALSE,"Cronograma";#N/A,#N/A,FALSE,"Cronogr. 2"}</definedName>
    <definedName name="CONFIRMAR" localSheetId="7" hidden="1">{#N/A,#N/A,TRUE,"Quinzena 01 à 15-04-98 "}</definedName>
    <definedName name="CONFIRMAR" hidden="1">{#N/A,#N/A,TRUE,"Quinzena 01 à 15-04-98 "}</definedName>
    <definedName name="cons" localSheetId="6">#REF!</definedName>
    <definedName name="cons" localSheetId="7">#REF!</definedName>
    <definedName name="cons">#REF!</definedName>
    <definedName name="conservação_de_rotina" localSheetId="6">#REF!</definedName>
    <definedName name="conservação_de_rotina">#REF!</definedName>
    <definedName name="conservação_especial" localSheetId="6">#REF!</definedName>
    <definedName name="conservação_especial">#REF!</definedName>
    <definedName name="conservação_rodoviária" localSheetId="6">#REF!</definedName>
    <definedName name="conservação_rodoviária">#REF!</definedName>
    <definedName name="Consulta_itens_financeiros" localSheetId="6">#REF!</definedName>
    <definedName name="Consulta_itens_financeiros">#REF!</definedName>
    <definedName name="Consulta_itens_financeiros2" localSheetId="6">#REF!</definedName>
    <definedName name="Consulta_itens_financeiros2">#REF!</definedName>
    <definedName name="Consumodemateriais">'III-BDI'!Plan1</definedName>
    <definedName name="cont" localSheetId="6">#REF!</definedName>
    <definedName name="cont" localSheetId="7">#REF!</definedName>
    <definedName name="cont">#REF!</definedName>
    <definedName name="contenção" localSheetId="6">#REF!</definedName>
    <definedName name="contenção" localSheetId="7">'[45]REPLAN 01'!$B$250:$N$274</definedName>
    <definedName name="contenção">#REF!</definedName>
    <definedName name="CONTRATO" localSheetId="6">#REF!</definedName>
    <definedName name="CONTRATO" localSheetId="7">'[62]Planilha med.'!$A$9:$G$367</definedName>
    <definedName name="CONTRATO">#REF!</definedName>
    <definedName name="COONSUMO" localSheetId="6"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COONSUMO" localSheetId="7"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COONSUMO"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Copia" localSheetId="6" hidden="1">{#N/A,#N/A,FALSE,"PCOL"}</definedName>
    <definedName name="Copia" localSheetId="7" hidden="1">{#N/A,#N/A,FALSE,"PCOL"}</definedName>
    <definedName name="Copia" hidden="1">{#N/A,#N/A,FALSE,"PCOL"}</definedName>
    <definedName name="copiadowntown" localSheetId="6" hidden="1">{"características",#N/A,TRUE,"Imprime1";"ciclos",#N/A,TRUE,"Imprime1"}</definedName>
    <definedName name="copiadowntown" localSheetId="7" hidden="1">{"características",#N/A,TRUE,"Imprime1";"ciclos",#N/A,TRUE,"Imprime1"}</definedName>
    <definedName name="copiadowntown" hidden="1">{"características",#N/A,TRUE,"Imprime1";"ciclos",#N/A,TRUE,"Imprime1"}</definedName>
    <definedName name="copiaranch"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copiaranch"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copiaranch"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copiaranch2"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copiaranch2"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copiaranch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cor" localSheetId="6" hidden="1">{"'gráf jan00'!$A$1:$AK$41"}</definedName>
    <definedName name="cor" localSheetId="7" hidden="1">{"'gráf jan00'!$A$1:$AK$41"}</definedName>
    <definedName name="cor" hidden="1">{"'gráf jan00'!$A$1:$AK$41"}</definedName>
    <definedName name="CorreçãoGeométricakm193">#REF!</definedName>
    <definedName name="corte">#REF!</definedName>
    <definedName name="corte_15">#REF!</definedName>
    <definedName name="corte_16">#REF!</definedName>
    <definedName name="corte_17">#REF!</definedName>
    <definedName name="corte_18">#REF!</definedName>
    <definedName name="corte_19">#REF!</definedName>
    <definedName name="corte_20">#REF!</definedName>
    <definedName name="corte_21">#REF!</definedName>
    <definedName name="corte_22">#REF!</definedName>
    <definedName name="corte_23">#REF!</definedName>
    <definedName name="corte_24">#REF!</definedName>
    <definedName name="corte_25">#REF!</definedName>
    <definedName name="corte_26">#REF!</definedName>
    <definedName name="corte_27">#REF!</definedName>
    <definedName name="corte_28">#REF!</definedName>
    <definedName name="corte_29">#REF!</definedName>
    <definedName name="corte_30">#REF!</definedName>
    <definedName name="corte_31">#REF!</definedName>
    <definedName name="corte_32">#REF!</definedName>
    <definedName name="corte_33">#REF!</definedName>
    <definedName name="corte_34">#REF!</definedName>
    <definedName name="corte_35">#REF!</definedName>
    <definedName name="corte_36">#REF!</definedName>
    <definedName name="corte_38">#REF!</definedName>
    <definedName name="cortes" localSheetId="6">#REF!</definedName>
    <definedName name="cortes" localSheetId="7">[63]Imprimacion_Planilla!$A$1:$E$65536</definedName>
    <definedName name="cortes">#REF!</definedName>
    <definedName name="coucou" localSheetId="6" hidden="1">{#N/A,#N/A,TRUE,"Cover sheet";#N/A,#N/A,TRUE,"INPUTS";#N/A,#N/A,TRUE,"OUTPUTS";#N/A,#N/A,TRUE,"VALUATION"}</definedName>
    <definedName name="coucou" localSheetId="7" hidden="1">{#N/A,#N/A,TRUE,"Cover sheet";#N/A,#N/A,TRUE,"INPUTS";#N/A,#N/A,TRUE,"OUTPUTS";#N/A,#N/A,TRUE,"VALUATION"}</definedName>
    <definedName name="coucou" hidden="1">{#N/A,#N/A,TRUE,"Cover sheet";#N/A,#N/A,TRUE,"INPUTS";#N/A,#N/A,TRUE,"OUTPUTS";#N/A,#N/A,TRUE,"VALUATION"}</definedName>
    <definedName name="çpjynyn" localSheetId="6" hidden="1">#REF!</definedName>
    <definedName name="çpjynyn" localSheetId="7" hidden="1">#REF!</definedName>
    <definedName name="çpjynyn" hidden="1">#REF!</definedName>
    <definedName name="CPMF" localSheetId="6">#REF!</definedName>
    <definedName name="CPMF" localSheetId="7">#REF!</definedName>
    <definedName name="CPMF">#REF!</definedName>
    <definedName name="CPMF1" localSheetId="6">#REF!</definedName>
    <definedName name="CPMF1" localSheetId="7">'[64]Estudo Impostos'!#REF!</definedName>
    <definedName name="CPMF1">#REF!</definedName>
    <definedName name="CPMF2" localSheetId="6">#REF!</definedName>
    <definedName name="CPMF2" localSheetId="7">'[64]Estudo Impostos'!#REF!</definedName>
    <definedName name="CPMF2">#REF!</definedName>
    <definedName name="CPMF3" localSheetId="6">#REF!</definedName>
    <definedName name="CPMF3" localSheetId="7">'[64]Estudo Impostos'!#REF!</definedName>
    <definedName name="CPMF3">#REF!</definedName>
    <definedName name="CPMF4" localSheetId="6">#REF!</definedName>
    <definedName name="CPMF4" localSheetId="7">'[64]Estudo Impostos'!#REF!</definedName>
    <definedName name="CPMF4">#REF!</definedName>
    <definedName name="CPONT" localSheetId="6">#REF!</definedName>
    <definedName name="CPONT">#REF!</definedName>
    <definedName name="cpu">#REF!</definedName>
    <definedName name="CpuAux" localSheetId="6" hidden="1">#REF!</definedName>
    <definedName name="CpuAux" hidden="1">#REF!</definedName>
    <definedName name="CPUparalelo" localSheetId="6">#REF!</definedName>
    <definedName name="CPUparalelo">#REF!</definedName>
    <definedName name="CPUs" localSheetId="6" hidden="1">#REF!</definedName>
    <definedName name="CPUs" hidden="1">#REF!</definedName>
    <definedName name="CR">#REF!</definedName>
    <definedName name="CRIT" localSheetId="6" hidden="1">#REF!</definedName>
    <definedName name="CRIT" hidden="1">#REF!</definedName>
    <definedName name="Criteria" localSheetId="6">#REF!</definedName>
    <definedName name="Criteria">#REF!</definedName>
    <definedName name="Critério" localSheetId="6" hidden="1">#REF!</definedName>
    <definedName name="Critério" hidden="1">#REF!</definedName>
    <definedName name="_xlnm.Criteria" localSheetId="6" hidden="1">#REF!</definedName>
    <definedName name="_xlnm.Criteria" hidden="1">#REF!</definedName>
    <definedName name="CRITÉRIOS_IM" localSheetId="6">#REF!</definedName>
    <definedName name="CRITÉRIOS_IM">#REF!</definedName>
    <definedName name="CRM" localSheetId="6" hidden="1">{#N/A,#N/A,FALSE,"ANEXO3 99 ERA";#N/A,#N/A,FALSE,"ANEXO3 99 UBÁ2";#N/A,#N/A,FALSE,"ANEXO3 99 DTU";#N/A,#N/A,FALSE,"ANEXO3 99 RDR";#N/A,#N/A,FALSE,"ANEXO3 99 UBÁ4";#N/A,#N/A,FALSE,"ANEXO3 99 UBÁ6"}</definedName>
    <definedName name="CRM" localSheetId="7" hidden="1">{#N/A,#N/A,FALSE,"ANEXO3 99 ERA";#N/A,#N/A,FALSE,"ANEXO3 99 UBÁ2";#N/A,#N/A,FALSE,"ANEXO3 99 DTU";#N/A,#N/A,FALSE,"ANEXO3 99 RDR";#N/A,#N/A,FALSE,"ANEXO3 99 UBÁ4";#N/A,#N/A,FALSE,"ANEXO3 99 UBÁ6"}</definedName>
    <definedName name="CRM" hidden="1">{#N/A,#N/A,FALSE,"ANEXO3 99 ERA";#N/A,#N/A,FALSE,"ANEXO3 99 UBÁ2";#N/A,#N/A,FALSE,"ANEXO3 99 DTU";#N/A,#N/A,FALSE,"ANEXO3 99 RDR";#N/A,#N/A,FALSE,"ANEXO3 99 UBÁ4";#N/A,#N/A,FALSE,"ANEXO3 99 UBÁ6"}</definedName>
    <definedName name="Cron" localSheetId="6" hidden="1">{#N/A,#N/A,FALSE,"MO (2)"}</definedName>
    <definedName name="Cron" localSheetId="7" hidden="1">{#N/A,#N/A,FALSE,"MO (2)"}</definedName>
    <definedName name="Cron" hidden="1">{#N/A,#N/A,FALSE,"MO (2)"}</definedName>
    <definedName name="Crono" localSheetId="6">#REF!</definedName>
    <definedName name="Crono" localSheetId="7">[46]Crono!$G$6:$AJ$987</definedName>
    <definedName name="Crono">#REF!</definedName>
    <definedName name="CRONOGRAMA" localSheetId="6" hidden="1">{#N/A,#N/A,FALSE,"MO (2)"}</definedName>
    <definedName name="CRONOGRAMA" localSheetId="7" hidden="1">{#N/A,#N/A,FALSE,"MO (2)"}</definedName>
    <definedName name="CRONOGRAMA" hidden="1">{#N/A,#N/A,FALSE,"MO (2)"}</definedName>
    <definedName name="Cronograma_Inv" localSheetId="6" hidden="1">{"'Quadro'!$A$4:$BG$78"}</definedName>
    <definedName name="Cronograma_Inv" localSheetId="7" hidden="1">{"'Quadro'!$A$4:$BG$78"}</definedName>
    <definedName name="Cronograma_Inv" hidden="1">{"'Quadro'!$A$4:$BG$78"}</definedName>
    <definedName name="Cronograma2" localSheetId="6" hidden="1">{#N/A,#N/A,TRUE,"indice";#N/A,#N/A,TRUE,"indicadores";#N/A,#N/A,TRUE,"comentarios"}</definedName>
    <definedName name="Cronograma2" localSheetId="7" hidden="1">{#N/A,#N/A,TRUE,"indice";#N/A,#N/A,TRUE,"indicadores";#N/A,#N/A,TRUE,"comentarios"}</definedName>
    <definedName name="Cronograma2" hidden="1">{#N/A,#N/A,TRUE,"indice";#N/A,#N/A,TRUE,"indicadores";#N/A,#N/A,TRUE,"comentarios"}</definedName>
    <definedName name="CronogramadeExecuçãp2003" localSheetId="6" hidden="1">{#N/A,#N/A,FALSE,"ANEXO3 99 ERA";#N/A,#N/A,FALSE,"ANEXO3 99 UBÁ2";#N/A,#N/A,FALSE,"ANEXO3 99 DTU";#N/A,#N/A,FALSE,"ANEXO3 99 RDR";#N/A,#N/A,FALSE,"ANEXO3 99 UBÁ4";#N/A,#N/A,FALSE,"ANEXO3 99 UBÁ6"}</definedName>
    <definedName name="CronogramadeExecuçãp2003" localSheetId="7" hidden="1">{#N/A,#N/A,FALSE,"ANEXO3 99 ERA";#N/A,#N/A,FALSE,"ANEXO3 99 UBÁ2";#N/A,#N/A,FALSE,"ANEXO3 99 DTU";#N/A,#N/A,FALSE,"ANEXO3 99 RDR";#N/A,#N/A,FALSE,"ANEXO3 99 UBÁ4";#N/A,#N/A,FALSE,"ANEXO3 99 UBÁ6"}</definedName>
    <definedName name="CronogramadeExecuçãp2003" hidden="1">{#N/A,#N/A,FALSE,"ANEXO3 99 ERA";#N/A,#N/A,FALSE,"ANEXO3 99 UBÁ2";#N/A,#N/A,FALSE,"ANEXO3 99 DTU";#N/A,#N/A,FALSE,"ANEXO3 99 RDR";#N/A,#N/A,FALSE,"ANEXO3 99 UBÁ4";#N/A,#N/A,FALSE,"ANEXO3 99 UBÁ6"}</definedName>
    <definedName name="crys" localSheetId="6" hidden="1">{"'RR'!$A$2:$E$81"}</definedName>
    <definedName name="crys" localSheetId="7" hidden="1">{"'RR'!$A$2:$E$81"}</definedName>
    <definedName name="crys" hidden="1">{"'RR'!$A$2:$E$81"}</definedName>
    <definedName name="CS" localSheetId="6">#REF!</definedName>
    <definedName name="CS">#REF!</definedName>
    <definedName name="csaas" localSheetId="6" hidden="1">{"'RR'!$A$2:$E$81"}</definedName>
    <definedName name="csaas" localSheetId="7" hidden="1">{"'RR'!$A$2:$E$81"}</definedName>
    <definedName name="csaas" hidden="1">{"'RR'!$A$2:$E$81"}</definedName>
    <definedName name="CSDASCDSA" localSheetId="6" hidden="1">#REF!</definedName>
    <definedName name="CSDASCDSA" hidden="1">#REF!</definedName>
    <definedName name="csdcsadc" localSheetId="6" hidden="1">#REF!</definedName>
    <definedName name="csdcsadc" hidden="1">#REF!</definedName>
    <definedName name="CSDFSDAF">#REF!</definedName>
    <definedName name="CSLL"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CSLL"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CSLL"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CSSL" localSheetId="6" hidden="1">{#N/A,#N/A,FALSE,"IR E CS 1997";#N/A,#N/A,FALSE,"PR ND";#N/A,#N/A,FALSE,"8191";#N/A,#N/A,FALSE,"8383";#N/A,#N/A,FALSE,"MP 1024";#N/A,#N/A,FALSE,"AD_EX_97";#N/A,#N/A,FALSE,"BD 97"}</definedName>
    <definedName name="CSSL" localSheetId="7" hidden="1">{#N/A,#N/A,FALSE,"IR E CS 1997";#N/A,#N/A,FALSE,"PR ND";#N/A,#N/A,FALSE,"8191";#N/A,#N/A,FALSE,"8383";#N/A,#N/A,FALSE,"MP 1024";#N/A,#N/A,FALSE,"AD_EX_97";#N/A,#N/A,FALSE,"BD 97"}</definedName>
    <definedName name="CSSL" hidden="1">{#N/A,#N/A,FALSE,"IR E CS 1997";#N/A,#N/A,FALSE,"PR ND";#N/A,#N/A,FALSE,"8191";#N/A,#N/A,FALSE,"8383";#N/A,#N/A,FALSE,"MP 1024";#N/A,#N/A,FALSE,"AD_EX_97";#N/A,#N/A,FALSE,"BD 97"}</definedName>
    <definedName name="CSSL1998" localSheetId="6" hidden="1">{#N/A,#N/A,FALSE,"IR E CS 1997";#N/A,#N/A,FALSE,"PR ND";#N/A,#N/A,FALSE,"8191";#N/A,#N/A,FALSE,"8383";#N/A,#N/A,FALSE,"MP 1024";#N/A,#N/A,FALSE,"AD_EX_97";#N/A,#N/A,FALSE,"BD 97"}</definedName>
    <definedName name="CSSL1998" localSheetId="7" hidden="1">{#N/A,#N/A,FALSE,"IR E CS 1997";#N/A,#N/A,FALSE,"PR ND";#N/A,#N/A,FALSE,"8191";#N/A,#N/A,FALSE,"8383";#N/A,#N/A,FALSE,"MP 1024";#N/A,#N/A,FALSE,"AD_EX_97";#N/A,#N/A,FALSE,"BD 97"}</definedName>
    <definedName name="CSSL1998" hidden="1">{#N/A,#N/A,FALSE,"IR E CS 1997";#N/A,#N/A,FALSE,"PR ND";#N/A,#N/A,FALSE,"8191";#N/A,#N/A,FALSE,"8383";#N/A,#N/A,FALSE,"MP 1024";#N/A,#N/A,FALSE,"AD_EX_97";#N/A,#N/A,FALSE,"BD 97"}</definedName>
    <definedName name="CT">#REF!</definedName>
    <definedName name="CTD" localSheetId="6">#REF!</definedName>
    <definedName name="CTD" localSheetId="7">#REF!</definedName>
    <definedName name="CTD">#REF!</definedName>
    <definedName name="CTH" localSheetId="6" hidden="1">{#N/A,#N/A,FALSE,"GERAL";#N/A,#N/A,FALSE,"012-96";#N/A,#N/A,FALSE,"018-96";#N/A,#N/A,FALSE,"027-96";#N/A,#N/A,FALSE,"059-96";#N/A,#N/A,FALSE,"076-96";#N/A,#N/A,FALSE,"019-97";#N/A,#N/A,FALSE,"021-97";#N/A,#N/A,FALSE,"022-97";#N/A,#N/A,FALSE,"028-97"}</definedName>
    <definedName name="CTH" localSheetId="7" hidden="1">{#N/A,#N/A,FALSE,"GERAL";#N/A,#N/A,FALSE,"012-96";#N/A,#N/A,FALSE,"018-96";#N/A,#N/A,FALSE,"027-96";#N/A,#N/A,FALSE,"059-96";#N/A,#N/A,FALSE,"076-96";#N/A,#N/A,FALSE,"019-97";#N/A,#N/A,FALSE,"021-97";#N/A,#N/A,FALSE,"022-97";#N/A,#N/A,FALSE,"028-97"}</definedName>
    <definedName name="CTH" hidden="1">{#N/A,#N/A,FALSE,"GERAL";#N/A,#N/A,FALSE,"012-96";#N/A,#N/A,FALSE,"018-96";#N/A,#N/A,FALSE,"027-96";#N/A,#N/A,FALSE,"059-96";#N/A,#N/A,FALSE,"076-96";#N/A,#N/A,FALSE,"019-97";#N/A,#N/A,FALSE,"021-97";#N/A,#N/A,FALSE,"022-97";#N/A,#N/A,FALSE,"028-97"}</definedName>
    <definedName name="CTH_1" localSheetId="7" hidden="1">{#N/A,#N/A,FALSE,"GERAL";#N/A,#N/A,FALSE,"012-96";#N/A,#N/A,FALSE,"018-96";#N/A,#N/A,FALSE,"027-96";#N/A,#N/A,FALSE,"059-96";#N/A,#N/A,FALSE,"076-96";#N/A,#N/A,FALSE,"019-97";#N/A,#N/A,FALSE,"021-97";#N/A,#N/A,FALSE,"022-97";#N/A,#N/A,FALSE,"028-97"}</definedName>
    <definedName name="CTH_1" hidden="1">{#N/A,#N/A,FALSE,"GERAL";#N/A,#N/A,FALSE,"012-96";#N/A,#N/A,FALSE,"018-96";#N/A,#N/A,FALSE,"027-96";#N/A,#N/A,FALSE,"059-96";#N/A,#N/A,FALSE,"076-96";#N/A,#N/A,FALSE,"019-97";#N/A,#N/A,FALSE,"021-97";#N/A,#N/A,FALSE,"022-97";#N/A,#N/A,FALSE,"028-97"}</definedName>
    <definedName name="CTH_2" localSheetId="7" hidden="1">{#N/A,#N/A,FALSE,"GERAL";#N/A,#N/A,FALSE,"012-96";#N/A,#N/A,FALSE,"018-96";#N/A,#N/A,FALSE,"027-96";#N/A,#N/A,FALSE,"059-96";#N/A,#N/A,FALSE,"076-96";#N/A,#N/A,FALSE,"019-97";#N/A,#N/A,FALSE,"021-97";#N/A,#N/A,FALSE,"022-97";#N/A,#N/A,FALSE,"028-97"}</definedName>
    <definedName name="CTH_2" hidden="1">{#N/A,#N/A,FALSE,"GERAL";#N/A,#N/A,FALSE,"012-96";#N/A,#N/A,FALSE,"018-96";#N/A,#N/A,FALSE,"027-96";#N/A,#N/A,FALSE,"059-96";#N/A,#N/A,FALSE,"076-96";#N/A,#N/A,FALSE,"019-97";#N/A,#N/A,FALSE,"021-97";#N/A,#N/A,FALSE,"022-97";#N/A,#N/A,FALSE,"028-97"}</definedName>
    <definedName name="CTH_3" localSheetId="7" hidden="1">{#N/A,#N/A,FALSE,"GERAL";#N/A,#N/A,FALSE,"012-96";#N/A,#N/A,FALSE,"018-96";#N/A,#N/A,FALSE,"027-96";#N/A,#N/A,FALSE,"059-96";#N/A,#N/A,FALSE,"076-96";#N/A,#N/A,FALSE,"019-97";#N/A,#N/A,FALSE,"021-97";#N/A,#N/A,FALSE,"022-97";#N/A,#N/A,FALSE,"028-97"}</definedName>
    <definedName name="CTH_3" hidden="1">{#N/A,#N/A,FALSE,"GERAL";#N/A,#N/A,FALSE,"012-96";#N/A,#N/A,FALSE,"018-96";#N/A,#N/A,FALSE,"027-96";#N/A,#N/A,FALSE,"059-96";#N/A,#N/A,FALSE,"076-96";#N/A,#N/A,FALSE,"019-97";#N/A,#N/A,FALSE,"021-97";#N/A,#N/A,FALSE,"022-97";#N/A,#N/A,FALSE,"028-97"}</definedName>
    <definedName name="CTH_4" localSheetId="7" hidden="1">{#N/A,#N/A,FALSE,"GERAL";#N/A,#N/A,FALSE,"012-96";#N/A,#N/A,FALSE,"018-96";#N/A,#N/A,FALSE,"027-96";#N/A,#N/A,FALSE,"059-96";#N/A,#N/A,FALSE,"076-96";#N/A,#N/A,FALSE,"019-97";#N/A,#N/A,FALSE,"021-97";#N/A,#N/A,FALSE,"022-97";#N/A,#N/A,FALSE,"028-97"}</definedName>
    <definedName name="CTH_4" hidden="1">{#N/A,#N/A,FALSE,"GERAL";#N/A,#N/A,FALSE,"012-96";#N/A,#N/A,FALSE,"018-96";#N/A,#N/A,FALSE,"027-96";#N/A,#N/A,FALSE,"059-96";#N/A,#N/A,FALSE,"076-96";#N/A,#N/A,FALSE,"019-97";#N/A,#N/A,FALSE,"021-97";#N/A,#N/A,FALSE,"022-97";#N/A,#N/A,FALSE,"028-97"}</definedName>
    <definedName name="CTraf_Posto" localSheetId="6">OFFSET(#REF!,0,0,COUNT(#REF!)-COUNT(#REF!),1)</definedName>
    <definedName name="CTraf_Posto">OFFSET(#REF!,0,0,COUNT(#REF!)-COUNT(#REF!),1)</definedName>
    <definedName name="çtuçutçtuç" localSheetId="6" hidden="1">#REF!</definedName>
    <definedName name="çtuçutçtuç" localSheetId="7" hidden="1">#REF!</definedName>
    <definedName name="çtuçutçtuç" hidden="1">#REF!</definedName>
    <definedName name="cu" localSheetId="6" hidden="1">{#N/A,#N/A,TRUE,"Serviços"}</definedName>
    <definedName name="cu" localSheetId="7" hidden="1">{#N/A,#N/A,TRUE,"Serviços"}</definedName>
    <definedName name="cu" hidden="1">{#N/A,#N/A,TRUE,"Serviços"}</definedName>
    <definedName name="Cun" localSheetId="6" hidden="1">#N/A</definedName>
    <definedName name="Cun" localSheetId="7" hidden="1">#N/A</definedName>
    <definedName name="Cun" hidden="1">#N/A</definedName>
    <definedName name="CunEq" localSheetId="6" hidden="1">SUM(IF(#REF! =#REF!,(#REF!)*(#REF!="EQ")))</definedName>
    <definedName name="CunEq" localSheetId="7" hidden="1">SUM(IF(#REF! =#REF!,(#REF!)*(#REF!="EQ")))</definedName>
    <definedName name="CunEq" hidden="1">SUM(IF(#REF! =#REF!,(#REF!)*(#REF!="EQ")))</definedName>
    <definedName name="CunEq1" localSheetId="6" hidden="1">SUM(IF(#REF! =#REF!,(#REF!)*(#REF!="EQ")))</definedName>
    <definedName name="CunEq1" localSheetId="7" hidden="1">SUM(IF(#REF! =#REF!,(#REF!)*(#REF!="EQ")))</definedName>
    <definedName name="CunEq1" hidden="1">SUM(IF(#REF! =#REF!,(#REF!)*(#REF!="EQ")))</definedName>
    <definedName name="CunImp">0</definedName>
    <definedName name="CunMo" localSheetId="6" hidden="1">SUM(IF(#REF! =#REF!,(#REF!)*(#REF!="MO")))</definedName>
    <definedName name="CunMo" localSheetId="7" hidden="1">SUM(IF(#REF! =#REF!,(#REF!)*(#REF!="MO")))</definedName>
    <definedName name="CunMo" hidden="1">SUM(IF(#REF! =#REF!,(#REF!)*(#REF!="MO")))</definedName>
    <definedName name="CunMp" localSheetId="6" hidden="1">SUM(IF(#REF! =#REF!,(#REF!)*(#REF!="MP")))</definedName>
    <definedName name="CunMp" localSheetId="7" hidden="1">SUM(IF(#REF! =#REF!,(#REF!)*(#REF!="MP")))</definedName>
    <definedName name="CunMp" hidden="1">SUM(IF(#REF! =#REF!,(#REF!)*(#REF!="MP")))</definedName>
    <definedName name="CunMP1" localSheetId="6" hidden="1">SUM(IF(#REF! =#REF!,(#REF!)*(#REF!="MP")))</definedName>
    <definedName name="CunMP1" localSheetId="7" hidden="1">SUM(IF(#REF! =#REF!,(#REF!)*(#REF!="MP")))</definedName>
    <definedName name="CunMP1" hidden="1">SUM(IF(#REF! =#REF!,(#REF!)*(#REF!="MP")))</definedName>
    <definedName name="CurrentData">#REF!</definedName>
    <definedName name="curtoprazo" localSheetId="6" hidden="1">#REF!</definedName>
    <definedName name="curtoprazo" localSheetId="7" hidden="1">'[65]Resume-Balance'!$R$346:$CD$346</definedName>
    <definedName name="curtoprazo" hidden="1">#REF!</definedName>
    <definedName name="CURVA" localSheetId="6" hidden="1">#N/A</definedName>
    <definedName name="CURVA" localSheetId="7" hidden="1">#N/A</definedName>
    <definedName name="CURVA" hidden="1">#N/A</definedName>
    <definedName name="curvaabc" localSheetId="6" hidden="1">{#N/A,#N/A,FALSE,"GERAL";#N/A,#N/A,FALSE,"012-96";#N/A,#N/A,FALSE,"018-96";#N/A,#N/A,FALSE,"027-96";#N/A,#N/A,FALSE,"059-96";#N/A,#N/A,FALSE,"076-96";#N/A,#N/A,FALSE,"019-97";#N/A,#N/A,FALSE,"021-97";#N/A,#N/A,FALSE,"022-97";#N/A,#N/A,FALSE,"028-97"}</definedName>
    <definedName name="curvaabc" localSheetId="7" hidden="1">{#N/A,#N/A,FALSE,"GERAL";#N/A,#N/A,FALSE,"012-96";#N/A,#N/A,FALSE,"018-96";#N/A,#N/A,FALSE,"027-96";#N/A,#N/A,FALSE,"059-96";#N/A,#N/A,FALSE,"076-96";#N/A,#N/A,FALSE,"019-97";#N/A,#N/A,FALSE,"021-97";#N/A,#N/A,FALSE,"022-97";#N/A,#N/A,FALSE,"028-97"}</definedName>
    <definedName name="curvaabc" hidden="1">{#N/A,#N/A,FALSE,"GERAL";#N/A,#N/A,FALSE,"012-96";#N/A,#N/A,FALSE,"018-96";#N/A,#N/A,FALSE,"027-96";#N/A,#N/A,FALSE,"059-96";#N/A,#N/A,FALSE,"076-96";#N/A,#N/A,FALSE,"019-97";#N/A,#N/A,FALSE,"021-97";#N/A,#N/A,FALSE,"022-97";#N/A,#N/A,FALSE,"028-97"}</definedName>
    <definedName name="CURVAABC.2" localSheetId="6" hidden="1">#N/A</definedName>
    <definedName name="CURVAABC.2" localSheetId="7" hidden="1">#N/A</definedName>
    <definedName name="CURVAABC.2" hidden="1">#N/A</definedName>
    <definedName name="CURVAABC2" localSheetId="6" hidden="1">#N/A</definedName>
    <definedName name="CURVAABC2" localSheetId="7" hidden="1">#N/A</definedName>
    <definedName name="CURVAABC2" hidden="1">#N/A</definedName>
    <definedName name="custo">#REF!</definedName>
    <definedName name="Custo_Direto_de_Obras_Civis_e_Instalações_...........................................">#REF!</definedName>
    <definedName name="custo_projeto" localSheetId="6">#REF!</definedName>
    <definedName name="custo_projeto" localSheetId="7">'[40]Quantidades Projeto'!$K:$K</definedName>
    <definedName name="custo_projeto">#REF!</definedName>
    <definedName name="custoc" localSheetId="6" hidden="1">#REF!</definedName>
    <definedName name="custoc" hidden="1">#REF!</definedName>
    <definedName name="Custos">#REF!</definedName>
    <definedName name="cvagf" localSheetId="6" hidden="1">{"'REL CUSTODIF'!$B$1:$H$72"}</definedName>
    <definedName name="cvagf" localSheetId="7" hidden="1">{"'REL CUSTODIF'!$B$1:$H$72"}</definedName>
    <definedName name="cvagf" hidden="1">{"'REL CUSTODIF'!$B$1:$H$72"}</definedName>
    <definedName name="CVCVXV" localSheetId="6" hidden="1">{"'gráf jan00'!$A$1:$AK$41"}</definedName>
    <definedName name="CVCVXV" localSheetId="7" hidden="1">{"'gráf jan00'!$A$1:$AK$41"}</definedName>
    <definedName name="CVCVXV" hidden="1">{"'gráf jan00'!$A$1:$AK$41"}</definedName>
    <definedName name="CVDCBC" localSheetId="6" hidden="1">{"'gráf jan00'!$A$1:$AK$41"}</definedName>
    <definedName name="CVDCBC" localSheetId="7" hidden="1">{"'gráf jan00'!$A$1:$AK$41"}</definedName>
    <definedName name="CVDCBC" hidden="1">{"'gráf jan00'!$A$1:$AK$41"}</definedName>
    <definedName name="cvrd2" localSheetId="6" hidden="1">{#N/A,#N/A,FALSE,"Plan1";#N/A,#N/A,FALSE,"Plan1 (2)";#N/A,#N/A,FALSE,"Plan1 (4)";#N/A,#N/A,FALSE,"Plan1 (5)";#N/A,#N/A,FALSE,"Plan1 (6)";#N/A,#N/A,FALSE,"600N6201";#N/A,#N/A,FALSE,"Plan1 (18)";#N/A,#N/A,FALSE,"Plan1 (16)";#N/A,#N/A,FALSE,"Plan1 (17)";#N/A,#N/A,FALSE,"Plan1 (13)";#N/A,#N/A,FALSE,"Plan1 (10)";#N/A,#N/A,FALSE,"Plan1 (11)";#N/A,#N/A,FALSE,"Plan1 (3)";#N/A,#N/A,FALSE,"Plan1 (8)";#N/A,#N/A,FALSE,"Plan1 (9)";#N/A,#N/A,FALSE,"Plan1 (12)";#N/A,#N/A,FALSE,"Plan1 (14)";#N/A,#N/A,FALSE,"Plan1 (15)"}</definedName>
    <definedName name="cvrd2" localSheetId="7" hidden="1">{#N/A,#N/A,FALSE,"Plan1";#N/A,#N/A,FALSE,"Plan1 (2)";#N/A,#N/A,FALSE,"Plan1 (4)";#N/A,#N/A,FALSE,"Plan1 (5)";#N/A,#N/A,FALSE,"Plan1 (6)";#N/A,#N/A,FALSE,"600N6201";#N/A,#N/A,FALSE,"Plan1 (18)";#N/A,#N/A,FALSE,"Plan1 (16)";#N/A,#N/A,FALSE,"Plan1 (17)";#N/A,#N/A,FALSE,"Plan1 (13)";#N/A,#N/A,FALSE,"Plan1 (10)";#N/A,#N/A,FALSE,"Plan1 (11)";#N/A,#N/A,FALSE,"Plan1 (3)";#N/A,#N/A,FALSE,"Plan1 (8)";#N/A,#N/A,FALSE,"Plan1 (9)";#N/A,#N/A,FALSE,"Plan1 (12)";#N/A,#N/A,FALSE,"Plan1 (14)";#N/A,#N/A,FALSE,"Plan1 (15)"}</definedName>
    <definedName name="cvrd2" hidden="1">{#N/A,#N/A,FALSE,"Plan1";#N/A,#N/A,FALSE,"Plan1 (2)";#N/A,#N/A,FALSE,"Plan1 (4)";#N/A,#N/A,FALSE,"Plan1 (5)";#N/A,#N/A,FALSE,"Plan1 (6)";#N/A,#N/A,FALSE,"600N6201";#N/A,#N/A,FALSE,"Plan1 (18)";#N/A,#N/A,FALSE,"Plan1 (16)";#N/A,#N/A,FALSE,"Plan1 (17)";#N/A,#N/A,FALSE,"Plan1 (13)";#N/A,#N/A,FALSE,"Plan1 (10)";#N/A,#N/A,FALSE,"Plan1 (11)";#N/A,#N/A,FALSE,"Plan1 (3)";#N/A,#N/A,FALSE,"Plan1 (8)";#N/A,#N/A,FALSE,"Plan1 (9)";#N/A,#N/A,FALSE,"Plan1 (12)";#N/A,#N/A,FALSE,"Plan1 (14)";#N/A,#N/A,FALSE,"Plan1 (15)"}</definedName>
    <definedName name="cvrd3" localSheetId="6" hidden="1">{#N/A,#N/A,FALSE,"Plan1";#N/A,#N/A,FALSE,"Plan1 (2)";#N/A,#N/A,FALSE,"Plan1 (4)";#N/A,#N/A,FALSE,"Plan1 (5)";#N/A,#N/A,FALSE,"Plan1 (6)";#N/A,#N/A,FALSE,"600N6201";#N/A,#N/A,FALSE,"Plan1 (18)";#N/A,#N/A,FALSE,"Plan1 (16)";#N/A,#N/A,FALSE,"Plan1 (17)";#N/A,#N/A,FALSE,"Plan1 (13)";#N/A,#N/A,FALSE,"Plan1 (10)";#N/A,#N/A,FALSE,"Plan1 (11)";#N/A,#N/A,FALSE,"Plan1 (3)";#N/A,#N/A,FALSE,"Plan1 (8)";#N/A,#N/A,FALSE,"Plan1 (9)";#N/A,#N/A,FALSE,"Plan1 (12)";#N/A,#N/A,FALSE,"Plan1 (14)";#N/A,#N/A,FALSE,"Plan1 (15)"}</definedName>
    <definedName name="cvrd3" localSheetId="7" hidden="1">{#N/A,#N/A,FALSE,"Plan1";#N/A,#N/A,FALSE,"Plan1 (2)";#N/A,#N/A,FALSE,"Plan1 (4)";#N/A,#N/A,FALSE,"Plan1 (5)";#N/A,#N/A,FALSE,"Plan1 (6)";#N/A,#N/A,FALSE,"600N6201";#N/A,#N/A,FALSE,"Plan1 (18)";#N/A,#N/A,FALSE,"Plan1 (16)";#N/A,#N/A,FALSE,"Plan1 (17)";#N/A,#N/A,FALSE,"Plan1 (13)";#N/A,#N/A,FALSE,"Plan1 (10)";#N/A,#N/A,FALSE,"Plan1 (11)";#N/A,#N/A,FALSE,"Plan1 (3)";#N/A,#N/A,FALSE,"Plan1 (8)";#N/A,#N/A,FALSE,"Plan1 (9)";#N/A,#N/A,FALSE,"Plan1 (12)";#N/A,#N/A,FALSE,"Plan1 (14)";#N/A,#N/A,FALSE,"Plan1 (15)"}</definedName>
    <definedName name="cvrd3" hidden="1">{#N/A,#N/A,FALSE,"Plan1";#N/A,#N/A,FALSE,"Plan1 (2)";#N/A,#N/A,FALSE,"Plan1 (4)";#N/A,#N/A,FALSE,"Plan1 (5)";#N/A,#N/A,FALSE,"Plan1 (6)";#N/A,#N/A,FALSE,"600N6201";#N/A,#N/A,FALSE,"Plan1 (18)";#N/A,#N/A,FALSE,"Plan1 (16)";#N/A,#N/A,FALSE,"Plan1 (17)";#N/A,#N/A,FALSE,"Plan1 (13)";#N/A,#N/A,FALSE,"Plan1 (10)";#N/A,#N/A,FALSE,"Plan1 (11)";#N/A,#N/A,FALSE,"Plan1 (3)";#N/A,#N/A,FALSE,"Plan1 (8)";#N/A,#N/A,FALSE,"Plan1 (9)";#N/A,#N/A,FALSE,"Plan1 (12)";#N/A,#N/A,FALSE,"Plan1 (14)";#N/A,#N/A,FALSE,"Plan1 (15)"}</definedName>
    <definedName name="cwlksd" localSheetId="6" hidden="1">{#N/A,#N/A,FALSE,"Aging Summary";#N/A,#N/A,FALSE,"Ratio Analysis";#N/A,#N/A,FALSE,"Test 120 Day Accts";#N/A,#N/A,FALSE,"Tickmarks"}</definedName>
    <definedName name="cwlksd" localSheetId="7" hidden="1">{#N/A,#N/A,FALSE,"Aging Summary";#N/A,#N/A,FALSE,"Ratio Analysis";#N/A,#N/A,FALSE,"Test 120 Day Accts";#N/A,#N/A,FALSE,"Tickmarks"}</definedName>
    <definedName name="cwlksd" hidden="1">{#N/A,#N/A,FALSE,"Aging Summary";#N/A,#N/A,FALSE,"Ratio Analysis";#N/A,#N/A,FALSE,"Test 120 Day Accts";#N/A,#N/A,FALSE,"Tickmarks"}</definedName>
    <definedName name="cx" localSheetId="6" hidden="1">{#N/A,#N/A,FALSE,"MO (2)"}</definedName>
    <definedName name="cx" localSheetId="7" hidden="1">{#N/A,#N/A,FALSE,"MO (2)"}</definedName>
    <definedName name="cx" hidden="1">{#N/A,#N/A,FALSE,"MO (2)"}</definedName>
    <definedName name="cx." localSheetId="6" hidden="1">{#N/A,#N/A,FALSE,"MO (2)"}</definedName>
    <definedName name="cx." localSheetId="7" hidden="1">{#N/A,#N/A,FALSE,"MO (2)"}</definedName>
    <definedName name="cx." hidden="1">{#N/A,#N/A,FALSE,"MO (2)"}</definedName>
    <definedName name="cxvb" localSheetId="6">#N/A</definedName>
    <definedName name="cxvb" localSheetId="7">'IV-Cronograma'!cxvb</definedName>
    <definedName name="cxvb">[0]!cxvb</definedName>
    <definedName name="cxz" localSheetId="6" hidden="1">{"'gráf jan00'!$A$1:$AK$41"}</definedName>
    <definedName name="cxz" localSheetId="7" hidden="1">{"'gráf jan00'!$A$1:$AK$41"}</definedName>
    <definedName name="cxz" hidden="1">{"'gráf jan00'!$A$1:$AK$41"}</definedName>
    <definedName name="d" localSheetId="6" hidden="1">{#N/A,#N/A,FALSE,"GERAL";#N/A,#N/A,FALSE,"012-96";#N/A,#N/A,FALSE,"018-96";#N/A,#N/A,FALSE,"027-96";#N/A,#N/A,FALSE,"059-96";#N/A,#N/A,FALSE,"076-96";#N/A,#N/A,FALSE,"019-97";#N/A,#N/A,FALSE,"021-97";#N/A,#N/A,FALSE,"022-97";#N/A,#N/A,FALSE,"028-97"}</definedName>
    <definedName name="d" localSheetId="7" hidden="1">{#N/A,#N/A,FALSE,"GERAL";#N/A,#N/A,FALSE,"012-96";#N/A,#N/A,FALSE,"018-96";#N/A,#N/A,FALSE,"027-96";#N/A,#N/A,FALSE,"059-96";#N/A,#N/A,FALSE,"076-96";#N/A,#N/A,FALSE,"019-97";#N/A,#N/A,FALSE,"021-97";#N/A,#N/A,FALSE,"022-97";#N/A,#N/A,FALSE,"028-97"}</definedName>
    <definedName name="d" hidden="1">{#N/A,#N/A,FALSE,"GERAL";#N/A,#N/A,FALSE,"012-96";#N/A,#N/A,FALSE,"018-96";#N/A,#N/A,FALSE,"027-96";#N/A,#N/A,FALSE,"059-96";#N/A,#N/A,FALSE,"076-96";#N/A,#N/A,FALSE,"019-97";#N/A,#N/A,FALSE,"021-97";#N/A,#N/A,FALSE,"022-97";#N/A,#N/A,FALSE,"028-97"}</definedName>
    <definedName name="d\czc\\" localSheetId="6" hidden="1">#REF!</definedName>
    <definedName name="d\czc\\" localSheetId="7" hidden="1">#REF!</definedName>
    <definedName name="d\czc\\" hidden="1">#REF!</definedName>
    <definedName name="da" localSheetId="6" hidden="1">{#N/A,#N/A,FALSE,"GERAL";#N/A,#N/A,FALSE,"012-96";#N/A,#N/A,FALSE,"018-96";#N/A,#N/A,FALSE,"027-96";#N/A,#N/A,FALSE,"059-96";#N/A,#N/A,FALSE,"076-96";#N/A,#N/A,FALSE,"019-97";#N/A,#N/A,FALSE,"021-97";#N/A,#N/A,FALSE,"022-97";#N/A,#N/A,FALSE,"028-97"}</definedName>
    <definedName name="da" localSheetId="7" hidden="1">{#N/A,#N/A,FALSE,"GERAL";#N/A,#N/A,FALSE,"012-96";#N/A,#N/A,FALSE,"018-96";#N/A,#N/A,FALSE,"027-96";#N/A,#N/A,FALSE,"059-96";#N/A,#N/A,FALSE,"076-96";#N/A,#N/A,FALSE,"019-97";#N/A,#N/A,FALSE,"021-97";#N/A,#N/A,FALSE,"022-97";#N/A,#N/A,FALSE,"028-97"}</definedName>
    <definedName name="da" hidden="1">{#N/A,#N/A,FALSE,"GERAL";#N/A,#N/A,FALSE,"012-96";#N/A,#N/A,FALSE,"018-96";#N/A,#N/A,FALSE,"027-96";#N/A,#N/A,FALSE,"059-96";#N/A,#N/A,FALSE,"076-96";#N/A,#N/A,FALSE,"019-97";#N/A,#N/A,FALSE,"021-97";#N/A,#N/A,FALSE,"022-97";#N/A,#N/A,FALSE,"028-97"}</definedName>
    <definedName name="dada"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dada"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dada"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dadaa"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dadaa"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dadaa"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dadadada"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dadadada"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dadadada"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dadinho" localSheetId="6">#REF!</definedName>
    <definedName name="dadinho" localSheetId="7">#REF!</definedName>
    <definedName name="dadinho">#REF!</definedName>
    <definedName name="Dados" localSheetId="6" hidden="1">#REF!</definedName>
    <definedName name="Dados" hidden="1">#REF!</definedName>
    <definedName name="Dados__Acumulado" localSheetId="6" hidden="1">{"'Ocorrência_que_Impactaram'!$A$1:$Q$43"}</definedName>
    <definedName name="Dados__Acumulado" localSheetId="7" hidden="1">{"'Ocorrência_que_Impactaram'!$A$1:$Q$43"}</definedName>
    <definedName name="Dados__Acumulado" hidden="1">{"'Ocorrência_que_Impactaram'!$A$1:$Q$43"}</definedName>
    <definedName name="Dados_Acumulado" localSheetId="6" hidden="1">{"'Ocorrência_que_Impactaram'!$A$1:$Q$43"}</definedName>
    <definedName name="Dados_Acumulado" localSheetId="7" hidden="1">{"'Ocorrência_que_Impactaram'!$A$1:$Q$43"}</definedName>
    <definedName name="Dados_Acumulado" hidden="1">{"'Ocorrência_que_Impactaram'!$A$1:$Q$43"}</definedName>
    <definedName name="Dados_Gerais" localSheetId="7" hidden="1">{#N/A,#N/A,FALSE,"GERAL";#N/A,#N/A,FALSE,"012-96";#N/A,#N/A,FALSE,"018-96";#N/A,#N/A,FALSE,"027-96";#N/A,#N/A,FALSE,"059-96";#N/A,#N/A,FALSE,"076-96";#N/A,#N/A,FALSE,"019-97";#N/A,#N/A,FALSE,"021-97";#N/A,#N/A,FALSE,"022-97";#N/A,#N/A,FALSE,"028-97"}</definedName>
    <definedName name="Dados_Gerais" hidden="1">{#N/A,#N/A,FALSE,"GERAL";#N/A,#N/A,FALSE,"012-96";#N/A,#N/A,FALSE,"018-96";#N/A,#N/A,FALSE,"027-96";#N/A,#N/A,FALSE,"059-96";#N/A,#N/A,FALSE,"076-96";#N/A,#N/A,FALSE,"019-97";#N/A,#N/A,FALSE,"021-97";#N/A,#N/A,FALSE,"022-97";#N/A,#N/A,FALSE,"028-97"}</definedName>
    <definedName name="Dados1" localSheetId="6" hidden="1">#REF!</definedName>
    <definedName name="Dados1" localSheetId="7" hidden="1">#REF!</definedName>
    <definedName name="Dados1" hidden="1">#REF!</definedName>
    <definedName name="DADOS2" localSheetId="6" hidden="1">{"'gráf jan00'!$A$1:$AK$41"}</definedName>
    <definedName name="DADOS2" localSheetId="7" hidden="1">{"'gráf jan00'!$A$1:$AK$41"}</definedName>
    <definedName name="DADOS2" hidden="1">{"'gráf jan00'!$A$1:$AK$41"}</definedName>
    <definedName name="DAER1" localSheetId="6" hidden="1">{#N/A,#N/A,TRUE,"Serviços"}</definedName>
    <definedName name="DAER1" localSheetId="7" hidden="1">{#N/A,#N/A,TRUE,"Serviços"}</definedName>
    <definedName name="DAER1" hidden="1">{#N/A,#N/A,TRUE,"Serviços"}</definedName>
    <definedName name="DAER11" localSheetId="6" hidden="1">{#N/A,#N/A,TRUE,"Serviços"}</definedName>
    <definedName name="DAER11" localSheetId="7" hidden="1">{#N/A,#N/A,TRUE,"Serviços"}</definedName>
    <definedName name="DAER11" hidden="1">{#N/A,#N/A,TRUE,"Serviços"}</definedName>
    <definedName name="daf" localSheetId="6" hidden="1">{"'gráf jan00'!$A$1:$AK$41"}</definedName>
    <definedName name="daf" localSheetId="7" hidden="1">{"'gráf jan00'!$A$1:$AK$41"}</definedName>
    <definedName name="daf" hidden="1">{"'gráf jan00'!$A$1:$AK$41"}</definedName>
    <definedName name="dalmo" localSheetId="7" hidden="1">{#N/A,#N/A,FALSE,"GERAL";#N/A,#N/A,FALSE,"012-96";#N/A,#N/A,FALSE,"018-96";#N/A,#N/A,FALSE,"027-96";#N/A,#N/A,FALSE,"059-96";#N/A,#N/A,FALSE,"076-96";#N/A,#N/A,FALSE,"019-97";#N/A,#N/A,FALSE,"021-97";#N/A,#N/A,FALSE,"022-97";#N/A,#N/A,FALSE,"028-97"}</definedName>
    <definedName name="dalmo" hidden="1">{#N/A,#N/A,FALSE,"GERAL";#N/A,#N/A,FALSE,"012-96";#N/A,#N/A,FALSE,"018-96";#N/A,#N/A,FALSE,"027-96";#N/A,#N/A,FALSE,"059-96";#N/A,#N/A,FALSE,"076-96";#N/A,#N/A,FALSE,"019-97";#N/A,#N/A,FALSE,"021-97";#N/A,#N/A,FALSE,"022-97";#N/A,#N/A,FALSE,"028-97"}</definedName>
    <definedName name="das" localSheetId="6" hidden="1">{"real",#N/A,FALSE,"TOTAL";"REAL",#N/A,FALSE,"760";"REAL",#N/A,FALSE,"761"}</definedName>
    <definedName name="das" localSheetId="7" hidden="1">{"real",#N/A,FALSE,"TOTAL";"REAL",#N/A,FALSE,"760";"REAL",#N/A,FALSE,"761"}</definedName>
    <definedName name="das" hidden="1">{"real",#N/A,FALSE,"TOTAL";"REAL",#N/A,FALSE,"760";"REAL",#N/A,FALSE,"761"}</definedName>
    <definedName name="dasd">#REF!</definedName>
    <definedName name="dasdd">#REF!</definedName>
    <definedName name="dash8" localSheetId="6" hidden="1">{"'RR'!$A$2:$E$81"}</definedName>
    <definedName name="dash8" localSheetId="7" hidden="1">{"'RR'!$A$2:$E$81"}</definedName>
    <definedName name="dash8" hidden="1">{"'RR'!$A$2:$E$81"}</definedName>
    <definedName name="Data" localSheetId="6" hidden="1">#REF!</definedName>
    <definedName name="Data" hidden="1">#REF!</definedName>
    <definedName name="Data_Final" localSheetId="6">#REF!</definedName>
    <definedName name="Data_Final">#REF!</definedName>
    <definedName name="Data_Início" localSheetId="6">#REF!</definedName>
    <definedName name="Data_Início">#REF!</definedName>
    <definedName name="Database" localSheetId="6">#REF!</definedName>
    <definedName name="Database">#REF!</definedName>
    <definedName name="datasource_36">#REF!</definedName>
    <definedName name="david" localSheetId="6" hidden="1">{"'gráf jan00'!$A$1:$AK$41"}</definedName>
    <definedName name="david" localSheetId="7" hidden="1">{"'gráf jan00'!$A$1:$AK$41"}</definedName>
    <definedName name="david" hidden="1">{"'gráf jan00'!$A$1:$AK$41"}</definedName>
    <definedName name="david1" localSheetId="6" hidden="1">{"'gráf jan00'!$A$1:$AK$41"}</definedName>
    <definedName name="david1" localSheetId="7" hidden="1">{"'gráf jan00'!$A$1:$AK$41"}</definedName>
    <definedName name="david1" hidden="1">{"'gráf jan00'!$A$1:$AK$41"}</definedName>
    <definedName name="DCC_PAG01">#REF!</definedName>
    <definedName name="DCC_PAG02">#REF!</definedName>
    <definedName name="DCC_PAG03">#REF!</definedName>
    <definedName name="dcCD" localSheetId="6" hidden="1">#REF!</definedName>
    <definedName name="dcCD" hidden="1">#REF!</definedName>
    <definedName name="dcDCEDSDFV" localSheetId="6" hidden="1">{"'REL CUSTODIF'!$B$1:$H$72"}</definedName>
    <definedName name="dcDCEDSDFV" localSheetId="7" hidden="1">{"'REL CUSTODIF'!$B$1:$H$72"}</definedName>
    <definedName name="dcDCEDSDFV" hidden="1">{"'REL CUSTODIF'!$B$1:$H$72"}</definedName>
    <definedName name="DCS" localSheetId="6" hidden="1">{"'RR'!$A$2:$E$81"}</definedName>
    <definedName name="DCS" localSheetId="7" hidden="1">{"'RR'!$A$2:$E$81"}</definedName>
    <definedName name="DCS" hidden="1">{"'RR'!$A$2:$E$81"}</definedName>
    <definedName name="DCSDs" localSheetId="6" hidden="1">#REF!</definedName>
    <definedName name="DCSDs" hidden="1">#REF!</definedName>
    <definedName name="dcsdsd" localSheetId="7" hidden="1">{TRUE,FALSE,-2.75,-17,579.75,300.75,FALSE,TRUE,TRUE,FALSE,0,1,#N/A,50,#N/A,9.6125,21,1,FALSE,FALSE,3,TRUE,1,FALSE,100,"Swvu.Ciclos.","ACwvu.Ciclos.",#N/A,FALSE,FALSE,0.78740157480315,0.78740157480315,0.748031496062992,0.866141732283465,1,"","&amp;R&amp;P",TRUE,FALSE,FALSE,FALSE,1,80,#N/A,#N/A,"=R65C1:R127C8","=R1:R4",FALSE,FALSE,FALSE,FALSE,TRUE,9,300,300,FALSE,FALSE,TRUE,TRUE,TRUE}</definedName>
    <definedName name="dcsdsd" hidden="1">{TRUE,FALSE,-2.75,-17,579.75,300.75,FALSE,TRUE,TRUE,FALSE,0,1,#N/A,50,#N/A,9.6125,21,1,FALSE,FALSE,3,TRUE,1,FALSE,100,"Swvu.Ciclos.","ACwvu.Ciclos.",#N/A,FALSE,FALSE,0.78740157480315,0.78740157480315,0.748031496062992,0.866141732283465,1,"","&amp;R&amp;P",TRUE,FALSE,FALSE,FALSE,1,80,#N/A,#N/A,"=R65C1:R127C8","=R1:R4",FALSE,FALSE,FALSE,FALSE,TRUE,9,300,300,FALSE,FALSE,TRUE,TRUE,TRUE}</definedName>
    <definedName name="dd" localSheetId="6" hidden="1">#REF!</definedName>
    <definedName name="dd" localSheetId="7" hidden="1">#REF!</definedName>
    <definedName name="dd" hidden="1">#REF!</definedName>
    <definedName name="ddasdasdas" localSheetId="6" hidden="1">#REF!</definedName>
    <definedName name="ddasdasdas" localSheetId="7" hidden="1">#REF!</definedName>
    <definedName name="ddasdasdas" hidden="1">#REF!</definedName>
    <definedName name="DDD" localSheetId="6" hidden="1">{"'Plan1'!$B$10","'Plan1'!$A$1","'Plan1'!$C$2:$N$28"}</definedName>
    <definedName name="DDD" localSheetId="7" hidden="1">{"'Plan1'!$B$10","'Plan1'!$A$1","'Plan1'!$C$2:$N$28"}</definedName>
    <definedName name="DDD" hidden="1">{#N/A,#N/A,FALSE,"GERAL";#N/A,#N/A,FALSE,"012-96";#N/A,#N/A,FALSE,"018-96";#N/A,#N/A,FALSE,"027-96";#N/A,#N/A,FALSE,"059-96";#N/A,#N/A,FALSE,"076-96";#N/A,#N/A,FALSE,"019-97";#N/A,#N/A,FALSE,"021-97";#N/A,#N/A,FALSE,"022-97";#N/A,#N/A,FALSE,"028-97"}</definedName>
    <definedName name="DDD_1" localSheetId="7" hidden="1">{#N/A,#N/A,FALSE,"GERAL";#N/A,#N/A,FALSE,"012-96";#N/A,#N/A,FALSE,"018-96";#N/A,#N/A,FALSE,"027-96";#N/A,#N/A,FALSE,"059-96";#N/A,#N/A,FALSE,"076-96";#N/A,#N/A,FALSE,"019-97";#N/A,#N/A,FALSE,"021-97";#N/A,#N/A,FALSE,"022-97";#N/A,#N/A,FALSE,"028-97"}</definedName>
    <definedName name="DDD_1" hidden="1">{#N/A,#N/A,FALSE,"GERAL";#N/A,#N/A,FALSE,"012-96";#N/A,#N/A,FALSE,"018-96";#N/A,#N/A,FALSE,"027-96";#N/A,#N/A,FALSE,"059-96";#N/A,#N/A,FALSE,"076-96";#N/A,#N/A,FALSE,"019-97";#N/A,#N/A,FALSE,"021-97";#N/A,#N/A,FALSE,"022-97";#N/A,#N/A,FALSE,"028-97"}</definedName>
    <definedName name="DDD_2" localSheetId="7" hidden="1">{#N/A,#N/A,FALSE,"GERAL";#N/A,#N/A,FALSE,"012-96";#N/A,#N/A,FALSE,"018-96";#N/A,#N/A,FALSE,"027-96";#N/A,#N/A,FALSE,"059-96";#N/A,#N/A,FALSE,"076-96";#N/A,#N/A,FALSE,"019-97";#N/A,#N/A,FALSE,"021-97";#N/A,#N/A,FALSE,"022-97";#N/A,#N/A,FALSE,"028-97"}</definedName>
    <definedName name="DDD_2" hidden="1">{#N/A,#N/A,FALSE,"GERAL";#N/A,#N/A,FALSE,"012-96";#N/A,#N/A,FALSE,"018-96";#N/A,#N/A,FALSE,"027-96";#N/A,#N/A,FALSE,"059-96";#N/A,#N/A,FALSE,"076-96";#N/A,#N/A,FALSE,"019-97";#N/A,#N/A,FALSE,"021-97";#N/A,#N/A,FALSE,"022-97";#N/A,#N/A,FALSE,"028-97"}</definedName>
    <definedName name="DDD_3" localSheetId="7" hidden="1">{#N/A,#N/A,FALSE,"GERAL";#N/A,#N/A,FALSE,"012-96";#N/A,#N/A,FALSE,"018-96";#N/A,#N/A,FALSE,"027-96";#N/A,#N/A,FALSE,"059-96";#N/A,#N/A,FALSE,"076-96";#N/A,#N/A,FALSE,"019-97";#N/A,#N/A,FALSE,"021-97";#N/A,#N/A,FALSE,"022-97";#N/A,#N/A,FALSE,"028-97"}</definedName>
    <definedName name="DDD_3" hidden="1">{#N/A,#N/A,FALSE,"GERAL";#N/A,#N/A,FALSE,"012-96";#N/A,#N/A,FALSE,"018-96";#N/A,#N/A,FALSE,"027-96";#N/A,#N/A,FALSE,"059-96";#N/A,#N/A,FALSE,"076-96";#N/A,#N/A,FALSE,"019-97";#N/A,#N/A,FALSE,"021-97";#N/A,#N/A,FALSE,"022-97";#N/A,#N/A,FALSE,"028-97"}</definedName>
    <definedName name="DDD_4" localSheetId="7" hidden="1">{#N/A,#N/A,FALSE,"GERAL";#N/A,#N/A,FALSE,"012-96";#N/A,#N/A,FALSE,"018-96";#N/A,#N/A,FALSE,"027-96";#N/A,#N/A,FALSE,"059-96";#N/A,#N/A,FALSE,"076-96";#N/A,#N/A,FALSE,"019-97";#N/A,#N/A,FALSE,"021-97";#N/A,#N/A,FALSE,"022-97";#N/A,#N/A,FALSE,"028-97"}</definedName>
    <definedName name="DDD_4" hidden="1">{#N/A,#N/A,FALSE,"GERAL";#N/A,#N/A,FALSE,"012-96";#N/A,#N/A,FALSE,"018-96";#N/A,#N/A,FALSE,"027-96";#N/A,#N/A,FALSE,"059-96";#N/A,#N/A,FALSE,"076-96";#N/A,#N/A,FALSE,"019-97";#N/A,#N/A,FALSE,"021-97";#N/A,#N/A,FALSE,"022-97";#N/A,#N/A,FALSE,"028-97"}</definedName>
    <definedName name="DDDD" localSheetId="6" hidden="1">#REF!</definedName>
    <definedName name="dddd" localSheetId="7">#REF!</definedName>
    <definedName name="dddd"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ddddd" localSheetId="6" hidden="1">{#N/A,#N/A,FALSE,"GERAL";#N/A,#N/A,FALSE,"012-96";#N/A,#N/A,FALSE,"018-96";#N/A,#N/A,FALSE,"027-96";#N/A,#N/A,FALSE,"059-96";#N/A,#N/A,FALSE,"076-96";#N/A,#N/A,FALSE,"019-97";#N/A,#N/A,FALSE,"021-97";#N/A,#N/A,FALSE,"022-97";#N/A,#N/A,FALSE,"028-97"}</definedName>
    <definedName name="ddddd" localSheetId="7" hidden="1">{#N/A,#N/A,FALSE,"GERAL";#N/A,#N/A,FALSE,"012-96";#N/A,#N/A,FALSE,"018-96";#N/A,#N/A,FALSE,"027-96";#N/A,#N/A,FALSE,"059-96";#N/A,#N/A,FALSE,"076-96";#N/A,#N/A,FALSE,"019-97";#N/A,#N/A,FALSE,"021-97";#N/A,#N/A,FALSE,"022-97";#N/A,#N/A,FALSE,"028-97"}</definedName>
    <definedName name="ddddd" hidden="1">{#N/A,#N/A,FALSE,"GERAL";#N/A,#N/A,FALSE,"012-96";#N/A,#N/A,FALSE,"018-96";#N/A,#N/A,FALSE,"027-96";#N/A,#N/A,FALSE,"059-96";#N/A,#N/A,FALSE,"076-96";#N/A,#N/A,FALSE,"019-97";#N/A,#N/A,FALSE,"021-97";#N/A,#N/A,FALSE,"022-97";#N/A,#N/A,FALSE,"028-97"}</definedName>
    <definedName name="DDDDDDD">#REF!</definedName>
    <definedName name="dddddddd" localSheetId="6" hidden="1">{"CAPA",#N/A,FALSE,"CAPA"}</definedName>
    <definedName name="dddddddd" localSheetId="7" hidden="1">{"CAPA",#N/A,FALSE,"CAPA"}</definedName>
    <definedName name="dddddddd" hidden="1">{"CAPA",#N/A,FALSE,"CAPA"}</definedName>
    <definedName name="dddddddddddd" localSheetId="6" hidden="1">{"'gráf jan00'!$A$1:$AK$41"}</definedName>
    <definedName name="dddddddddddd" localSheetId="7" hidden="1">{"'gráf jan00'!$A$1:$AK$41"}</definedName>
    <definedName name="dddddddddddd" hidden="1">{"'gráf jan00'!$A$1:$AK$41"}</definedName>
    <definedName name="dddddddddddddddd">#REF!</definedName>
    <definedName name="DDDDDDDDDDDDDDDDD"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DDDDDDDDDDDDDDDDD"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DDDDDDDDDDDDDDDDD"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dddddddddddddddddddddd">#REF!</definedName>
    <definedName name="ddddddddddddddddddddddddddddddd">#REF!</definedName>
    <definedName name="ddddddddddddddddddddddddddddddddd">#REF!</definedName>
    <definedName name="dddddddddddddddddddddddddddddddddddddddd">#REF!</definedName>
    <definedName name="ddddddddddddddddddddddddddddddddddddddddddddddddd">#REF!</definedName>
    <definedName name="dddds" localSheetId="6" hidden="1">{#N/A,#N/A,TRUE,"Plan1"}</definedName>
    <definedName name="dddds" localSheetId="7" hidden="1">{#N/A,#N/A,TRUE,"Plan1"}</definedName>
    <definedName name="dddds" hidden="1">{#N/A,#N/A,TRUE,"Plan1"}</definedName>
    <definedName name="DDDDWQVF" localSheetId="6" hidden="1">#REF!</definedName>
    <definedName name="DDDDWQVF" localSheetId="7" hidden="1">#REF!</definedName>
    <definedName name="DDDDWQVF" hidden="1">#REF!</definedName>
    <definedName name="DDDWSD" localSheetId="7" hidden="1">{#N/A,#N/A,FALSE,"GERAL";#N/A,#N/A,FALSE,"012-96";#N/A,#N/A,FALSE,"018-96";#N/A,#N/A,FALSE,"027-96";#N/A,#N/A,FALSE,"059-96";#N/A,#N/A,FALSE,"076-96";#N/A,#N/A,FALSE,"019-97";#N/A,#N/A,FALSE,"021-97";#N/A,#N/A,FALSE,"022-97";#N/A,#N/A,FALSE,"028-97"}</definedName>
    <definedName name="DDDWSD" hidden="1">{#N/A,#N/A,FALSE,"GERAL";#N/A,#N/A,FALSE,"012-96";#N/A,#N/A,FALSE,"018-96";#N/A,#N/A,FALSE,"027-96";#N/A,#N/A,FALSE,"059-96";#N/A,#N/A,FALSE,"076-96";#N/A,#N/A,FALSE,"019-97";#N/A,#N/A,FALSE,"021-97";#N/A,#N/A,FALSE,"022-97";#N/A,#N/A,FALSE,"028-97"}</definedName>
    <definedName name="DDEEERE" localSheetId="6" hidden="1">{"'gráf jan00'!$A$1:$AK$41"}</definedName>
    <definedName name="DDEEERE" localSheetId="7" hidden="1">{"'gráf jan00'!$A$1:$AK$41"}</definedName>
    <definedName name="DDEEERE" hidden="1">{"'gráf jan00'!$A$1:$AK$41"}</definedName>
    <definedName name="ddere" localSheetId="7" hidden="1">{#N/A,#N/A,FALSE,"MO (2)"}</definedName>
    <definedName name="ddere" hidden="1">{#N/A,#N/A,FALSE,"MO (2)"}</definedName>
    <definedName name="ddfd" localSheetId="6" hidden="1">{#N/A,#N/A,FALSE,"GERAL";#N/A,#N/A,FALSE,"012-96";#N/A,#N/A,FALSE,"018-96";#N/A,#N/A,FALSE,"027-96";#N/A,#N/A,FALSE,"059-96";#N/A,#N/A,FALSE,"076-96";#N/A,#N/A,FALSE,"019-97";#N/A,#N/A,FALSE,"021-97";#N/A,#N/A,FALSE,"022-97";#N/A,#N/A,FALSE,"028-97"}</definedName>
    <definedName name="ddfd" localSheetId="7" hidden="1">{#N/A,#N/A,FALSE,"GERAL";#N/A,#N/A,FALSE,"012-96";#N/A,#N/A,FALSE,"018-96";#N/A,#N/A,FALSE,"027-96";#N/A,#N/A,FALSE,"059-96";#N/A,#N/A,FALSE,"076-96";#N/A,#N/A,FALSE,"019-97";#N/A,#N/A,FALSE,"021-97";#N/A,#N/A,FALSE,"022-97";#N/A,#N/A,FALSE,"028-97"}</definedName>
    <definedName name="ddfd" hidden="1">{#N/A,#N/A,FALSE,"GERAL";#N/A,#N/A,FALSE,"012-96";#N/A,#N/A,FALSE,"018-96";#N/A,#N/A,FALSE,"027-96";#N/A,#N/A,FALSE,"059-96";#N/A,#N/A,FALSE,"076-96";#N/A,#N/A,FALSE,"019-97";#N/A,#N/A,FALSE,"021-97";#N/A,#N/A,FALSE,"022-97";#N/A,#N/A,FALSE,"028-97"}</definedName>
    <definedName name="ddfghj" localSheetId="6" hidden="1">{"'CptDifn'!$AA$32:$AG$32"}</definedName>
    <definedName name="ddfghj" localSheetId="7" hidden="1">{"'CptDifn'!$AA$32:$AG$32"}</definedName>
    <definedName name="ddfghj" hidden="1">{"'CptDifn'!$AA$32:$AG$32"}</definedName>
    <definedName name="ddgfdvgdg" localSheetId="7" hidden="1">{TRUE,TRUE,-1.25,-15.5,604.5,366.75,FALSE,FALSE,TRUE,TRUE,0,1,#N/A,1,#N/A,9.0125,24.4117647058824,1,FALSE,FALSE,3,TRUE,1,FALSE,100,"Swvu.PLANILHA2.","ACwvu.PLANILHA2.",#N/A,FALSE,FALSE,0.787401575,0.34,0.46,0.5,1,"","",FALSE,FALSE,FALSE,FALSE,1,#N/A,1,1,FALSE,FALSE,#N/A,#N/A,FALSE,FALSE,FALSE,9,65532,65532,FALSE,FALSE,TRUE,TRUE,TRUE}</definedName>
    <definedName name="ddgfdvgdg" hidden="1">{TRUE,TRUE,-1.25,-15.5,604.5,366.75,FALSE,FALSE,TRUE,TRUE,0,1,#N/A,1,#N/A,9.0125,24.4117647058824,1,FALSE,FALSE,3,TRUE,1,FALSE,100,"Swvu.PLANILHA2.","ACwvu.PLANILHA2.",#N/A,FALSE,FALSE,0.787401575,0.34,0.46,0.5,1,"","",FALSE,FALSE,FALSE,FALSE,1,#N/A,1,1,FALSE,FALSE,#N/A,#N/A,FALSE,FALSE,FALSE,9,65532,65532,FALSE,FALSE,TRUE,TRUE,TRUE}</definedName>
    <definedName name="DE" localSheetId="6" hidden="1">{#N/A,#N/A,FALSE,"GERAL";#N/A,#N/A,FALSE,"012-96";#N/A,#N/A,FALSE,"018-96";#N/A,#N/A,FALSE,"027-96";#N/A,#N/A,FALSE,"059-96";#N/A,#N/A,FALSE,"076-96";#N/A,#N/A,FALSE,"019-97";#N/A,#N/A,FALSE,"021-97";#N/A,#N/A,FALSE,"022-97";#N/A,#N/A,FALSE,"028-97"}</definedName>
    <definedName name="DE" localSheetId="7" hidden="1">{#N/A,#N/A,FALSE,"GERAL";#N/A,#N/A,FALSE,"012-96";#N/A,#N/A,FALSE,"018-96";#N/A,#N/A,FALSE,"027-96";#N/A,#N/A,FALSE,"059-96";#N/A,#N/A,FALSE,"076-96";#N/A,#N/A,FALSE,"019-97";#N/A,#N/A,FALSE,"021-97";#N/A,#N/A,FALSE,"022-97";#N/A,#N/A,FALSE,"028-97"}</definedName>
    <definedName name="DE" hidden="1">{#N/A,#N/A,FALSE,"GERAL";#N/A,#N/A,FALSE,"012-96";#N/A,#N/A,FALSE,"018-96";#N/A,#N/A,FALSE,"027-96";#N/A,#N/A,FALSE,"059-96";#N/A,#N/A,FALSE,"076-96";#N/A,#N/A,FALSE,"019-97";#N/A,#N/A,FALSE,"021-97";#N/A,#N/A,FALSE,"022-97";#N/A,#N/A,FALSE,"028-97"}</definedName>
    <definedName name="DE_km">#REF!</definedName>
    <definedName name="DEAM" localSheetId="6" hidden="1">{"'CptDifn'!$AA$32:$AG$32"}</definedName>
    <definedName name="DEAM" localSheetId="7" hidden="1">{"'CptDifn'!$AA$32:$AG$32"}</definedName>
    <definedName name="DEAM" hidden="1">{"'CptDifn'!$AA$32:$AG$32"}</definedName>
    <definedName name="DEAS" localSheetId="6" hidden="1">{"'CptDifn'!$AA$32:$AG$32"}</definedName>
    <definedName name="DEAS" localSheetId="7" hidden="1">{"'CptDifn'!$AA$32:$AG$32"}</definedName>
    <definedName name="DEAS" hidden="1">{"'CptDifn'!$AA$32:$AG$32"}</definedName>
    <definedName name="deb" hidden="1">#REF!</definedName>
    <definedName name="debora" localSheetId="6" hidden="1">#REF!</definedName>
    <definedName name="debora" hidden="1">#REF!</definedName>
    <definedName name="DECG" localSheetId="6" hidden="1">{"'CptDifn'!$AA$32:$AG$32"}</definedName>
    <definedName name="DECG" localSheetId="7" hidden="1">{"'CptDifn'!$AA$32:$AG$32"}</definedName>
    <definedName name="DECG" hidden="1">{"'CptDifn'!$AA$32:$AG$32"}</definedName>
    <definedName name="DECG1" localSheetId="6" hidden="1">{"'CptDifn'!$AA$32:$AG$32"}</definedName>
    <definedName name="DECG1" localSheetId="7" hidden="1">{"'CptDifn'!$AA$32:$AG$32"}</definedName>
    <definedName name="DECG1" hidden="1">{"'CptDifn'!$AA$32:$AG$32"}</definedName>
    <definedName name="dedddd">#REF!</definedName>
    <definedName name="deees" localSheetId="6" hidden="1">{#N/A,#N/A,FALSE,"GERAL";#N/A,#N/A,FALSE,"012-96";#N/A,#N/A,FALSE,"018-96";#N/A,#N/A,FALSE,"027-96";#N/A,#N/A,FALSE,"059-96";#N/A,#N/A,FALSE,"076-96";#N/A,#N/A,FALSE,"019-97";#N/A,#N/A,FALSE,"021-97";#N/A,#N/A,FALSE,"022-97";#N/A,#N/A,FALSE,"028-97"}</definedName>
    <definedName name="deees" localSheetId="7" hidden="1">{#N/A,#N/A,FALSE,"GERAL";#N/A,#N/A,FALSE,"012-96";#N/A,#N/A,FALSE,"018-96";#N/A,#N/A,FALSE,"027-96";#N/A,#N/A,FALSE,"059-96";#N/A,#N/A,FALSE,"076-96";#N/A,#N/A,FALSE,"019-97";#N/A,#N/A,FALSE,"021-97";#N/A,#N/A,FALSE,"022-97";#N/A,#N/A,FALSE,"028-97"}</definedName>
    <definedName name="deees" hidden="1">{#N/A,#N/A,FALSE,"GERAL";#N/A,#N/A,FALSE,"012-96";#N/A,#N/A,FALSE,"018-96";#N/A,#N/A,FALSE,"027-96";#N/A,#N/A,FALSE,"059-96";#N/A,#N/A,FALSE,"076-96";#N/A,#N/A,FALSE,"019-97";#N/A,#N/A,FALSE,"021-97";#N/A,#N/A,FALSE,"022-97";#N/A,#N/A,FALSE,"028-97"}</definedName>
    <definedName name="DEF" localSheetId="6" hidden="1">{"'RR'!$A$2:$E$81"}</definedName>
    <definedName name="DEF" localSheetId="7" hidden="1">{"'RR'!$A$2:$E$81"}</definedName>
    <definedName name="DEF" hidden="1">{"'RR'!$A$2:$E$81"}</definedName>
    <definedName name="DEFef" localSheetId="6" hidden="1">{#N/A,#N/A,FALSE,"GERAL";#N/A,#N/A,FALSE,"012-96";#N/A,#N/A,FALSE,"018-96";#N/A,#N/A,FALSE,"027-96";#N/A,#N/A,FALSE,"059-96";#N/A,#N/A,FALSE,"076-96";#N/A,#N/A,FALSE,"019-97";#N/A,#N/A,FALSE,"021-97";#N/A,#N/A,FALSE,"022-97";#N/A,#N/A,FALSE,"028-97"}</definedName>
    <definedName name="DEFef" localSheetId="7" hidden="1">{#N/A,#N/A,FALSE,"GERAL";#N/A,#N/A,FALSE,"012-96";#N/A,#N/A,FALSE,"018-96";#N/A,#N/A,FALSE,"027-96";#N/A,#N/A,FALSE,"059-96";#N/A,#N/A,FALSE,"076-96";#N/A,#N/A,FALSE,"019-97";#N/A,#N/A,FALSE,"021-97";#N/A,#N/A,FALSE,"022-97";#N/A,#N/A,FALSE,"028-97"}</definedName>
    <definedName name="DEFef" hidden="1">{#N/A,#N/A,FALSE,"GERAL";#N/A,#N/A,FALSE,"012-96";#N/A,#N/A,FALSE,"018-96";#N/A,#N/A,FALSE,"027-96";#N/A,#N/A,FALSE,"059-96";#N/A,#N/A,FALSE,"076-96";#N/A,#N/A,FALSE,"019-97";#N/A,#N/A,FALSE,"021-97";#N/A,#N/A,FALSE,"022-97";#N/A,#N/A,FALSE,"028-97"}</definedName>
    <definedName name="defensas" hidden="1">#REF!</definedName>
    <definedName name="defwe" localSheetId="6" hidden="1">{"'Quadro'!$A$4:$BG$78"}</definedName>
    <definedName name="defwe" localSheetId="7" hidden="1">{"'Quadro'!$A$4:$BG$78"}</definedName>
    <definedName name="defwe" hidden="1">{"'Quadro'!$A$4:$BG$78"}</definedName>
    <definedName name="deg" localSheetId="6" hidden="1">{"'CptDifn'!$AA$32:$AG$32"}</definedName>
    <definedName name="deg" localSheetId="7" hidden="1">{"'CptDifn'!$AA$32:$AG$32"}</definedName>
    <definedName name="deg" hidden="1">{"'CptDifn'!$AA$32:$AG$32"}</definedName>
    <definedName name="DEGL" localSheetId="6" hidden="1">{"'CptDifn'!$AA$32:$AG$32"}</definedName>
    <definedName name="DEGL" localSheetId="7" hidden="1">{"'CptDifn'!$AA$32:$AG$32"}</definedName>
    <definedName name="DEGL" hidden="1">{"'CptDifn'!$AA$32:$AG$32"}</definedName>
    <definedName name="DEL" localSheetId="6" hidden="1">{"'gráf jan00'!$A$1:$AK$41"}</definedName>
    <definedName name="DEL" localSheetId="7" hidden="1">{"'gráf jan00'!$A$1:$AK$41"}</definedName>
    <definedName name="DEL" hidden="1">{"'gráf jan00'!$A$1:$AK$41"}</definedName>
    <definedName name="deletar" localSheetId="6" hidden="1">#REF!</definedName>
    <definedName name="deletar" hidden="1">#REF!</definedName>
    <definedName name="delete" localSheetId="6" hidden="1">{#N/A,#N/A,FALSE,"GERAL";#N/A,#N/A,FALSE,"012-96";#N/A,#N/A,FALSE,"018-96";#N/A,#N/A,FALSE,"027-96";#N/A,#N/A,FALSE,"059-96";#N/A,#N/A,FALSE,"076-96";#N/A,#N/A,FALSE,"019-97";#N/A,#N/A,FALSE,"021-97";#N/A,#N/A,FALSE,"022-97";#N/A,#N/A,FALSE,"028-97"}</definedName>
    <definedName name="delete" localSheetId="7" hidden="1">{#N/A,#N/A,FALSE,"GERAL";#N/A,#N/A,FALSE,"012-96";#N/A,#N/A,FALSE,"018-96";#N/A,#N/A,FALSE,"027-96";#N/A,#N/A,FALSE,"059-96";#N/A,#N/A,FALSE,"076-96";#N/A,#N/A,FALSE,"019-97";#N/A,#N/A,FALSE,"021-97";#N/A,#N/A,FALSE,"022-97";#N/A,#N/A,FALSE,"028-97"}</definedName>
    <definedName name="delete" hidden="1">{#N/A,#N/A,FALSE,"GERAL";#N/A,#N/A,FALSE,"012-96";#N/A,#N/A,FALSE,"018-96";#N/A,#N/A,FALSE,"027-96";#N/A,#N/A,FALSE,"059-96";#N/A,#N/A,FALSE,"076-96";#N/A,#N/A,FALSE,"019-97";#N/A,#N/A,FALSE,"021-97";#N/A,#N/A,FALSE,"022-97";#N/A,#N/A,FALSE,"028-97"}</definedName>
    <definedName name="demo" localSheetId="6">#REF!</definedName>
    <definedName name="demo" localSheetId="7">'[45]REPLAN 01'!$B$461:$N$476</definedName>
    <definedName name="demo">#REF!</definedName>
    <definedName name="Demonstrativo">#REF!</definedName>
    <definedName name="Denominação">#REF!</definedName>
    <definedName name="densidade">#REF!</definedName>
    <definedName name="densidade_cap">#REF!</definedName>
    <definedName name="DEPÓSITO">#REF!</definedName>
    <definedName name="depreciaciones" localSheetId="6"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depreciaciones" localSheetId="7"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depreciaciones"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Depreciar">#REF!</definedName>
    <definedName name="deqwrfqe" localSheetId="6" hidden="1">{"'REL CUSTODIF'!$B$1:$H$72"}</definedName>
    <definedName name="deqwrfqe" localSheetId="7" hidden="1">{"'REL CUSTODIF'!$B$1:$H$72"}</definedName>
    <definedName name="deqwrfqe" hidden="1">{"'REL CUSTODIF'!$B$1:$H$72"}</definedName>
    <definedName name="der">#REF!</definedName>
    <definedName name="DERF" localSheetId="6" hidden="1">{"'RR'!$A$2:$E$81"}</definedName>
    <definedName name="DERF" localSheetId="7" hidden="1">{"'RR'!$A$2:$E$81"}</definedName>
    <definedName name="DERF" hidden="1">{"'RR'!$A$2:$E$81"}</definedName>
    <definedName name="DERSA" localSheetId="6">#REF!</definedName>
    <definedName name="DERSA" localSheetId="7">[66]!DERSA</definedName>
    <definedName name="DERSA">#REF!</definedName>
    <definedName name="des" localSheetId="6" hidden="1">{#N/A,#N/A,FALSE,"GERAL";#N/A,#N/A,FALSE,"012-96";#N/A,#N/A,FALSE,"018-96";#N/A,#N/A,FALSE,"027-96";#N/A,#N/A,FALSE,"059-96";#N/A,#N/A,FALSE,"076-96";#N/A,#N/A,FALSE,"019-97";#N/A,#N/A,FALSE,"021-97";#N/A,#N/A,FALSE,"022-97";#N/A,#N/A,FALSE,"028-97"}</definedName>
    <definedName name="des" localSheetId="7" hidden="1">{#N/A,#N/A,FALSE,"GERAL";#N/A,#N/A,FALSE,"012-96";#N/A,#N/A,FALSE,"018-96";#N/A,#N/A,FALSE,"027-96";#N/A,#N/A,FALSE,"059-96";#N/A,#N/A,FALSE,"076-96";#N/A,#N/A,FALSE,"019-97";#N/A,#N/A,FALSE,"021-97";#N/A,#N/A,FALSE,"022-97";#N/A,#N/A,FALSE,"028-97"}</definedName>
    <definedName name="des" hidden="1">{#N/A,#N/A,FALSE,"GERAL";#N/A,#N/A,FALSE,"012-96";#N/A,#N/A,FALSE,"018-96";#N/A,#N/A,FALSE,"027-96";#N/A,#N/A,FALSE,"059-96";#N/A,#N/A,FALSE,"076-96";#N/A,#N/A,FALSE,"019-97";#N/A,#N/A,FALSE,"021-97";#N/A,#N/A,FALSE,"022-97";#N/A,#N/A,FALSE,"028-97"}</definedName>
    <definedName name="DES_36">#REF!</definedName>
    <definedName name="DescAux" hidden="1">#N/A</definedName>
    <definedName name="Descidas_de_Água" localSheetId="6">#REF!</definedName>
    <definedName name="Descidas_de_Água" localSheetId="7">#REF!</definedName>
    <definedName name="Descidas_de_Água">#REF!</definedName>
    <definedName name="descobrir" localSheetId="6" hidden="1">{#N/A,#N/A,FALSE,"Cronograma";#N/A,#N/A,FALSE,"Cronogr. 2"}</definedName>
    <definedName name="descobrir" localSheetId="7" hidden="1">{#N/A,#N/A,FALSE,"Cronograma";#N/A,#N/A,FALSE,"Cronogr. 2"}</definedName>
    <definedName name="descobrir" hidden="1">{#N/A,#N/A,FALSE,"Cronograma";#N/A,#N/A,FALSE,"Cronogr. 2"}</definedName>
    <definedName name="descobrir1" localSheetId="6"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descobrir1" localSheetId="7"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descobrir1"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descobrir2" localSheetId="6"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descobrir2" localSheetId="7"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descobrir2"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descobrir3" localSheetId="6" hidden="1">{#N/A,#N/A,FALSE,"Cronograma";#N/A,#N/A,FALSE,"Cronogr. 2"}</definedName>
    <definedName name="descobrir3" localSheetId="7" hidden="1">{#N/A,#N/A,FALSE,"Cronograma";#N/A,#N/A,FALSE,"Cronogr. 2"}</definedName>
    <definedName name="descobrir3" hidden="1">{#N/A,#N/A,FALSE,"Cronograma";#N/A,#N/A,FALSE,"Cronogr. 2"}</definedName>
    <definedName name="descobrir4" localSheetId="6" hidden="1">{#N/A,#N/A,FALSE,"FASE1";#N/A,#N/A,FALSE,"FASE2";#N/A,#N/A,FALSE,"FASE3";#N/A,#N/A,FALSE,"FASE4";#N/A,#N/A,FALSE,"FASE5";#N/A,#N/A,FALSE,"FASE6";#N/A,#N/A,FALSE,"FASE7";#N/A,#N/A,FALSE,"FASE8";#N/A,#N/A,FALSE,"FASE9";#N/A,#N/A,FALSE,"FASE10";#N/A,#N/A,FALSE,"EQUIPAMENTOS";#N/A,#N/A,FALSE,"MOI";#N/A,#N/A,FALSE,"CANTEIRO";#N/A,#N/A,FALSE,"TERCEIROS";#N/A,#N/A,FALSE,"DCO";#N/A,#N/A,FALSE,"RESUMO"}</definedName>
    <definedName name="descobrir4" localSheetId="7" hidden="1">{#N/A,#N/A,FALSE,"FASE1";#N/A,#N/A,FALSE,"FASE2";#N/A,#N/A,FALSE,"FASE3";#N/A,#N/A,FALSE,"FASE4";#N/A,#N/A,FALSE,"FASE5";#N/A,#N/A,FALSE,"FASE6";#N/A,#N/A,FALSE,"FASE7";#N/A,#N/A,FALSE,"FASE8";#N/A,#N/A,FALSE,"FASE9";#N/A,#N/A,FALSE,"FASE10";#N/A,#N/A,FALSE,"EQUIPAMENTOS";#N/A,#N/A,FALSE,"MOI";#N/A,#N/A,FALSE,"CANTEIRO";#N/A,#N/A,FALSE,"TERCEIROS";#N/A,#N/A,FALSE,"DCO";#N/A,#N/A,FALSE,"RESUMO"}</definedName>
    <definedName name="descobrir4" hidden="1">{#N/A,#N/A,FALSE,"FASE1";#N/A,#N/A,FALSE,"FASE2";#N/A,#N/A,FALSE,"FASE3";#N/A,#N/A,FALSE,"FASE4";#N/A,#N/A,FALSE,"FASE5";#N/A,#N/A,FALSE,"FASE6";#N/A,#N/A,FALSE,"FASE7";#N/A,#N/A,FALSE,"FASE8";#N/A,#N/A,FALSE,"FASE9";#N/A,#N/A,FALSE,"FASE10";#N/A,#N/A,FALSE,"EQUIPAMENTOS";#N/A,#N/A,FALSE,"MOI";#N/A,#N/A,FALSE,"CANTEIRO";#N/A,#N/A,FALSE,"TERCEIROS";#N/A,#N/A,FALSE,"DCO";#N/A,#N/A,FALSE,"RESUMO"}</definedName>
    <definedName name="DescontoTarifa" comment="Desconto de acordo com a rodovia" localSheetId="6">IF(LEFT(#REF!,5)="BR116",#REF!,#REF!)</definedName>
    <definedName name="DescontoTarifa" comment="Desconto de acordo com a rodovia">IF(LEFT(#REF!,5)="BR116",#REF!,#REF!)</definedName>
    <definedName name="DESCOR" localSheetId="6" hidden="1">{"'gráf jan00'!$A$1:$AK$41"}</definedName>
    <definedName name="DESCOR" localSheetId="7" hidden="1">{"'gráf jan00'!$A$1:$AK$41"}</definedName>
    <definedName name="DESCOR" hidden="1">{"'gráf jan00'!$A$1:$AK$41"}</definedName>
    <definedName name="DESCR">"bds"</definedName>
    <definedName name="descricao" localSheetId="6">#REF!</definedName>
    <definedName name="descricao" localSheetId="7">'[40]ABC Projeto'!$C:$C</definedName>
    <definedName name="descricao">#REF!</definedName>
    <definedName name="DESCRIÇÃO" localSheetId="6" hidden="1">{#N/A,#N/A,FALSE,"GERAL";#N/A,#N/A,FALSE,"012-96";#N/A,#N/A,FALSE,"018-96";#N/A,#N/A,FALSE,"027-96";#N/A,#N/A,FALSE,"059-96";#N/A,#N/A,FALSE,"076-96";#N/A,#N/A,FALSE,"019-97";#N/A,#N/A,FALSE,"021-97";#N/A,#N/A,FALSE,"022-97";#N/A,#N/A,FALSE,"028-97"}</definedName>
    <definedName name="DESCRIÇÃO" localSheetId="7" hidden="1">{#N/A,#N/A,FALSE,"GERAL";#N/A,#N/A,FALSE,"012-96";#N/A,#N/A,FALSE,"018-96";#N/A,#N/A,FALSE,"027-96";#N/A,#N/A,FALSE,"059-96";#N/A,#N/A,FALSE,"076-96";#N/A,#N/A,FALSE,"019-97";#N/A,#N/A,FALSE,"021-97";#N/A,#N/A,FALSE,"022-97";#N/A,#N/A,FALSE,"028-97"}</definedName>
    <definedName name="DESCRIÇÃO" hidden="1">{#N/A,#N/A,FALSE,"GERAL";#N/A,#N/A,FALSE,"012-96";#N/A,#N/A,FALSE,"018-96";#N/A,#N/A,FALSE,"027-96";#N/A,#N/A,FALSE,"059-96";#N/A,#N/A,FALSE,"076-96";#N/A,#N/A,FALSE,"019-97";#N/A,#N/A,FALSE,"021-97";#N/A,#N/A,FALSE,"022-97";#N/A,#N/A,FALSE,"028-97"}</definedName>
    <definedName name="DESCRIÇÃO_1" localSheetId="7" hidden="1">{#N/A,#N/A,FALSE,"GERAL";#N/A,#N/A,FALSE,"012-96";#N/A,#N/A,FALSE,"018-96";#N/A,#N/A,FALSE,"027-96";#N/A,#N/A,FALSE,"059-96";#N/A,#N/A,FALSE,"076-96";#N/A,#N/A,FALSE,"019-97";#N/A,#N/A,FALSE,"021-97";#N/A,#N/A,FALSE,"022-97";#N/A,#N/A,FALSE,"028-97"}</definedName>
    <definedName name="DESCRIÇÃO_1" hidden="1">{#N/A,#N/A,FALSE,"GERAL";#N/A,#N/A,FALSE,"012-96";#N/A,#N/A,FALSE,"018-96";#N/A,#N/A,FALSE,"027-96";#N/A,#N/A,FALSE,"059-96";#N/A,#N/A,FALSE,"076-96";#N/A,#N/A,FALSE,"019-97";#N/A,#N/A,FALSE,"021-97";#N/A,#N/A,FALSE,"022-97";#N/A,#N/A,FALSE,"028-97"}</definedName>
    <definedName name="DESCRIÇÃO_1_1" localSheetId="7" hidden="1">{#N/A,#N/A,FALSE,"GERAL";#N/A,#N/A,FALSE,"012-96";#N/A,#N/A,FALSE,"018-96";#N/A,#N/A,FALSE,"027-96";#N/A,#N/A,FALSE,"059-96";#N/A,#N/A,FALSE,"076-96";#N/A,#N/A,FALSE,"019-97";#N/A,#N/A,FALSE,"021-97";#N/A,#N/A,FALSE,"022-97";#N/A,#N/A,FALSE,"028-97"}</definedName>
    <definedName name="DESCRIÇÃO_1_1" hidden="1">{#N/A,#N/A,FALSE,"GERAL";#N/A,#N/A,FALSE,"012-96";#N/A,#N/A,FALSE,"018-96";#N/A,#N/A,FALSE,"027-96";#N/A,#N/A,FALSE,"059-96";#N/A,#N/A,FALSE,"076-96";#N/A,#N/A,FALSE,"019-97";#N/A,#N/A,FALSE,"021-97";#N/A,#N/A,FALSE,"022-97";#N/A,#N/A,FALSE,"028-97"}</definedName>
    <definedName name="DESCRIÇÃO_1_2" localSheetId="7" hidden="1">{#N/A,#N/A,FALSE,"GERAL";#N/A,#N/A,FALSE,"012-96";#N/A,#N/A,FALSE,"018-96";#N/A,#N/A,FALSE,"027-96";#N/A,#N/A,FALSE,"059-96";#N/A,#N/A,FALSE,"076-96";#N/A,#N/A,FALSE,"019-97";#N/A,#N/A,FALSE,"021-97";#N/A,#N/A,FALSE,"022-97";#N/A,#N/A,FALSE,"028-97"}</definedName>
    <definedName name="DESCRIÇÃO_1_2" hidden="1">{#N/A,#N/A,FALSE,"GERAL";#N/A,#N/A,FALSE,"012-96";#N/A,#N/A,FALSE,"018-96";#N/A,#N/A,FALSE,"027-96";#N/A,#N/A,FALSE,"059-96";#N/A,#N/A,FALSE,"076-96";#N/A,#N/A,FALSE,"019-97";#N/A,#N/A,FALSE,"021-97";#N/A,#N/A,FALSE,"022-97";#N/A,#N/A,FALSE,"028-97"}</definedName>
    <definedName name="DESCRIÇÃO_1_3" localSheetId="7" hidden="1">{#N/A,#N/A,FALSE,"GERAL";#N/A,#N/A,FALSE,"012-96";#N/A,#N/A,FALSE,"018-96";#N/A,#N/A,FALSE,"027-96";#N/A,#N/A,FALSE,"059-96";#N/A,#N/A,FALSE,"076-96";#N/A,#N/A,FALSE,"019-97";#N/A,#N/A,FALSE,"021-97";#N/A,#N/A,FALSE,"022-97";#N/A,#N/A,FALSE,"028-97"}</definedName>
    <definedName name="DESCRIÇÃO_1_3" hidden="1">{#N/A,#N/A,FALSE,"GERAL";#N/A,#N/A,FALSE,"012-96";#N/A,#N/A,FALSE,"018-96";#N/A,#N/A,FALSE,"027-96";#N/A,#N/A,FALSE,"059-96";#N/A,#N/A,FALSE,"076-96";#N/A,#N/A,FALSE,"019-97";#N/A,#N/A,FALSE,"021-97";#N/A,#N/A,FALSE,"022-97";#N/A,#N/A,FALSE,"028-97"}</definedName>
    <definedName name="descricao_ABC" localSheetId="6">#REF!</definedName>
    <definedName name="descricao_ABC" localSheetId="7">#REF!</definedName>
    <definedName name="descricao_ABC">#REF!</definedName>
    <definedName name="Descrição_Total" localSheetId="6">#REF!</definedName>
    <definedName name="Descrição_Total">#REF!</definedName>
    <definedName name="descricao1" localSheetId="6" hidden="1">{#N/A,#N/A,FALSE,"GERAL";#N/A,#N/A,FALSE,"012-96";#N/A,#N/A,FALSE,"018-96";#N/A,#N/A,FALSE,"027-96";#N/A,#N/A,FALSE,"059-96";#N/A,#N/A,FALSE,"076-96";#N/A,#N/A,FALSE,"019-97";#N/A,#N/A,FALSE,"021-97";#N/A,#N/A,FALSE,"022-97";#N/A,#N/A,FALSE,"028-97"}</definedName>
    <definedName name="descricao1" localSheetId="7" hidden="1">{#N/A,#N/A,FALSE,"GERAL";#N/A,#N/A,FALSE,"012-96";#N/A,#N/A,FALSE,"018-96";#N/A,#N/A,FALSE,"027-96";#N/A,#N/A,FALSE,"059-96";#N/A,#N/A,FALSE,"076-96";#N/A,#N/A,FALSE,"019-97";#N/A,#N/A,FALSE,"021-97";#N/A,#N/A,FALSE,"022-97";#N/A,#N/A,FALSE,"028-97"}</definedName>
    <definedName name="descricao1" hidden="1">{#N/A,#N/A,FALSE,"GERAL";#N/A,#N/A,FALSE,"012-96";#N/A,#N/A,FALSE,"018-96";#N/A,#N/A,FALSE,"027-96";#N/A,#N/A,FALSE,"059-96";#N/A,#N/A,FALSE,"076-96";#N/A,#N/A,FALSE,"019-97";#N/A,#N/A,FALSE,"021-97";#N/A,#N/A,FALSE,"022-97";#N/A,#N/A,FALSE,"028-97"}</definedName>
    <definedName name="Descrição5" localSheetId="6">#REF!</definedName>
    <definedName name="Descrição5" localSheetId="7">[67]Controle!$B$10</definedName>
    <definedName name="Descrição5">#REF!</definedName>
    <definedName name="descrisão" localSheetId="6" hidden="1">{"'gráf jan00'!$A$1:$AK$41"}</definedName>
    <definedName name="descrisão" localSheetId="7" hidden="1">{"'gráf jan00'!$A$1:$AK$41"}</definedName>
    <definedName name="descrisão" hidden="1">{"'gráf jan00'!$A$1:$AK$41"}</definedName>
    <definedName name="DESCRITIVO1">#REF!</definedName>
    <definedName name="DESE" localSheetId="6" hidden="1">{"'RR'!$A$2:$E$81"}</definedName>
    <definedName name="DESE" localSheetId="7" hidden="1">{"'RR'!$A$2:$E$81"}</definedName>
    <definedName name="DESE" hidden="1">{"'RR'!$A$2:$E$81"}</definedName>
    <definedName name="Desmatamento_destocamento_e_limpeza">#REF!</definedName>
    <definedName name="DESNIVEL" localSheetId="6" hidden="1">{#N/A,#N/A,FALSE,"RESUMO-BB1";#N/A,#N/A,FALSE,"MOD-A01-R - BB1";#N/A,#N/A,FALSE,"URB-BB1"}</definedName>
    <definedName name="DESNIVEL" localSheetId="7" hidden="1">{#N/A,#N/A,FALSE,"RESUMO-BB1";#N/A,#N/A,FALSE,"MOD-A01-R - BB1";#N/A,#N/A,FALSE,"URB-BB1"}</definedName>
    <definedName name="DESNIVEL" hidden="1">{#N/A,#N/A,FALSE,"RESUMO-BB1";#N/A,#N/A,FALSE,"MOD-A01-R - BB1";#N/A,#N/A,FALSE,"URB-BB1"}</definedName>
    <definedName name="DESNIVEL_2" localSheetId="6" hidden="1">{#N/A,#N/A,FALSE,"RESUMO-BB1";#N/A,#N/A,FALSE,"MOD-A01-R - BB1";#N/A,#N/A,FALSE,"URB-BB1"}</definedName>
    <definedName name="DESNIVEL_2" localSheetId="7" hidden="1">{#N/A,#N/A,FALSE,"RESUMO-BB1";#N/A,#N/A,FALSE,"MOD-A01-R - BB1";#N/A,#N/A,FALSE,"URB-BB1"}</definedName>
    <definedName name="DESNIVEL_2" hidden="1">{#N/A,#N/A,FALSE,"RESUMO-BB1";#N/A,#N/A,FALSE,"MOD-A01-R - BB1";#N/A,#N/A,FALSE,"URB-BB1"}</definedName>
    <definedName name="DESNIVEL_3" localSheetId="6" hidden="1">{#N/A,#N/A,FALSE,"RESUMO-BB1";#N/A,#N/A,FALSE,"MOD-A01-R - BB1";#N/A,#N/A,FALSE,"URB-BB1"}</definedName>
    <definedName name="DESNIVEL_3" localSheetId="7" hidden="1">{#N/A,#N/A,FALSE,"RESUMO-BB1";#N/A,#N/A,FALSE,"MOD-A01-R - BB1";#N/A,#N/A,FALSE,"URB-BB1"}</definedName>
    <definedName name="DESNIVEL_3" hidden="1">{#N/A,#N/A,FALSE,"RESUMO-BB1";#N/A,#N/A,FALSE,"MOD-A01-R - BB1";#N/A,#N/A,FALSE,"URB-BB1"}</definedName>
    <definedName name="DESNIVEL_4" localSheetId="6" hidden="1">{#N/A,#N/A,FALSE,"RESUMO-BB1";#N/A,#N/A,FALSE,"MOD-A01-R - BB1";#N/A,#N/A,FALSE,"URB-BB1"}</definedName>
    <definedName name="DESNIVEL_4" localSheetId="7" hidden="1">{#N/A,#N/A,FALSE,"RESUMO-BB1";#N/A,#N/A,FALSE,"MOD-A01-R - BB1";#N/A,#N/A,FALSE,"URB-BB1"}</definedName>
    <definedName name="DESNIVEL_4" hidden="1">{#N/A,#N/A,FALSE,"RESUMO-BB1";#N/A,#N/A,FALSE,"MOD-A01-R - BB1";#N/A,#N/A,FALSE,"URB-BB1"}</definedName>
    <definedName name="Despesas_Complementares">#N/A</definedName>
    <definedName name="DESR" localSheetId="6" hidden="1">{"'RR'!$A$2:$E$81"}</definedName>
    <definedName name="DESR" localSheetId="7" hidden="1">{"'RR'!$A$2:$E$81"}</definedName>
    <definedName name="DESR" hidden="1">{"'RR'!$A$2:$E$81"}</definedName>
    <definedName name="desviomodelo" localSheetId="6" hidden="1">#REF!</definedName>
    <definedName name="desviomodelo" hidden="1">#REF!</definedName>
    <definedName name="DETALHADO_SINAPI">#REF!</definedName>
    <definedName name="Detalhado_SINAPI2">#REF!</definedName>
    <definedName name="Detalhe" localSheetId="6" hidden="1">{"'Resumo'!$A$4:$N$60"}</definedName>
    <definedName name="Detalhe" localSheetId="7" hidden="1">{"'Resumo'!$A$4:$N$60"}</definedName>
    <definedName name="Detalhe" hidden="1">{"'Resumo'!$A$4:$N$60"}</definedName>
    <definedName name="deuda" localSheetId="6"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deuda" localSheetId="7"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deuda"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deudasmes" localSheetId="6"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deudasmes" localSheetId="7"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deudasmes"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DEWD" localSheetId="6" hidden="1">{"'REL CUSTODIF'!$B$1:$H$72"}</definedName>
    <definedName name="DEWD" localSheetId="7" hidden="1">{"'REL CUSTODIF'!$B$1:$H$72"}</definedName>
    <definedName name="DEWD" hidden="1">{"'REL CUSTODIF'!$B$1:$H$72"}</definedName>
    <definedName name="dewded" localSheetId="6" hidden="1">{#N/A,#N/A,FALSE,"Aging Summary";#N/A,#N/A,FALSE,"Ratio Analysis";#N/A,#N/A,FALSE,"Test 120 Day Accts";#N/A,#N/A,FALSE,"Tickmarks"}</definedName>
    <definedName name="dewded" localSheetId="7" hidden="1">{#N/A,#N/A,FALSE,"Aging Summary";#N/A,#N/A,FALSE,"Ratio Analysis";#N/A,#N/A,FALSE,"Test 120 Day Accts";#N/A,#N/A,FALSE,"Tickmarks"}</definedName>
    <definedName name="dewded" hidden="1">{#N/A,#N/A,FALSE,"Aging Summary";#N/A,#N/A,FALSE,"Ratio Analysis";#N/A,#N/A,FALSE,"Test 120 Day Accts";#N/A,#N/A,FALSE,"Tickmarks"}</definedName>
    <definedName name="DEWS" localSheetId="6" hidden="1">{"'RR'!$A$2:$E$81"}</definedName>
    <definedName name="DEWS" localSheetId="7" hidden="1">{"'RR'!$A$2:$E$81"}</definedName>
    <definedName name="DEWS" hidden="1">{"'RR'!$A$2:$E$81"}</definedName>
    <definedName name="dez" localSheetId="6" hidden="1">{"'gráf jan00'!$A$1:$AK$41"}</definedName>
    <definedName name="dez" localSheetId="7" hidden="1">{"'gráf jan00'!$A$1:$AK$41"}</definedName>
    <definedName name="dez" hidden="1">{"'gráf jan00'!$A$1:$AK$41"}</definedName>
    <definedName name="dezembro2.004">#REF!</definedName>
    <definedName name="dezembro2.005">#REF!</definedName>
    <definedName name="dezembro2.006">#REF!</definedName>
    <definedName name="dezembro2.007">#REF!</definedName>
    <definedName name="dezembro2.008">#REF!</definedName>
    <definedName name="dezembro2.010">#REF!</definedName>
    <definedName name="dezembro2009">#REF!</definedName>
    <definedName name="dfa" localSheetId="6" hidden="1">{"'gráf jan00'!$A$1:$AK$41"}</definedName>
    <definedName name="dfa" localSheetId="7" hidden="1">{"'gráf jan00'!$A$1:$AK$41"}</definedName>
    <definedName name="dfa" hidden="1">{"'gráf jan00'!$A$1:$AK$41"}</definedName>
    <definedName name="DFADFD" localSheetId="6" hidden="1">{"'REL CUSTODIF'!$B$1:$H$72"}</definedName>
    <definedName name="DFADFD" localSheetId="7" hidden="1">{"'REL CUSTODIF'!$B$1:$H$72"}</definedName>
    <definedName name="DFADFD" hidden="1">{"'REL CUSTODIF'!$B$1:$H$72"}</definedName>
    <definedName name="dfadsfsadf" localSheetId="6" hidden="1">{"'gráf jan00'!$A$1:$AK$41"}</definedName>
    <definedName name="dfadsfsadf" localSheetId="7" hidden="1">{"'gráf jan00'!$A$1:$AK$41"}</definedName>
    <definedName name="dfadsfsadf" hidden="1">{"'gráf jan00'!$A$1:$AK$41"}</definedName>
    <definedName name="DFASFS" localSheetId="7" hidden="1">{#N/A,#N/A,FALSE,"GERAL";#N/A,#N/A,FALSE,"012-96";#N/A,#N/A,FALSE,"018-96";#N/A,#N/A,FALSE,"027-96";#N/A,#N/A,FALSE,"059-96";#N/A,#N/A,FALSE,"076-96";#N/A,#N/A,FALSE,"019-97";#N/A,#N/A,FALSE,"021-97";#N/A,#N/A,FALSE,"022-97";#N/A,#N/A,FALSE,"028-97"}</definedName>
    <definedName name="DFASFS" hidden="1">{#N/A,#N/A,FALSE,"GERAL";#N/A,#N/A,FALSE,"012-96";#N/A,#N/A,FALSE,"018-96";#N/A,#N/A,FALSE,"027-96";#N/A,#N/A,FALSE,"059-96";#N/A,#N/A,FALSE,"076-96";#N/A,#N/A,FALSE,"019-97";#N/A,#N/A,FALSE,"021-97";#N/A,#N/A,FALSE,"022-97";#N/A,#N/A,FALSE,"028-97"}</definedName>
    <definedName name="dfawefe" localSheetId="6" hidden="1">{#N/A,#N/A,FALSE,"GERAL";#N/A,#N/A,FALSE,"012-96";#N/A,#N/A,FALSE,"018-96";#N/A,#N/A,FALSE,"027-96";#N/A,#N/A,FALSE,"059-96";#N/A,#N/A,FALSE,"076-96";#N/A,#N/A,FALSE,"019-97";#N/A,#N/A,FALSE,"021-97";#N/A,#N/A,FALSE,"022-97";#N/A,#N/A,FALSE,"028-97"}</definedName>
    <definedName name="dfawefe" localSheetId="7" hidden="1">{#N/A,#N/A,FALSE,"GERAL";#N/A,#N/A,FALSE,"012-96";#N/A,#N/A,FALSE,"018-96";#N/A,#N/A,FALSE,"027-96";#N/A,#N/A,FALSE,"059-96";#N/A,#N/A,FALSE,"076-96";#N/A,#N/A,FALSE,"019-97";#N/A,#N/A,FALSE,"021-97";#N/A,#N/A,FALSE,"022-97";#N/A,#N/A,FALSE,"028-97"}</definedName>
    <definedName name="dfawefe" hidden="1">{#N/A,#N/A,FALSE,"GERAL";#N/A,#N/A,FALSE,"012-96";#N/A,#N/A,FALSE,"018-96";#N/A,#N/A,FALSE,"027-96";#N/A,#N/A,FALSE,"059-96";#N/A,#N/A,FALSE,"076-96";#N/A,#N/A,FALSE,"019-97";#N/A,#N/A,FALSE,"021-97";#N/A,#N/A,FALSE,"022-97";#N/A,#N/A,FALSE,"028-97"}</definedName>
    <definedName name="dfd" localSheetId="6" hidden="1">{"'gráf jan00'!$A$1:$AK$41"}</definedName>
    <definedName name="dfd" localSheetId="7" hidden="1">{"'gráf jan00'!$A$1:$AK$41"}</definedName>
    <definedName name="dfd" hidden="1">{"'gráf jan00'!$A$1:$AK$41"}</definedName>
    <definedName name="dfdafdsf" localSheetId="6" hidden="1">{"'REL CUSTODIF'!$B$1:$H$72"}</definedName>
    <definedName name="dfdafdsf" localSheetId="7" hidden="1">{"'REL CUSTODIF'!$B$1:$H$72"}</definedName>
    <definedName name="dfdafdsf" hidden="1">{"'REL CUSTODIF'!$B$1:$H$72"}</definedName>
    <definedName name="dfdd" localSheetId="6" hidden="1">{"'gráf jan00'!$A$1:$AK$41"}</definedName>
    <definedName name="dfdd" localSheetId="7" hidden="1">{"'gráf jan00'!$A$1:$AK$41"}</definedName>
    <definedName name="dfdd" hidden="1">{"'gráf jan00'!$A$1:$AK$41"}</definedName>
    <definedName name="dfdef" localSheetId="6" hidden="1">{#N/A,#N/A,FALSE,"GERAL";#N/A,#N/A,FALSE,"012-96";#N/A,#N/A,FALSE,"018-96";#N/A,#N/A,FALSE,"027-96";#N/A,#N/A,FALSE,"059-96";#N/A,#N/A,FALSE,"076-96";#N/A,#N/A,FALSE,"019-97";#N/A,#N/A,FALSE,"021-97";#N/A,#N/A,FALSE,"022-97";#N/A,#N/A,FALSE,"028-97"}</definedName>
    <definedName name="dfdef" localSheetId="7" hidden="1">{#N/A,#N/A,FALSE,"GERAL";#N/A,#N/A,FALSE,"012-96";#N/A,#N/A,FALSE,"018-96";#N/A,#N/A,FALSE,"027-96";#N/A,#N/A,FALSE,"059-96";#N/A,#N/A,FALSE,"076-96";#N/A,#N/A,FALSE,"019-97";#N/A,#N/A,FALSE,"021-97";#N/A,#N/A,FALSE,"022-97";#N/A,#N/A,FALSE,"028-97"}</definedName>
    <definedName name="dfdef" hidden="1">{#N/A,#N/A,FALSE,"GERAL";#N/A,#N/A,FALSE,"012-96";#N/A,#N/A,FALSE,"018-96";#N/A,#N/A,FALSE,"027-96";#N/A,#N/A,FALSE,"059-96";#N/A,#N/A,FALSE,"076-96";#N/A,#N/A,FALSE,"019-97";#N/A,#N/A,FALSE,"021-97";#N/A,#N/A,FALSE,"022-97";#N/A,#N/A,FALSE,"028-97"}</definedName>
    <definedName name="dfdf" localSheetId="6" hidden="1">{#N/A,#N/A,FALSE,"MO (2)"}</definedName>
    <definedName name="dfdf" localSheetId="7" hidden="1">{#N/A,#N/A,FALSE,"MO (2)"}</definedName>
    <definedName name="dfdf"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dfdfa" localSheetId="6" hidden="1">{"'REL CUSTODIF'!$B$1:$H$72"}</definedName>
    <definedName name="dfdfa" localSheetId="7" hidden="1">{"'REL CUSTODIF'!$B$1:$H$72"}</definedName>
    <definedName name="dfdfa" hidden="1">{"'REL CUSTODIF'!$B$1:$H$72"}</definedName>
    <definedName name="DFDFDF" localSheetId="6" hidden="1">{"'gráf jan00'!$A$1:$AK$41"}</definedName>
    <definedName name="DFDFDF" localSheetId="7" hidden="1">{"'gráf jan00'!$A$1:$AK$41"}</definedName>
    <definedName name="DFDFDF" hidden="1">{"'gráf jan00'!$A$1:$AK$41"}</definedName>
    <definedName name="dfdfdfd" hidden="1">#N/A</definedName>
    <definedName name="DFDFSSDF" localSheetId="6" hidden="1">{#N/A,#N/A,FALSE,"GERAL";#N/A,#N/A,FALSE,"012-96";#N/A,#N/A,FALSE,"018-96";#N/A,#N/A,FALSE,"027-96";#N/A,#N/A,FALSE,"059-96";#N/A,#N/A,FALSE,"076-96";#N/A,#N/A,FALSE,"019-97";#N/A,#N/A,FALSE,"021-97";#N/A,#N/A,FALSE,"022-97";#N/A,#N/A,FALSE,"028-97"}</definedName>
    <definedName name="DFDFSSDF" localSheetId="7" hidden="1">{#N/A,#N/A,FALSE,"GERAL";#N/A,#N/A,FALSE,"012-96";#N/A,#N/A,FALSE,"018-96";#N/A,#N/A,FALSE,"027-96";#N/A,#N/A,FALSE,"059-96";#N/A,#N/A,FALSE,"076-96";#N/A,#N/A,FALSE,"019-97";#N/A,#N/A,FALSE,"021-97";#N/A,#N/A,FALSE,"022-97";#N/A,#N/A,FALSE,"028-97"}</definedName>
    <definedName name="DFDFSSDF" hidden="1">{#N/A,#N/A,FALSE,"GERAL";#N/A,#N/A,FALSE,"012-96";#N/A,#N/A,FALSE,"018-96";#N/A,#N/A,FALSE,"027-96";#N/A,#N/A,FALSE,"059-96";#N/A,#N/A,FALSE,"076-96";#N/A,#N/A,FALSE,"019-97";#N/A,#N/A,FALSE,"021-97";#N/A,#N/A,FALSE,"022-97";#N/A,#N/A,FALSE,"028-97"}</definedName>
    <definedName name="dfe" localSheetId="6" hidden="1">{"'Quadro'!$A$4:$BG$78"}</definedName>
    <definedName name="dfe" localSheetId="7" hidden="1">{"'Quadro'!$A$4:$BG$78"}</definedName>
    <definedName name="dfe" hidden="1">{"'Quadro'!$A$4:$BG$78"}</definedName>
    <definedName name="DFEDFE" localSheetId="6" hidden="1">{"'REL CUSTODIF'!$B$1:$H$72"}</definedName>
    <definedName name="DFEDFE" localSheetId="7" hidden="1">{"'REL CUSTODIF'!$B$1:$H$72"}</definedName>
    <definedName name="DFEDFE" hidden="1">{"'REL CUSTODIF'!$B$1:$H$72"}</definedName>
    <definedName name="DFEFE" localSheetId="6" hidden="1">{"'REL CUSTODIF'!$B$1:$H$72"}</definedName>
    <definedName name="DFEFE" localSheetId="7" hidden="1">{"'REL CUSTODIF'!$B$1:$H$72"}</definedName>
    <definedName name="DFEFE" hidden="1">{"'REL CUSTODIF'!$B$1:$H$72"}</definedName>
    <definedName name="DFefEFGREQT" localSheetId="6" hidden="1">{#N/A,#N/A,FALSE,"GERAL";#N/A,#N/A,FALSE,"012-96";#N/A,#N/A,FALSE,"018-96";#N/A,#N/A,FALSE,"027-96";#N/A,#N/A,FALSE,"059-96";#N/A,#N/A,FALSE,"076-96";#N/A,#N/A,FALSE,"019-97";#N/A,#N/A,FALSE,"021-97";#N/A,#N/A,FALSE,"022-97";#N/A,#N/A,FALSE,"028-97"}</definedName>
    <definedName name="DFefEFGREQT" localSheetId="7" hidden="1">{#N/A,#N/A,FALSE,"GERAL";#N/A,#N/A,FALSE,"012-96";#N/A,#N/A,FALSE,"018-96";#N/A,#N/A,FALSE,"027-96";#N/A,#N/A,FALSE,"059-96";#N/A,#N/A,FALSE,"076-96";#N/A,#N/A,FALSE,"019-97";#N/A,#N/A,FALSE,"021-97";#N/A,#N/A,FALSE,"022-97";#N/A,#N/A,FALSE,"028-97"}</definedName>
    <definedName name="DFefEFGREQT" hidden="1">{#N/A,#N/A,FALSE,"GERAL";#N/A,#N/A,FALSE,"012-96";#N/A,#N/A,FALSE,"018-96";#N/A,#N/A,FALSE,"027-96";#N/A,#N/A,FALSE,"059-96";#N/A,#N/A,FALSE,"076-96";#N/A,#N/A,FALSE,"019-97";#N/A,#N/A,FALSE,"021-97";#N/A,#N/A,FALSE,"022-97";#N/A,#N/A,FALSE,"028-97"}</definedName>
    <definedName name="dferf" localSheetId="6" hidden="1">{"'REL CUSTODIF'!$B$1:$H$72"}</definedName>
    <definedName name="dferf" localSheetId="7" hidden="1">{"'REL CUSTODIF'!$B$1:$H$72"}</definedName>
    <definedName name="dferf" hidden="1">{"'REL CUSTODIF'!$B$1:$H$72"}</definedName>
    <definedName name="dferfewf" localSheetId="6" hidden="1">{"'REL CUSTODIF'!$B$1:$H$72"}</definedName>
    <definedName name="dferfewf" localSheetId="7" hidden="1">{"'REL CUSTODIF'!$B$1:$H$72"}</definedName>
    <definedName name="dferfewf" hidden="1">{"'REL CUSTODIF'!$B$1:$H$72"}</definedName>
    <definedName name="DFEWFEW" localSheetId="6" hidden="1">{"'REL CUSTODIF'!$B$1:$H$72"}</definedName>
    <definedName name="DFEWFEW" localSheetId="7" hidden="1">{"'REL CUSTODIF'!$B$1:$H$72"}</definedName>
    <definedName name="DFEWFEW" hidden="1">{"'REL CUSTODIF'!$B$1:$H$72"}</definedName>
    <definedName name="dff" localSheetId="6" hidden="1">#REF!</definedName>
    <definedName name="dff" localSheetId="7" hidden="1">[34]Jornales!#REF!</definedName>
    <definedName name="dff" hidden="1">#REF!</definedName>
    <definedName name="dffasf" localSheetId="6" hidden="1">{#N/A,#N/A,TRUE,"indice";#N/A,#N/A,TRUE,"indicadores";#N/A,#N/A,TRUE,"comentarios"}</definedName>
    <definedName name="dffasf" localSheetId="7" hidden="1">{#N/A,#N/A,TRUE,"indice";#N/A,#N/A,TRUE,"indicadores";#N/A,#N/A,TRUE,"comentarios"}</definedName>
    <definedName name="dffasf" hidden="1">{#N/A,#N/A,TRUE,"indice";#N/A,#N/A,TRUE,"indicadores";#N/A,#N/A,TRUE,"comentarios"}</definedName>
    <definedName name="dffgjh" localSheetId="6" hidden="1">{"'CptDifn'!$AA$32:$AG$32"}</definedName>
    <definedName name="dffgjh" localSheetId="7" hidden="1">{"'CptDifn'!$AA$32:$AG$32"}</definedName>
    <definedName name="dffgjh" hidden="1">{"'CptDifn'!$AA$32:$AG$32"}</definedName>
    <definedName name="DFfssgsd" localSheetId="6" hidden="1">{"'gráf jan00'!$A$1:$AK$41"}</definedName>
    <definedName name="DFfssgsd" localSheetId="7" hidden="1">{"'gráf jan00'!$A$1:$AK$41"}</definedName>
    <definedName name="DFfssgsd" hidden="1">{"'gráf jan00'!$A$1:$AK$41"}</definedName>
    <definedName name="DFGADET" localSheetId="6" hidden="1">{"'gráf jan00'!$A$1:$AK$41"}</definedName>
    <definedName name="DFGADET" localSheetId="7" hidden="1">{"'gráf jan00'!$A$1:$AK$41"}</definedName>
    <definedName name="DFGADET" hidden="1">{"'gráf jan00'!$A$1:$AK$41"}</definedName>
    <definedName name="DFGDF" localSheetId="6" hidden="1">{#N/A,#N/A,FALSE,"GERAL";#N/A,#N/A,FALSE,"012-96";#N/A,#N/A,FALSE,"018-96";#N/A,#N/A,FALSE,"027-96";#N/A,#N/A,FALSE,"059-96";#N/A,#N/A,FALSE,"076-96";#N/A,#N/A,FALSE,"019-97";#N/A,#N/A,FALSE,"021-97";#N/A,#N/A,FALSE,"022-97";#N/A,#N/A,FALSE,"028-97"}</definedName>
    <definedName name="DFGDF" localSheetId="7" hidden="1">{#N/A,#N/A,FALSE,"GERAL";#N/A,#N/A,FALSE,"012-96";#N/A,#N/A,FALSE,"018-96";#N/A,#N/A,FALSE,"027-96";#N/A,#N/A,FALSE,"059-96";#N/A,#N/A,FALSE,"076-96";#N/A,#N/A,FALSE,"019-97";#N/A,#N/A,FALSE,"021-97";#N/A,#N/A,FALSE,"022-97";#N/A,#N/A,FALSE,"028-97"}</definedName>
    <definedName name="DFGDF" hidden="1">{#N/A,#N/A,FALSE,"GERAL";#N/A,#N/A,FALSE,"012-96";#N/A,#N/A,FALSE,"018-96";#N/A,#N/A,FALSE,"027-96";#N/A,#N/A,FALSE,"059-96";#N/A,#N/A,FALSE,"076-96";#N/A,#N/A,FALSE,"019-97";#N/A,#N/A,FALSE,"021-97";#N/A,#N/A,FALSE,"022-97";#N/A,#N/A,FALSE,"028-97"}</definedName>
    <definedName name="dfgdfg" localSheetId="6" hidden="1">#REF!</definedName>
    <definedName name="dfgdfg" localSheetId="7" hidden="1">#REF!</definedName>
    <definedName name="dfgdfg" hidden="1">#REF!</definedName>
    <definedName name="DFGDFGD" localSheetId="6" hidden="1">{"'Quadro'!$A$4:$BG$78"}</definedName>
    <definedName name="DFGDFGD" localSheetId="7" hidden="1">{"'Quadro'!$A$4:$BG$78"}</definedName>
    <definedName name="DFGDFGD" hidden="1">{"'Quadro'!$A$4:$BG$78"}</definedName>
    <definedName name="dfgdfghgj" localSheetId="6" hidden="1">{"'CptDifn'!$AA$32:$AG$32"}</definedName>
    <definedName name="dfgdfghgj" localSheetId="7" hidden="1">{"'CptDifn'!$AA$32:$AG$32"}</definedName>
    <definedName name="dfgdfghgj" hidden="1">{"'CptDifn'!$AA$32:$AG$32"}</definedName>
    <definedName name="dfgdfh" localSheetId="6" hidden="1">{"'CptDifn'!$AA$32:$AG$32"}</definedName>
    <definedName name="dfgdfh" localSheetId="7" hidden="1">{"'CptDifn'!$AA$32:$AG$32"}</definedName>
    <definedName name="dfgdfh" hidden="1">{"'CptDifn'!$AA$32:$AG$32"}</definedName>
    <definedName name="dfgdh" localSheetId="6" hidden="1">{"'CptDifn'!$AA$32:$AG$32"}</definedName>
    <definedName name="dfgdh" localSheetId="7" hidden="1">{"'CptDifn'!$AA$32:$AG$32"}</definedName>
    <definedName name="dfgdh" hidden="1">{"'CptDifn'!$AA$32:$AG$32"}</definedName>
    <definedName name="dfgg" localSheetId="6" hidden="1">{"'CptDifn'!$AA$32:$AG$32"}</definedName>
    <definedName name="dfgg" localSheetId="7" hidden="1">{"'CptDifn'!$AA$32:$AG$32"}</definedName>
    <definedName name="dfgg" hidden="1">{"'CptDifn'!$AA$32:$AG$32"}</definedName>
    <definedName name="dfghd" localSheetId="6" hidden="1">{"'gráf jan00'!$A$1:$AK$41"}</definedName>
    <definedName name="dfghd" localSheetId="7" hidden="1">{"'gráf jan00'!$A$1:$AK$41"}</definedName>
    <definedName name="dfghd" hidden="1">{"'gráf jan00'!$A$1:$AK$41"}</definedName>
    <definedName name="dfghdfhd" localSheetId="6" hidden="1">{"'CptDifn'!$AA$32:$AG$32"}</definedName>
    <definedName name="dfghdfhd" localSheetId="7" hidden="1">{"'CptDifn'!$AA$32:$AG$32"}</definedName>
    <definedName name="dfghdfhd" hidden="1">{"'CptDifn'!$AA$32:$AG$32"}</definedName>
    <definedName name="dfghf" localSheetId="6" hidden="1">{"'CptDifn'!$AA$32:$AG$32"}</definedName>
    <definedName name="dfghf" localSheetId="7" hidden="1">{"'CptDifn'!$AA$32:$AG$32"}</definedName>
    <definedName name="dfghf" hidden="1">{"'CptDifn'!$AA$32:$AG$32"}</definedName>
    <definedName name="DFGR" localSheetId="6" hidden="1">{"'REL CUSTODIF'!$B$1:$H$72"}</definedName>
    <definedName name="DFGR" localSheetId="7" hidden="1">{"'REL CUSTODIF'!$B$1:$H$72"}</definedName>
    <definedName name="DFGR" hidden="1">{"'REL CUSTODIF'!$B$1:$H$72"}</definedName>
    <definedName name="dfgs" localSheetId="6" hidden="1">{#N/A,#N/A,TRUE,"Serviços"}</definedName>
    <definedName name="dfgs" localSheetId="7" hidden="1">{#N/A,#N/A,TRUE,"Serviços"}</definedName>
    <definedName name="dfgs" hidden="1">{#N/A,#N/A,TRUE,"Serviços"}</definedName>
    <definedName name="dfgss" localSheetId="6" hidden="1">{#N/A,#N/A,TRUE,"Serviços"}</definedName>
    <definedName name="dfgss" localSheetId="7" hidden="1">{#N/A,#N/A,TRUE,"Serviços"}</definedName>
    <definedName name="dfgss" hidden="1">{#N/A,#N/A,TRUE,"Serviços"}</definedName>
    <definedName name="dfgwerg" localSheetId="7" hidden="1">{#N/A,#N/A,FALSE,"Sketch1";#N/A,#N/A,FALSE,"Sketch2";#N/A,#N/A,FALSE,"Sketch3"}</definedName>
    <definedName name="dfgwerg" hidden="1">{#N/A,#N/A,FALSE,"Sketch1";#N/A,#N/A,FALSE,"Sketch2";#N/A,#N/A,FALSE,"Sketch3"}</definedName>
    <definedName name="dfh" localSheetId="6" hidden="1">{"'gráf jan00'!$A$1:$AK$41"}</definedName>
    <definedName name="dfh" localSheetId="7" hidden="1">{"'gráf jan00'!$A$1:$AK$41"}</definedName>
    <definedName name="dfh" hidden="1">{"'gráf jan00'!$A$1:$AK$41"}</definedName>
    <definedName name="dfhdfg" localSheetId="6" hidden="1">{#N/A,#N/A,FALSE,"PCOL"}</definedName>
    <definedName name="dfhdfg" localSheetId="7" hidden="1">{#N/A,#N/A,FALSE,"PCOL"}</definedName>
    <definedName name="dfhdfg" hidden="1">{#N/A,#N/A,FALSE,"PCOL"}</definedName>
    <definedName name="dfhdfh" localSheetId="6" hidden="1">{"'CptDifn'!$AA$32:$AG$32"}</definedName>
    <definedName name="dfhdfh" localSheetId="7" hidden="1">{"'CptDifn'!$AA$32:$AG$32"}</definedName>
    <definedName name="dfhdfh" hidden="1">{"'CptDifn'!$AA$32:$AG$32"}</definedName>
    <definedName name="dfhgdf" localSheetId="6" hidden="1">{#N/A,#N/A,TRUE,"indice";#N/A,#N/A,TRUE,"indicadores";#N/A,#N/A,TRUE,"comentarios"}</definedName>
    <definedName name="dfhgdf" localSheetId="7" hidden="1">{#N/A,#N/A,TRUE,"indice";#N/A,#N/A,TRUE,"indicadores";#N/A,#N/A,TRUE,"comentarios"}</definedName>
    <definedName name="dfhgdf" hidden="1">{#N/A,#N/A,TRUE,"indice";#N/A,#N/A,TRUE,"indicadores";#N/A,#N/A,TRUE,"comentarios"}</definedName>
    <definedName name="dfhghfg" localSheetId="6" hidden="1">{"'CptDifn'!$AA$32:$AG$32"}</definedName>
    <definedName name="dfhghfg" localSheetId="7" hidden="1">{"'CptDifn'!$AA$32:$AG$32"}</definedName>
    <definedName name="dfhghfg" hidden="1">{"'CptDifn'!$AA$32:$AG$32"}</definedName>
    <definedName name="dfqefefqef" localSheetId="6" hidden="1">{"'REL CUSTODIF'!$B$1:$H$72"}</definedName>
    <definedName name="dfqefefqef" localSheetId="7" hidden="1">{"'REL CUSTODIF'!$B$1:$H$72"}</definedName>
    <definedName name="dfqefefqef" hidden="1">{"'REL CUSTODIF'!$B$1:$H$72"}</definedName>
    <definedName name="DFQEFEWFE" localSheetId="6" hidden="1">{"'REL CUSTODIF'!$B$1:$H$72"}</definedName>
    <definedName name="DFQEFEWFE" localSheetId="7" hidden="1">{"'REL CUSTODIF'!$B$1:$H$72"}</definedName>
    <definedName name="DFQEFEWFE" hidden="1">{"'REL CUSTODIF'!$B$1:$H$72"}</definedName>
    <definedName name="DFQFEWF" localSheetId="6" hidden="1">{"'REL CUSTODIF'!$B$1:$H$72"}</definedName>
    <definedName name="DFQFEWF" localSheetId="7" hidden="1">{"'REL CUSTODIF'!$B$1:$H$72"}</definedName>
    <definedName name="DFQFEWF" hidden="1">{"'REL CUSTODIF'!$B$1:$H$72"}</definedName>
    <definedName name="dfr" localSheetId="6" hidden="1">{"'RR'!$A$2:$E$81"}</definedName>
    <definedName name="dfr" localSheetId="7" hidden="1">{"'RR'!$A$2:$E$81"}</definedName>
    <definedName name="dfr" hidden="1">{"'RR'!$A$2:$E$81"}</definedName>
    <definedName name="dfre" localSheetId="6" hidden="1">{"'INDICE'!$A$1:$K$78"}</definedName>
    <definedName name="dfre" localSheetId="7" hidden="1">{"'INDICE'!$A$1:$K$78"}</definedName>
    <definedName name="dfre" hidden="1">{"'INDICE'!$A$1:$K$78"}</definedName>
    <definedName name="dfs">#REF!</definedName>
    <definedName name="DFSDSFD" localSheetId="6" hidden="1">{"'Quadro'!$A$4:$BG$78"}</definedName>
    <definedName name="DFSDSFD" localSheetId="7" hidden="1">{"'Quadro'!$A$4:$BG$78"}</definedName>
    <definedName name="DFSDSFD" hidden="1">{"'Quadro'!$A$4:$BG$78"}</definedName>
    <definedName name="dft" localSheetId="6" hidden="1">{"'RR'!$A$2:$E$81"}</definedName>
    <definedName name="dft" localSheetId="7" hidden="1">{"'RR'!$A$2:$E$81"}</definedName>
    <definedName name="dft" hidden="1">{"'RR'!$A$2:$E$81"}</definedName>
    <definedName name="dfuil" localSheetId="6" hidden="1">{"'RR'!$A$2:$E$81"}</definedName>
    <definedName name="dfuil" localSheetId="7" hidden="1">{"'RR'!$A$2:$E$81"}</definedName>
    <definedName name="dfuil" hidden="1">{"'RR'!$A$2:$E$81"}</definedName>
    <definedName name="dfv" localSheetId="6" hidden="1">{#N/A,#N/A,FALSE,"GERAL";#N/A,#N/A,FALSE,"012-96";#N/A,#N/A,FALSE,"018-96";#N/A,#N/A,FALSE,"027-96";#N/A,#N/A,FALSE,"059-96";#N/A,#N/A,FALSE,"076-96";#N/A,#N/A,FALSE,"019-97";#N/A,#N/A,FALSE,"021-97";#N/A,#N/A,FALSE,"022-97";#N/A,#N/A,FALSE,"028-97"}</definedName>
    <definedName name="dfv" localSheetId="7" hidden="1">{#N/A,#N/A,FALSE,"GERAL";#N/A,#N/A,FALSE,"012-96";#N/A,#N/A,FALSE,"018-96";#N/A,#N/A,FALSE,"027-96";#N/A,#N/A,FALSE,"059-96";#N/A,#N/A,FALSE,"076-96";#N/A,#N/A,FALSE,"019-97";#N/A,#N/A,FALSE,"021-97";#N/A,#N/A,FALSE,"022-97";#N/A,#N/A,FALSE,"028-97"}</definedName>
    <definedName name="dfv" hidden="1">{#N/A,#N/A,FALSE,"GERAL";#N/A,#N/A,FALSE,"012-96";#N/A,#N/A,FALSE,"018-96";#N/A,#N/A,FALSE,"027-96";#N/A,#N/A,FALSE,"059-96";#N/A,#N/A,FALSE,"076-96";#N/A,#N/A,FALSE,"019-97";#N/A,#N/A,FALSE,"021-97";#N/A,#N/A,FALSE,"022-97";#N/A,#N/A,FALSE,"028-97"}</definedName>
    <definedName name="DGA" localSheetId="6">#REF!</definedName>
    <definedName name="DGA" localSheetId="7">'[35]PRO-08'!#REF!</definedName>
    <definedName name="DGA">#REF!</definedName>
    <definedName name="dgadfg" localSheetId="6" hidden="1">{#N/A,#N/A,FALSE,"PCOL"}</definedName>
    <definedName name="dgadfg" localSheetId="7" hidden="1">{#N/A,#N/A,FALSE,"PCOL"}</definedName>
    <definedName name="dgadfg" hidden="1">{#N/A,#N/A,FALSE,"PCOL"}</definedName>
    <definedName name="DGF" localSheetId="6" hidden="1">{#N/A,#N/A,FALSE,"MO (2)"}</definedName>
    <definedName name="DGF" localSheetId="7" hidden="1">{#N/A,#N/A,FALSE,"MO (2)"}</definedName>
    <definedName name="DGF" hidden="1">{#N/A,#N/A,FALSE,"MO (2)"}</definedName>
    <definedName name="DGFAERFE" localSheetId="6" hidden="1">{"'REL CUSTODIF'!$B$1:$H$72"}</definedName>
    <definedName name="DGFAERFE" localSheetId="7" hidden="1">{"'REL CUSTODIF'!$B$1:$H$72"}</definedName>
    <definedName name="DGFAERFE" hidden="1">{"'REL CUSTODIF'!$B$1:$H$72"}</definedName>
    <definedName name="dgfh" localSheetId="6" hidden="1">{"'gráf jan00'!$A$1:$AK$41"}</definedName>
    <definedName name="dgfh" localSheetId="7" hidden="1">{"'gráf jan00'!$A$1:$AK$41"}</definedName>
    <definedName name="dgfh" hidden="1">{"'gráf jan00'!$A$1:$AK$41"}</definedName>
    <definedName name="dggfdg" localSheetId="7" hidden="1">{#N/A,#N/A,FALSE,"Plan1";#N/A,#N/A,FALSE,"Plan2"}</definedName>
    <definedName name="dggfdg" hidden="1">{#N/A,#N/A,FALSE,"Plan1";#N/A,#N/A,FALSE,"Plan2"}</definedName>
    <definedName name="dggr" localSheetId="6" hidden="1">{"'CptDifn'!$AA$32:$AG$32"}</definedName>
    <definedName name="dggr" localSheetId="7" hidden="1">{"'CptDifn'!$AA$32:$AG$32"}</definedName>
    <definedName name="dggr" hidden="1">{"'CptDifn'!$AA$32:$AG$32"}</definedName>
    <definedName name="dghzdfhsd" localSheetId="7" hidden="1">{#N/A,#N/A,FALSE,"Pla_Preço";#N/A,#N/A,FALSE,"Crono"}</definedName>
    <definedName name="dghzdfhsd" hidden="1">{#N/A,#N/A,FALSE,"Pla_Preço";#N/A,#N/A,FALSE,"Crono"}</definedName>
    <definedName name="DGO_PAG01">#REF!</definedName>
    <definedName name="DGO_PAG02">#REF!</definedName>
    <definedName name="DGO_PAG03">#REF!</definedName>
    <definedName name="dgsdfg" localSheetId="6" hidden="1">{"'teste'!$B$2:$R$49"}</definedName>
    <definedName name="dgsdfg" localSheetId="7" hidden="1">{"'teste'!$B$2:$R$49"}</definedName>
    <definedName name="dgsdfg" hidden="1">{"'teste'!$B$2:$R$49"}</definedName>
    <definedName name="dgtukf"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dgtukf"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dgtukf"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dhdhd" localSheetId="6" hidden="1">{"'CptDifn'!$AA$32:$AG$32"}</definedName>
    <definedName name="dhdhd" localSheetId="7" hidden="1">{"'CptDifn'!$AA$32:$AG$32"}</definedName>
    <definedName name="dhdhd" hidden="1">{"'CptDifn'!$AA$32:$AG$32"}</definedName>
    <definedName name="dhgj" localSheetId="6" hidden="1">{"'CptDifn'!$AA$32:$AG$32"}</definedName>
    <definedName name="dhgj" localSheetId="7" hidden="1">{"'CptDifn'!$AA$32:$AG$32"}</definedName>
    <definedName name="dhgj" hidden="1">{"'CptDifn'!$AA$32:$AG$32"}</definedName>
    <definedName name="DILO_Ferrovia" localSheetId="6" hidden="1">{"'Quadro'!$A$4:$BG$78"}</definedName>
    <definedName name="DILO_Ferrovia" localSheetId="7" hidden="1">{"'Quadro'!$A$4:$BG$78"}</definedName>
    <definedName name="DILO_Ferrovia" hidden="1">{"'Quadro'!$A$4:$BG$78"}</definedName>
    <definedName name="DIMENSIONAMENTO_DE_TUBULAÇÃO">#REF!</definedName>
    <definedName name="disdjo" localSheetId="6" hidden="1">{#N/A,#N/A,FALSE,"GERAL";#N/A,#N/A,FALSE,"012-96";#N/A,#N/A,FALSE,"018-96";#N/A,#N/A,FALSE,"027-96";#N/A,#N/A,FALSE,"059-96";#N/A,#N/A,FALSE,"076-96";#N/A,#N/A,FALSE,"019-97";#N/A,#N/A,FALSE,"021-97";#N/A,#N/A,FALSE,"022-97";#N/A,#N/A,FALSE,"028-97"}</definedName>
    <definedName name="disdjo" localSheetId="7" hidden="1">{#N/A,#N/A,FALSE,"GERAL";#N/A,#N/A,FALSE,"012-96";#N/A,#N/A,FALSE,"018-96";#N/A,#N/A,FALSE,"027-96";#N/A,#N/A,FALSE,"059-96";#N/A,#N/A,FALSE,"076-96";#N/A,#N/A,FALSE,"019-97";#N/A,#N/A,FALSE,"021-97";#N/A,#N/A,FALSE,"022-97";#N/A,#N/A,FALSE,"028-97"}</definedName>
    <definedName name="disdjo" hidden="1">{#N/A,#N/A,FALSE,"GERAL";#N/A,#N/A,FALSE,"012-96";#N/A,#N/A,FALSE,"018-96";#N/A,#N/A,FALSE,"027-96";#N/A,#N/A,FALSE,"059-96";#N/A,#N/A,FALSE,"076-96";#N/A,#N/A,FALSE,"019-97";#N/A,#N/A,FALSE,"021-97";#N/A,#N/A,FALSE,"022-97";#N/A,#N/A,FALSE,"028-97"}</definedName>
    <definedName name="disdjo_1" localSheetId="7" hidden="1">{#N/A,#N/A,FALSE,"GERAL";#N/A,#N/A,FALSE,"012-96";#N/A,#N/A,FALSE,"018-96";#N/A,#N/A,FALSE,"027-96";#N/A,#N/A,FALSE,"059-96";#N/A,#N/A,FALSE,"076-96";#N/A,#N/A,FALSE,"019-97";#N/A,#N/A,FALSE,"021-97";#N/A,#N/A,FALSE,"022-97";#N/A,#N/A,FALSE,"028-97"}</definedName>
    <definedName name="disdjo_1" hidden="1">{#N/A,#N/A,FALSE,"GERAL";#N/A,#N/A,FALSE,"012-96";#N/A,#N/A,FALSE,"018-96";#N/A,#N/A,FALSE,"027-96";#N/A,#N/A,FALSE,"059-96";#N/A,#N/A,FALSE,"076-96";#N/A,#N/A,FALSE,"019-97";#N/A,#N/A,FALSE,"021-97";#N/A,#N/A,FALSE,"022-97";#N/A,#N/A,FALSE,"028-97"}</definedName>
    <definedName name="disdjo_2" localSheetId="7" hidden="1">{#N/A,#N/A,FALSE,"GERAL";#N/A,#N/A,FALSE,"012-96";#N/A,#N/A,FALSE,"018-96";#N/A,#N/A,FALSE,"027-96";#N/A,#N/A,FALSE,"059-96";#N/A,#N/A,FALSE,"076-96";#N/A,#N/A,FALSE,"019-97";#N/A,#N/A,FALSE,"021-97";#N/A,#N/A,FALSE,"022-97";#N/A,#N/A,FALSE,"028-97"}</definedName>
    <definedName name="disdjo_2" hidden="1">{#N/A,#N/A,FALSE,"GERAL";#N/A,#N/A,FALSE,"012-96";#N/A,#N/A,FALSE,"018-96";#N/A,#N/A,FALSE,"027-96";#N/A,#N/A,FALSE,"059-96";#N/A,#N/A,FALSE,"076-96";#N/A,#N/A,FALSE,"019-97";#N/A,#N/A,FALSE,"021-97";#N/A,#N/A,FALSE,"022-97";#N/A,#N/A,FALSE,"028-97"}</definedName>
    <definedName name="disdjo_3" localSheetId="7" hidden="1">{#N/A,#N/A,FALSE,"GERAL";#N/A,#N/A,FALSE,"012-96";#N/A,#N/A,FALSE,"018-96";#N/A,#N/A,FALSE,"027-96";#N/A,#N/A,FALSE,"059-96";#N/A,#N/A,FALSE,"076-96";#N/A,#N/A,FALSE,"019-97";#N/A,#N/A,FALSE,"021-97";#N/A,#N/A,FALSE,"022-97";#N/A,#N/A,FALSE,"028-97"}</definedName>
    <definedName name="disdjo_3" hidden="1">{#N/A,#N/A,FALSE,"GERAL";#N/A,#N/A,FALSE,"012-96";#N/A,#N/A,FALSE,"018-96";#N/A,#N/A,FALSE,"027-96";#N/A,#N/A,FALSE,"059-96";#N/A,#N/A,FALSE,"076-96";#N/A,#N/A,FALSE,"019-97";#N/A,#N/A,FALSE,"021-97";#N/A,#N/A,FALSE,"022-97";#N/A,#N/A,FALSE,"028-97"}</definedName>
    <definedName name="disdjo_4" localSheetId="7" hidden="1">{#N/A,#N/A,FALSE,"GERAL";#N/A,#N/A,FALSE,"012-96";#N/A,#N/A,FALSE,"018-96";#N/A,#N/A,FALSE,"027-96";#N/A,#N/A,FALSE,"059-96";#N/A,#N/A,FALSE,"076-96";#N/A,#N/A,FALSE,"019-97";#N/A,#N/A,FALSE,"021-97";#N/A,#N/A,FALSE,"022-97";#N/A,#N/A,FALSE,"028-97"}</definedName>
    <definedName name="disdjo_4" hidden="1">{#N/A,#N/A,FALSE,"GERAL";#N/A,#N/A,FALSE,"012-96";#N/A,#N/A,FALSE,"018-96";#N/A,#N/A,FALSE,"027-96";#N/A,#N/A,FALSE,"059-96";#N/A,#N/A,FALSE,"076-96";#N/A,#N/A,FALSE,"019-97";#N/A,#N/A,FALSE,"021-97";#N/A,#N/A,FALSE,"022-97";#N/A,#N/A,FALSE,"028-97"}</definedName>
    <definedName name="disp" localSheetId="6">#REF!</definedName>
    <definedName name="disp" localSheetId="7">#REF!</definedName>
    <definedName name="disp">#REF!</definedName>
    <definedName name="disp_oae" localSheetId="6">#REF!</definedName>
    <definedName name="disp_oae" localSheetId="7">'[40]ABC Projeto'!$J:$J</definedName>
    <definedName name="disp_oae">#REF!</definedName>
    <definedName name="disp1" localSheetId="6" hidden="1">{"'RR'!$A$2:$E$81"}</definedName>
    <definedName name="disp1" localSheetId="7" hidden="1">{"'RR'!$A$2:$E$81"}</definedName>
    <definedName name="disp1" hidden="1">{"'RR'!$A$2:$E$81"}</definedName>
    <definedName name="Displocopaul1" localSheetId="6" hidden="1">{"'gráf jan00'!$A$1:$AK$41"}</definedName>
    <definedName name="Displocopaul1" localSheetId="7" hidden="1">{"'gráf jan00'!$A$1:$AK$41"}</definedName>
    <definedName name="Displocopaul1" hidden="1">{"'gráf jan00'!$A$1:$AK$41"}</definedName>
    <definedName name="disppaul" localSheetId="6" hidden="1">{"'gráf jan00'!$A$1:$AK$41"}</definedName>
    <definedName name="disppaul" localSheetId="7" hidden="1">{"'gráf jan00'!$A$1:$AK$41"}</definedName>
    <definedName name="disppaul" hidden="1">{"'gráf jan00'!$A$1:$AK$41"}</definedName>
    <definedName name="Disppaul1" localSheetId="6" hidden="1">{"'gráf jan00'!$A$1:$AK$41"}</definedName>
    <definedName name="Disppaul1" localSheetId="7" hidden="1">{"'gráf jan00'!$A$1:$AK$41"}</definedName>
    <definedName name="Disppaul1" hidden="1">{"'gráf jan00'!$A$1:$AK$41"}</definedName>
    <definedName name="disppaul10" localSheetId="6" hidden="1">{"'gráf jan00'!$A$1:$AK$41"}</definedName>
    <definedName name="disppaul10" localSheetId="7" hidden="1">{"'gráf jan00'!$A$1:$AK$41"}</definedName>
    <definedName name="disppaul10" hidden="1">{"'gráf jan00'!$A$1:$AK$41"}</definedName>
    <definedName name="disppaul100" localSheetId="6" hidden="1">{"'gráf jan00'!$A$1:$AK$41"}</definedName>
    <definedName name="disppaul100" localSheetId="7" hidden="1">{"'gráf jan00'!$A$1:$AK$41"}</definedName>
    <definedName name="disppaul100" hidden="1">{"'gráf jan00'!$A$1:$AK$41"}</definedName>
    <definedName name="disppaul11" localSheetId="6" hidden="1">{"'Quadro'!$A$4:$BG$78"}</definedName>
    <definedName name="disppaul11" localSheetId="7" hidden="1">{"'Quadro'!$A$4:$BG$78"}</definedName>
    <definedName name="disppaul11" hidden="1">{"'Quadro'!$A$4:$BG$78"}</definedName>
    <definedName name="disppaul12" localSheetId="6" hidden="1">{"'gráf jan00'!$A$1:$AK$41"}</definedName>
    <definedName name="disppaul12" localSheetId="7" hidden="1">{"'gráf jan00'!$A$1:$AK$41"}</definedName>
    <definedName name="disppaul12" hidden="1">{"'gráf jan00'!$A$1:$AK$41"}</definedName>
    <definedName name="disppaul13" localSheetId="6" hidden="1">{"'gráf jan00'!$A$1:$AK$41"}</definedName>
    <definedName name="disppaul13" localSheetId="7" hidden="1">{"'gráf jan00'!$A$1:$AK$41"}</definedName>
    <definedName name="disppaul13" hidden="1">{"'gráf jan00'!$A$1:$AK$41"}</definedName>
    <definedName name="disppaul14" localSheetId="6" hidden="1">{"'gráf jan00'!$A$1:$AK$41"}</definedName>
    <definedName name="disppaul14" localSheetId="7" hidden="1">{"'gráf jan00'!$A$1:$AK$41"}</definedName>
    <definedName name="disppaul14" hidden="1">{"'gráf jan00'!$A$1:$AK$41"}</definedName>
    <definedName name="disppaul15" localSheetId="6" hidden="1">{"'gráf jan00'!$A$1:$AK$41"}</definedName>
    <definedName name="disppaul15" localSheetId="7" hidden="1">{"'gráf jan00'!$A$1:$AK$41"}</definedName>
    <definedName name="disppaul15" hidden="1">{"'gráf jan00'!$A$1:$AK$41"}</definedName>
    <definedName name="disppaul2" localSheetId="6" hidden="1">{"'gráf jan00'!$A$1:$AK$41"}</definedName>
    <definedName name="disppaul2" localSheetId="7" hidden="1">{"'gráf jan00'!$A$1:$AK$41"}</definedName>
    <definedName name="disppaul2" hidden="1">{"'gráf jan00'!$A$1:$AK$41"}</definedName>
    <definedName name="disppaul4" localSheetId="6" hidden="1">{"'gráf jan00'!$A$1:$AK$41"}</definedName>
    <definedName name="disppaul4" localSheetId="7" hidden="1">{"'gráf jan00'!$A$1:$AK$41"}</definedName>
    <definedName name="disppaul4" hidden="1">{"'gráf jan00'!$A$1:$AK$41"}</definedName>
    <definedName name="DispTelGASAG" localSheetId="6" hidden="1">{"'teste'!$B$2:$R$49"}</definedName>
    <definedName name="DispTelGASAG" localSheetId="7" hidden="1">{"'teste'!$B$2:$R$49"}</definedName>
    <definedName name="DispTelGASAG" hidden="1">{"'teste'!$B$2:$R$49"}</definedName>
    <definedName name="DISTRIOVER">#REF!</definedName>
    <definedName name="ditf" localSheetId="6" hidden="1">{"'CptDifn'!$AA$32:$AG$32"}</definedName>
    <definedName name="ditf" localSheetId="7" hidden="1">{"'CptDifn'!$AA$32:$AG$32"}</definedName>
    <definedName name="ditf" hidden="1">{"'CptDifn'!$AA$32:$AG$32"}</definedName>
    <definedName name="Divi" localSheetId="6" hidden="1">{"'Quadro'!$A$4:$BG$78"}</definedName>
    <definedName name="Divi" localSheetId="7" hidden="1">{"'Quadro'!$A$4:$BG$78"}</definedName>
    <definedName name="Divi" hidden="1">{"'Quadro'!$A$4:$BG$78"}</definedName>
    <definedName name="DJ" localSheetId="6">#REF!</definedName>
    <definedName name="DJ">#REF!</definedName>
    <definedName name="dksojd" localSheetId="6" hidden="1">{#N/A,#N/A,FALSE,"PCOL"}</definedName>
    <definedName name="dksojd" localSheetId="7" hidden="1">{#N/A,#N/A,FALSE,"PCOL"}</definedName>
    <definedName name="dksojd" hidden="1">{#N/A,#N/A,FALSE,"PCOL"}</definedName>
    <definedName name="dkvn" localSheetId="6" hidden="1">{"'gráf jan00'!$A$1:$AK$41"}</definedName>
    <definedName name="dkvn" localSheetId="7" hidden="1">{"'gráf jan00'!$A$1:$AK$41"}</definedName>
    <definedName name="dkvn" hidden="1">{"'gráf jan00'!$A$1:$AK$41"}</definedName>
    <definedName name="dlkfj" localSheetId="6" hidden="1">{"'gráf jan00'!$A$1:$AK$41"}</definedName>
    <definedName name="dlkfj" localSheetId="7" hidden="1">{"'gráf jan00'!$A$1:$AK$41"}</definedName>
    <definedName name="dlkfj" hidden="1">{"'gráf jan00'!$A$1:$AK$41"}</definedName>
    <definedName name="DMT" localSheetId="6">2</definedName>
    <definedName name="DMT" localSheetId="7">#REF!</definedName>
    <definedName name="DMT">#REF!</definedName>
    <definedName name="DMT_0_50">#REF!</definedName>
    <definedName name="DMT_1" localSheetId="6">#REF!</definedName>
    <definedName name="DMT_1" localSheetId="7">[68]DMT!$C$1</definedName>
    <definedName name="DMT_1">#REF!</definedName>
    <definedName name="DMT_1000">#REF!</definedName>
    <definedName name="DMT_200">#REF!</definedName>
    <definedName name="DMT_200_400">#REF!</definedName>
    <definedName name="DMT_400">#REF!</definedName>
    <definedName name="DMT_400_600">#REF!</definedName>
    <definedName name="DMT_5" localSheetId="6">#REF!</definedName>
    <definedName name="DMT_5" localSheetId="7">[68]DMT!$C$6</definedName>
    <definedName name="DMT_5">#REF!</definedName>
    <definedName name="DMT_50">#REF!</definedName>
    <definedName name="DMT_50_200">#REF!</definedName>
    <definedName name="DMT_600">#REF!</definedName>
    <definedName name="DMT_800">#REF!</definedName>
    <definedName name="dmt_aterro">#REF!</definedName>
    <definedName name="dmt_bfora">#REF!</definedName>
    <definedName name="dng" localSheetId="6" hidden="1">{#N/A,#N/A,FALSE,"GERAL";#N/A,#N/A,FALSE,"012-96";#N/A,#N/A,FALSE,"018-96";#N/A,#N/A,FALSE,"027-96";#N/A,#N/A,FALSE,"059-96";#N/A,#N/A,FALSE,"076-96";#N/A,#N/A,FALSE,"019-97";#N/A,#N/A,FALSE,"021-97";#N/A,#N/A,FALSE,"022-97";#N/A,#N/A,FALSE,"028-97"}</definedName>
    <definedName name="dng" localSheetId="7" hidden="1">{#N/A,#N/A,FALSE,"GERAL";#N/A,#N/A,FALSE,"012-96";#N/A,#N/A,FALSE,"018-96";#N/A,#N/A,FALSE,"027-96";#N/A,#N/A,FALSE,"059-96";#N/A,#N/A,FALSE,"076-96";#N/A,#N/A,FALSE,"019-97";#N/A,#N/A,FALSE,"021-97";#N/A,#N/A,FALSE,"022-97";#N/A,#N/A,FALSE,"028-97"}</definedName>
    <definedName name="dng" hidden="1">{#N/A,#N/A,FALSE,"GERAL";#N/A,#N/A,FALSE,"012-96";#N/A,#N/A,FALSE,"018-96";#N/A,#N/A,FALSE,"027-96";#N/A,#N/A,FALSE,"059-96";#N/A,#N/A,FALSE,"076-96";#N/A,#N/A,FALSE,"019-97";#N/A,#N/A,FALSE,"021-97";#N/A,#N/A,FALSE,"022-97";#N/A,#N/A,FALSE,"028-97"}</definedName>
    <definedName name="Doar" localSheetId="6" hidden="1">{#N/A,#N/A,FALSE,"Relatórios";"Vendas e Custos",#N/A,FALSE,"Vendas e Custos";"Premissas",#N/A,FALSE,"Premissas";"Projeções",#N/A,FALSE,"Projeções";"Dolar",#N/A,FALSE,"Dolar";"Original",#N/A,FALSE,"Original e UFIR"}</definedName>
    <definedName name="Doar" localSheetId="7" hidden="1">{#N/A,#N/A,FALSE,"Relatórios";"Vendas e Custos",#N/A,FALSE,"Vendas e Custos";"Premissas",#N/A,FALSE,"Premissas";"Projeções",#N/A,FALSE,"Projeções";"Dolar",#N/A,FALSE,"Dolar";"Original",#N/A,FALSE,"Original e UFIR"}</definedName>
    <definedName name="Doar" hidden="1">{#N/A,#N/A,FALSE,"Relatórios";"Vendas e Custos",#N/A,FALSE,"Vendas e Custos";"Premissas",#N/A,FALSE,"Premissas";"Projeções",#N/A,FALSE,"Projeções";"Dolar",#N/A,FALSE,"Dolar";"Original",#N/A,FALSE,"Original e UFIR"}</definedName>
    <definedName name="DOCAS">#REF!</definedName>
    <definedName name="DOCUMENTO">#REF!</definedName>
    <definedName name="doi" localSheetId="6"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doi" localSheetId="7"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doi"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DOIS" localSheetId="6" hidden="1">{#N/A,#N/A,FALSE,"GERAL";#N/A,#N/A,FALSE,"012-96";#N/A,#N/A,FALSE,"018-96";#N/A,#N/A,FALSE,"027-96";#N/A,#N/A,FALSE,"059-96";#N/A,#N/A,FALSE,"076-96";#N/A,#N/A,FALSE,"019-97";#N/A,#N/A,FALSE,"021-97";#N/A,#N/A,FALSE,"022-97";#N/A,#N/A,FALSE,"028-97"}</definedName>
    <definedName name="DOIS" localSheetId="7" hidden="1">{#N/A,#N/A,FALSE,"GERAL";#N/A,#N/A,FALSE,"012-96";#N/A,#N/A,FALSE,"018-96";#N/A,#N/A,FALSE,"027-96";#N/A,#N/A,FALSE,"059-96";#N/A,#N/A,FALSE,"076-96";#N/A,#N/A,FALSE,"019-97";#N/A,#N/A,FALSE,"021-97";#N/A,#N/A,FALSE,"022-97";#N/A,#N/A,FALSE,"028-97"}</definedName>
    <definedName name="DOIS" hidden="1">{#N/A,#N/A,FALSE,"GERAL";#N/A,#N/A,FALSE,"012-96";#N/A,#N/A,FALSE,"018-96";#N/A,#N/A,FALSE,"027-96";#N/A,#N/A,FALSE,"059-96";#N/A,#N/A,FALSE,"076-96";#N/A,#N/A,FALSE,"019-97";#N/A,#N/A,FALSE,"021-97";#N/A,#N/A,FALSE,"022-97";#N/A,#N/A,FALSE,"028-97"}</definedName>
    <definedName name="dois_caneta" localSheetId="6">#REF!</definedName>
    <definedName name="dois_caneta" localSheetId="7">#REF!</definedName>
    <definedName name="dois_caneta">#REF!</definedName>
    <definedName name="DOLAR">#REF!</definedName>
    <definedName name="Dólar">#REF!</definedName>
    <definedName name="dpi" localSheetId="6">#REF!</definedName>
    <definedName name="dpi">#REF!</definedName>
    <definedName name="dpinv" localSheetId="6">#REF!</definedName>
    <definedName name="dpinv">#REF!</definedName>
    <definedName name="dr" localSheetId="6">#REF!</definedName>
    <definedName name="DR">#REF!</definedName>
    <definedName name="DR9SP425" localSheetId="6">#REF!</definedName>
    <definedName name="DR9SP425">#REF!</definedName>
    <definedName name="drdf" localSheetId="6" hidden="1">{#N/A,#N/A,FALSE,"GERAL";#N/A,#N/A,FALSE,"012-96";#N/A,#N/A,FALSE,"018-96";#N/A,#N/A,FALSE,"027-96";#N/A,#N/A,FALSE,"059-96";#N/A,#N/A,FALSE,"076-96";#N/A,#N/A,FALSE,"019-97";#N/A,#N/A,FALSE,"021-97";#N/A,#N/A,FALSE,"022-97";#N/A,#N/A,FALSE,"028-97"}</definedName>
    <definedName name="drdf" localSheetId="7" hidden="1">{#N/A,#N/A,FALSE,"GERAL";#N/A,#N/A,FALSE,"012-96";#N/A,#N/A,FALSE,"018-96";#N/A,#N/A,FALSE,"027-96";#N/A,#N/A,FALSE,"059-96";#N/A,#N/A,FALSE,"076-96";#N/A,#N/A,FALSE,"019-97";#N/A,#N/A,FALSE,"021-97";#N/A,#N/A,FALSE,"022-97";#N/A,#N/A,FALSE,"028-97"}</definedName>
    <definedName name="drdf" hidden="1">{#N/A,#N/A,FALSE,"GERAL";#N/A,#N/A,FALSE,"012-96";#N/A,#N/A,FALSE,"018-96";#N/A,#N/A,FALSE,"027-96";#N/A,#N/A,FALSE,"059-96";#N/A,#N/A,FALSE,"076-96";#N/A,#N/A,FALSE,"019-97";#N/A,#N/A,FALSE,"021-97";#N/A,#N/A,FALSE,"022-97";#N/A,#N/A,FALSE,"028-97"}</definedName>
    <definedName name="DRE" localSheetId="6">#REF!</definedName>
    <definedName name="DRE" localSheetId="7">#REF!</definedName>
    <definedName name="DRE">#REF!</definedName>
    <definedName name="dreaa" localSheetId="6">#REF!</definedName>
    <definedName name="dreaa">#REF!</definedName>
    <definedName name="DREN" localSheetId="6">#REF!</definedName>
    <definedName name="dren">#REF!</definedName>
    <definedName name="dren_amarais">#REF!</definedName>
    <definedName name="Dren_preços">#REF!</definedName>
    <definedName name="DREN1">#REF!</definedName>
    <definedName name="DREN2">#REF!</definedName>
    <definedName name="DREN3">#REF!</definedName>
    <definedName name="DREN4">#REF!</definedName>
    <definedName name="DREN5">#REF!</definedName>
    <definedName name="drena">#REF!</definedName>
    <definedName name="DRENAG1">#REF!</definedName>
    <definedName name="drenagem" localSheetId="6">#REF!</definedName>
    <definedName name="drenagem" localSheetId="7">#REF!</definedName>
    <definedName name="Drenagem" hidden="1">{#N/A,#N/A,FALSE,"Planilha";#N/A,#N/A,FALSE,"Resumo";#N/A,#N/A,FALSE,"Fisico";#N/A,#N/A,FALSE,"Financeiro";#N/A,#N/A,FALSE,"Financeiro"}</definedName>
    <definedName name="Drenagem2" localSheetId="6" hidden="1">#REF!</definedName>
    <definedName name="Drenagem2" localSheetId="7" hidden="1">#REF!</definedName>
    <definedName name="Drenagem2" hidden="1">#REF!</definedName>
    <definedName name="DRENO">#REF!</definedName>
    <definedName name="dreno2">#REF!</definedName>
    <definedName name="drf" localSheetId="6" hidden="1">{"'RR'!$A$2:$E$81"}</definedName>
    <definedName name="drf" localSheetId="7" hidden="1">{"'RR'!$A$2:$E$81"}</definedName>
    <definedName name="drf" hidden="1">{"'RR'!$A$2:$E$81"}</definedName>
    <definedName name="drfggjh" localSheetId="6" hidden="1">{"'CptDifn'!$AA$32:$AG$32"}</definedName>
    <definedName name="drfggjh" localSheetId="7" hidden="1">{"'CptDifn'!$AA$32:$AG$32"}</definedName>
    <definedName name="drfggjh" hidden="1">{"'CptDifn'!$AA$32:$AG$32"}</definedName>
    <definedName name="DRI">#REF!</definedName>
    <definedName name="DRN">#REF!</definedName>
    <definedName name="drp" localSheetId="6" hidden="1">#N/A</definedName>
    <definedName name="drp" localSheetId="7" hidden="1">#N/A</definedName>
    <definedName name="drp" hidden="1">VLOOKUP(#REF!,[0]!rec,7,0)</definedName>
    <definedName name="drtr" hidden="1">#REF!</definedName>
    <definedName name="drtrt" localSheetId="7" hidden="1">{"'Estimativa de Lançamento-JAN'!$A$1:$AI$85"}</definedName>
    <definedName name="drtrt" hidden="1">{"'Estimativa de Lançamento-JAN'!$A$1:$AI$85"}</definedName>
    <definedName name="ds" localSheetId="6"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ds" localSheetId="7"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ds"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dsa" localSheetId="6" hidden="1">{"'gráf jan00'!$A$1:$AK$41"}</definedName>
    <definedName name="dsa" localSheetId="7" hidden="1">{"'gráf jan00'!$A$1:$AK$41"}</definedName>
    <definedName name="dsa" hidden="1">{"'gráf jan00'!$A$1:$AK$41"}</definedName>
    <definedName name="dsad">#REF!</definedName>
    <definedName name="dsadswd" localSheetId="6" hidden="1">{"'REL CUSTODIF'!$B$1:$H$72"}</definedName>
    <definedName name="dsadswd" localSheetId="7" hidden="1">{"'REL CUSTODIF'!$B$1:$H$72"}</definedName>
    <definedName name="dsadswd" hidden="1">{"'REL CUSTODIF'!$B$1:$H$72"}</definedName>
    <definedName name="dsaf" localSheetId="6" hidden="1">{"'Quadro'!$A$4:$BG$78"}</definedName>
    <definedName name="dsaf" localSheetId="7" hidden="1">{"'Quadro'!$A$4:$BG$78"}</definedName>
    <definedName name="dsaf" hidden="1">{"'Quadro'!$A$4:$BG$78"}</definedName>
    <definedName name="dsafsad" localSheetId="6" hidden="1">{"'Quadro'!$A$4:$BG$78"}</definedName>
    <definedName name="dsafsad" localSheetId="7" hidden="1">{"'Quadro'!$A$4:$BG$78"}</definedName>
    <definedName name="dsafsad" hidden="1">{"'Quadro'!$A$4:$BG$78"}</definedName>
    <definedName name="dsalkjdkjsad" localSheetId="6" hidden="1">#REF!</definedName>
    <definedName name="dsalkjdkjsad" hidden="1">#REF!</definedName>
    <definedName name="Dsc" hidden="1">#N/A</definedName>
    <definedName name="DSCR_DEBT_EQUITY" localSheetId="6" hidden="1">#REF!-1 &amp; "." &amp; MAX(1,COUNTA(INDEX(#REF!,MATCH(#REF!-1,#REF!,FALSE)):#REF!))</definedName>
    <definedName name="DSCR_DEBT_EQUITY" localSheetId="7" hidden="1">[69]!Header1-1 &amp; "." &amp; MAX(1,COUNTA(INDEX(#REF!,MATCH([69]!Header1-1,#REF!,FALSE)):#REF!))</definedName>
    <definedName name="DSCR_DEBT_EQUITY" hidden="1">#REF!-1 &amp; "." &amp; MAX(1,COUNTA(INDEX(#REF!,MATCH(#REF!-1,#REF!,FALSE)):#REF!))</definedName>
    <definedName name="dsda" localSheetId="6" hidden="1">{#N/A,#N/A,TRUE,"indice";#N/A,#N/A,TRUE,"indicadores";#N/A,#N/A,TRUE,"comentarios"}</definedName>
    <definedName name="dsda" localSheetId="7" hidden="1">{#N/A,#N/A,TRUE,"indice";#N/A,#N/A,TRUE,"indicadores";#N/A,#N/A,TRUE,"comentarios"}</definedName>
    <definedName name="dsda" hidden="1">{#N/A,#N/A,TRUE,"indice";#N/A,#N/A,TRUE,"indicadores";#N/A,#N/A,TRUE,"comentarios"}</definedName>
    <definedName name="Dsdas">#REF!</definedName>
    <definedName name="dsdf" localSheetId="6" hidden="1">#REF!</definedName>
    <definedName name="dsdf" localSheetId="7" hidden="1">#REF!</definedName>
    <definedName name="dsdf" hidden="1">#REF!</definedName>
    <definedName name="dsdgdg" localSheetId="6" hidden="1">#REF!</definedName>
    <definedName name="dsdgdg" hidden="1">#REF!</definedName>
    <definedName name="DSDS" localSheetId="6" hidden="1">{#N/A,#N/A,FALSE,"GERAL";#N/A,#N/A,FALSE,"012-96";#N/A,#N/A,FALSE,"018-96";#N/A,#N/A,FALSE,"027-96";#N/A,#N/A,FALSE,"059-96";#N/A,#N/A,FALSE,"076-96";#N/A,#N/A,FALSE,"019-97";#N/A,#N/A,FALSE,"021-97";#N/A,#N/A,FALSE,"022-97";#N/A,#N/A,FALSE,"028-97"}</definedName>
    <definedName name="DSDS" localSheetId="7" hidden="1">{#N/A,#N/A,FALSE,"GERAL";#N/A,#N/A,FALSE,"012-96";#N/A,#N/A,FALSE,"018-96";#N/A,#N/A,FALSE,"027-96";#N/A,#N/A,FALSE,"059-96";#N/A,#N/A,FALSE,"076-96";#N/A,#N/A,FALSE,"019-97";#N/A,#N/A,FALSE,"021-97";#N/A,#N/A,FALSE,"022-97";#N/A,#N/A,FALSE,"028-97"}</definedName>
    <definedName name="dsds" hidden="1">#REF!</definedName>
    <definedName name="dsdsd">#REF!</definedName>
    <definedName name="dsdsddsa">#REF!</definedName>
    <definedName name="DSDSDSA">#REF!</definedName>
    <definedName name="dsfadf" localSheetId="6" hidden="1">{#N/A,#N/A,FALSE,"GERAL";#N/A,#N/A,FALSE,"012-96";#N/A,#N/A,FALSE,"018-96";#N/A,#N/A,FALSE,"027-96";#N/A,#N/A,FALSE,"059-96";#N/A,#N/A,FALSE,"076-96";#N/A,#N/A,FALSE,"019-97";#N/A,#N/A,FALSE,"021-97";#N/A,#N/A,FALSE,"022-97";#N/A,#N/A,FALSE,"028-97"}</definedName>
    <definedName name="dsfadf" localSheetId="7" hidden="1">{#N/A,#N/A,FALSE,"GERAL";#N/A,#N/A,FALSE,"012-96";#N/A,#N/A,FALSE,"018-96";#N/A,#N/A,FALSE,"027-96";#N/A,#N/A,FALSE,"059-96";#N/A,#N/A,FALSE,"076-96";#N/A,#N/A,FALSE,"019-97";#N/A,#N/A,FALSE,"021-97";#N/A,#N/A,FALSE,"022-97";#N/A,#N/A,FALSE,"028-97"}</definedName>
    <definedName name="dsfadf" hidden="1">{#N/A,#N/A,FALSE,"GERAL";#N/A,#N/A,FALSE,"012-96";#N/A,#N/A,FALSE,"018-96";#N/A,#N/A,FALSE,"027-96";#N/A,#N/A,FALSE,"059-96";#N/A,#N/A,FALSE,"076-96";#N/A,#N/A,FALSE,"019-97";#N/A,#N/A,FALSE,"021-97";#N/A,#N/A,FALSE,"022-97";#N/A,#N/A,FALSE,"028-97"}</definedName>
    <definedName name="DSFASDFDasf" localSheetId="6" hidden="1">{"'REL CUSTODIF'!$B$1:$H$72"}</definedName>
    <definedName name="DSFASDFDasf" localSheetId="7" hidden="1">{"'REL CUSTODIF'!$B$1:$H$72"}</definedName>
    <definedName name="DSFASDFDasf" hidden="1">{"'REL CUSTODIF'!$B$1:$H$72"}</definedName>
    <definedName name="dsfds" localSheetId="6" hidden="1">#REF!</definedName>
    <definedName name="dsfds" hidden="1">#REF!</definedName>
    <definedName name="dsfed" localSheetId="6" hidden="1">{"'REL CUSTODIF'!$B$1:$H$72"}</definedName>
    <definedName name="dsfed" localSheetId="7" hidden="1">{"'REL CUSTODIF'!$B$1:$H$72"}</definedName>
    <definedName name="dsfed" hidden="1">{"'REL CUSTODIF'!$B$1:$H$72"}</definedName>
    <definedName name="dsfs" localSheetId="6" hidden="1">{#N/A,#N/A,FALSE,"GERAL";#N/A,#N/A,FALSE,"012-96";#N/A,#N/A,FALSE,"018-96";#N/A,#N/A,FALSE,"027-96";#N/A,#N/A,FALSE,"059-96";#N/A,#N/A,FALSE,"076-96";#N/A,#N/A,FALSE,"019-97";#N/A,#N/A,FALSE,"021-97";#N/A,#N/A,FALSE,"022-97";#N/A,#N/A,FALSE,"028-97"}</definedName>
    <definedName name="dsfs" localSheetId="7" hidden="1">{#N/A,#N/A,FALSE,"GERAL";#N/A,#N/A,FALSE,"012-96";#N/A,#N/A,FALSE,"018-96";#N/A,#N/A,FALSE,"027-96";#N/A,#N/A,FALSE,"059-96";#N/A,#N/A,FALSE,"076-96";#N/A,#N/A,FALSE,"019-97";#N/A,#N/A,FALSE,"021-97";#N/A,#N/A,FALSE,"022-97";#N/A,#N/A,FALSE,"028-97"}</definedName>
    <definedName name="dsfs" hidden="1">{#N/A,#N/A,FALSE,"GERAL";#N/A,#N/A,FALSE,"012-96";#N/A,#N/A,FALSE,"018-96";#N/A,#N/A,FALSE,"027-96";#N/A,#N/A,FALSE,"059-96";#N/A,#N/A,FALSE,"076-96";#N/A,#N/A,FALSE,"019-97";#N/A,#N/A,FALSE,"021-97";#N/A,#N/A,FALSE,"022-97";#N/A,#N/A,FALSE,"028-97"}</definedName>
    <definedName name="dsgjhxgn" localSheetId="7" hidden="1">{#N/A,#N/A,FALSE,"Pla_Preço";#N/A,#N/A,FALSE,"Crono"}</definedName>
    <definedName name="dsgjhxgn" hidden="1">{#N/A,#N/A,FALSE,"Pla_Preço";#N/A,#N/A,FALSE,"Crono"}</definedName>
    <definedName name="dsipaul" localSheetId="6" hidden="1">{"'gráf jan00'!$A$1:$AK$41"}</definedName>
    <definedName name="dsipaul" localSheetId="7" hidden="1">{"'gráf jan00'!$A$1:$AK$41"}</definedName>
    <definedName name="dsipaul" hidden="1">{"'gráf jan00'!$A$1:$AK$41"}</definedName>
    <definedName name="dsoif" localSheetId="6" hidden="1">{"'gráf jan00'!$A$1:$AK$41"}</definedName>
    <definedName name="dsoif" localSheetId="7" hidden="1">{"'gráf jan00'!$A$1:$AK$41"}</definedName>
    <definedName name="dsoif" hidden="1">{"'gráf jan00'!$A$1:$AK$41"}</definedName>
    <definedName name="dsrgdergdrg" localSheetId="7" hidden="1">{#N/A,#N/A,FALSE,"GERAL";#N/A,#N/A,FALSE,"012-96";#N/A,#N/A,FALSE,"018-96";#N/A,#N/A,FALSE,"027-96";#N/A,#N/A,FALSE,"059-96";#N/A,#N/A,FALSE,"076-96";#N/A,#N/A,FALSE,"019-97";#N/A,#N/A,FALSE,"021-97";#N/A,#N/A,FALSE,"022-97";#N/A,#N/A,FALSE,"028-97"}</definedName>
    <definedName name="dsrgdergdrg" hidden="1">{#N/A,#N/A,FALSE,"GERAL";#N/A,#N/A,FALSE,"012-96";#N/A,#N/A,FALSE,"018-96";#N/A,#N/A,FALSE,"027-96";#N/A,#N/A,FALSE,"059-96";#N/A,#N/A,FALSE,"076-96";#N/A,#N/A,FALSE,"019-97";#N/A,#N/A,FALSE,"021-97";#N/A,#N/A,FALSE,"022-97";#N/A,#N/A,FALSE,"028-97"}</definedName>
    <definedName name="dssdsds">#REF!</definedName>
    <definedName name="dssssss" localSheetId="6" hidden="1">{"'gráf jan00'!$A$1:$AK$41"}</definedName>
    <definedName name="dssssss" localSheetId="7" hidden="1">{"'gráf jan00'!$A$1:$AK$41"}</definedName>
    <definedName name="dssssss" hidden="1">{"'gráf jan00'!$A$1:$AK$41"}</definedName>
    <definedName name="dsxz" localSheetId="6" hidden="1">#REF!</definedName>
    <definedName name="dsxz" hidden="1">#REF!</definedName>
    <definedName name="DTUBOS">#REF!</definedName>
    <definedName name="Duplicação" localSheetId="6" hidden="1">{#N/A,#N/A,FALSE,"QD_F1 Invest Detalhado";#N/A,#N/A,FALSE,"QD_F3 Invest_Comparado";#N/A,#N/A,FALSE,"QD_B Trafego";#N/A,#N/A,FALSE,"QD_D0 Custos Operacionais";#N/A,#N/A,FALSE,"QD_C Receita";#N/A,#N/A,FALSE,"QD_D Custos";#N/A,#N/A,FALSE,"QD_E Resultado";#N/A,#N/A,FALSE,"QD_G Fluxo Caixa"}</definedName>
    <definedName name="Duplicação" localSheetId="7" hidden="1">{#N/A,#N/A,FALSE,"QD_F1 Invest Detalhado";#N/A,#N/A,FALSE,"QD_F3 Invest_Comparado";#N/A,#N/A,FALSE,"QD_B Trafego";#N/A,#N/A,FALSE,"QD_D0 Custos Operacionais";#N/A,#N/A,FALSE,"QD_C Receita";#N/A,#N/A,FALSE,"QD_D Custos";#N/A,#N/A,FALSE,"QD_E Resultado";#N/A,#N/A,FALSE,"QD_G Fluxo Caixa"}</definedName>
    <definedName name="Duplicação" hidden="1">{#N/A,#N/A,FALSE,"QD_F1 Invest Detalhado";#N/A,#N/A,FALSE,"QD_F3 Invest_Comparado";#N/A,#N/A,FALSE,"QD_B Trafego";#N/A,#N/A,FALSE,"QD_D0 Custos Operacionais";#N/A,#N/A,FALSE,"QD_C Receita";#N/A,#N/A,FALSE,"QD_D Custos";#N/A,#N/A,FALSE,"QD_E Resultado";#N/A,#N/A,FALSE,"QD_G Fluxo Caixa"}</definedName>
    <definedName name="Duplicação_1" localSheetId="6" hidden="1">{#N/A,#N/A,FALSE,"QD_F1 Invest Detalhado";#N/A,#N/A,FALSE,"QD_F3 Invest_Comparado";#N/A,#N/A,FALSE,"QD_B Trafego";#N/A,#N/A,FALSE,"QD_D0 Custos Operacionais";#N/A,#N/A,FALSE,"QD_C Receita";#N/A,#N/A,FALSE,"QD_D Custos";#N/A,#N/A,FALSE,"QD_E Resultado";#N/A,#N/A,FALSE,"QD_G Fluxo Caixa"}</definedName>
    <definedName name="Duplicação_1" localSheetId="7" hidden="1">{#N/A,#N/A,FALSE,"QD_F1 Invest Detalhado";#N/A,#N/A,FALSE,"QD_F3 Invest_Comparado";#N/A,#N/A,FALSE,"QD_B Trafego";#N/A,#N/A,FALSE,"QD_D0 Custos Operacionais";#N/A,#N/A,FALSE,"QD_C Receita";#N/A,#N/A,FALSE,"QD_D Custos";#N/A,#N/A,FALSE,"QD_E Resultado";#N/A,#N/A,FALSE,"QD_G Fluxo Caixa"}</definedName>
    <definedName name="Duplicação_1" hidden="1">{#N/A,#N/A,FALSE,"QD_F1 Invest Detalhado";#N/A,#N/A,FALSE,"QD_F3 Invest_Comparado";#N/A,#N/A,FALSE,"QD_B Trafego";#N/A,#N/A,FALSE,"QD_D0 Custos Operacionais";#N/A,#N/A,FALSE,"QD_C Receita";#N/A,#N/A,FALSE,"QD_D Custos";#N/A,#N/A,FALSE,"QD_E Resultado";#N/A,#N/A,FALSE,"QD_G Fluxo Caixa"}</definedName>
    <definedName name="Duplicação_2" localSheetId="6" hidden="1">{#N/A,#N/A,FALSE,"QD_F1 Invest Detalhado";#N/A,#N/A,FALSE,"QD_F3 Invest_Comparado";#N/A,#N/A,FALSE,"QD_B Trafego";#N/A,#N/A,FALSE,"QD_D0 Custos Operacionais";#N/A,#N/A,FALSE,"QD_C Receita";#N/A,#N/A,FALSE,"QD_D Custos";#N/A,#N/A,FALSE,"QD_E Resultado";#N/A,#N/A,FALSE,"QD_G Fluxo Caixa"}</definedName>
    <definedName name="Duplicação_2" localSheetId="7" hidden="1">{#N/A,#N/A,FALSE,"QD_F1 Invest Detalhado";#N/A,#N/A,FALSE,"QD_F3 Invest_Comparado";#N/A,#N/A,FALSE,"QD_B Trafego";#N/A,#N/A,FALSE,"QD_D0 Custos Operacionais";#N/A,#N/A,FALSE,"QD_C Receita";#N/A,#N/A,FALSE,"QD_D Custos";#N/A,#N/A,FALSE,"QD_E Resultado";#N/A,#N/A,FALSE,"QD_G Fluxo Caixa"}</definedName>
    <definedName name="Duplicação_2" hidden="1">{#N/A,#N/A,FALSE,"QD_F1 Invest Detalhado";#N/A,#N/A,FALSE,"QD_F3 Invest_Comparado";#N/A,#N/A,FALSE,"QD_B Trafego";#N/A,#N/A,FALSE,"QD_D0 Custos Operacionais";#N/A,#N/A,FALSE,"QD_C Receita";#N/A,#N/A,FALSE,"QD_D Custos";#N/A,#N/A,FALSE,"QD_E Resultado";#N/A,#N/A,FALSE,"QD_G Fluxo Caixa"}</definedName>
    <definedName name="Dúvidas" localSheetId="6" hidden="1">{"'Quadro'!$A$4:$BG$78"}</definedName>
    <definedName name="Dúvidas" localSheetId="7" hidden="1">{"'Quadro'!$A$4:$BG$78"}</definedName>
    <definedName name="Dúvidas" hidden="1">{"'Quadro'!$A$4:$BG$78"}</definedName>
    <definedName name="duvidas3" localSheetId="6" hidden="1">#REF!</definedName>
    <definedName name="duvidas3" hidden="1">#REF!</definedName>
    <definedName name="DV" localSheetId="6" hidden="1">{"'Quadro'!$A$4:$BG$78"}</definedName>
    <definedName name="DV" localSheetId="7" hidden="1">{"'Quadro'!$A$4:$BG$78"}</definedName>
    <definedName name="DV" hidden="1">{"'Quadro'!$A$4:$BG$78"}</definedName>
    <definedName name="DVASDV" localSheetId="6" hidden="1">{"'REL CUSTODIF'!$B$1:$H$72"}</definedName>
    <definedName name="DVASDV" localSheetId="7" hidden="1">{"'REL CUSTODIF'!$B$1:$H$72"}</definedName>
    <definedName name="DVASDV" hidden="1">{"'REL CUSTODIF'!$B$1:$H$72"}</definedName>
    <definedName name="DVDV" localSheetId="6" hidden="1">{"PARTE1",#N/A,FALSE,"Plan1"}</definedName>
    <definedName name="DVDV" localSheetId="7" hidden="1">{"PARTE1",#N/A,FALSE,"Plan1"}</definedName>
    <definedName name="DVDV" hidden="1">{"PARTE1",#N/A,FALSE,"Plan1"}</definedName>
    <definedName name="DVDVVD" localSheetId="6"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DVDVVD" hidden="1">{TRUE,TRUE,-1.25,-15.5,484.5,278.25,FALSE,FALSE,TRUE,FALSE,0,1,#N/A,452,#N/A,5.92592592592593,22.5714285714286,1,FALSE,FALSE,3,TRUE,1,FALSE,100,"Swvu.ACC.","ACwvu.ACC.",#N/A,FALSE,FALSE,0,0,0,0,2,"","",FALSE,FALSE,FALSE,FALSE,1,90,#N/A,#N/A,"=R1C1:R650C11",FALSE,#N/A,#N/A,FALSE,FALSE,FALSE,1,65532,65532,FALSE,FALSE,TRUE,TRUE,TRUE}</definedName>
    <definedName name="DVGFAZD" localSheetId="6" hidden="1">{"'REL CUSTODIF'!$B$1:$H$72"}</definedName>
    <definedName name="DVGFAZD" localSheetId="7" hidden="1">{"'REL CUSTODIF'!$B$1:$H$72"}</definedName>
    <definedName name="DVGFAZD" hidden="1">{"'REL CUSTODIF'!$B$1:$H$72"}</definedName>
    <definedName name="dvlnke" localSheetId="6" hidden="1">{"'gráf jan00'!$A$1:$AK$41"}</definedName>
    <definedName name="dvlnke" localSheetId="7" hidden="1">{"'gráf jan00'!$A$1:$AK$41"}</definedName>
    <definedName name="dvlnke" hidden="1">{"'gráf jan00'!$A$1:$AK$41"}</definedName>
    <definedName name="dvmdknvkndk" localSheetId="6" hidden="1">{#N/A,#N/A,FALSE,"GERAL";#N/A,#N/A,FALSE,"012-96";#N/A,#N/A,FALSE,"018-96";#N/A,#N/A,FALSE,"027-96";#N/A,#N/A,FALSE,"059-96";#N/A,#N/A,FALSE,"076-96";#N/A,#N/A,FALSE,"019-97";#N/A,#N/A,FALSE,"021-97";#N/A,#N/A,FALSE,"022-97";#N/A,#N/A,FALSE,"028-97"}</definedName>
    <definedName name="dvmdknvkndk" localSheetId="7" hidden="1">{#N/A,#N/A,FALSE,"GERAL";#N/A,#N/A,FALSE,"012-96";#N/A,#N/A,FALSE,"018-96";#N/A,#N/A,FALSE,"027-96";#N/A,#N/A,FALSE,"059-96";#N/A,#N/A,FALSE,"076-96";#N/A,#N/A,FALSE,"019-97";#N/A,#N/A,FALSE,"021-97";#N/A,#N/A,FALSE,"022-97";#N/A,#N/A,FALSE,"028-97"}</definedName>
    <definedName name="dvmdknvkndk" hidden="1">{#N/A,#N/A,FALSE,"GERAL";#N/A,#N/A,FALSE,"012-96";#N/A,#N/A,FALSE,"018-96";#N/A,#N/A,FALSE,"027-96";#N/A,#N/A,FALSE,"059-96";#N/A,#N/A,FALSE,"076-96";#N/A,#N/A,FALSE,"019-97";#N/A,#N/A,FALSE,"021-97";#N/A,#N/A,FALSE,"022-97";#N/A,#N/A,FALSE,"028-97"}</definedName>
    <definedName name="dwd" localSheetId="6" hidden="1">{"'Quadro'!$A$4:$BG$78"}</definedName>
    <definedName name="dwd" localSheetId="7" hidden="1">{"'Quadro'!$A$4:$BG$78"}</definedName>
    <definedName name="dwd" hidden="1">{"'Quadro'!$A$4:$BG$78"}</definedName>
    <definedName name="dwdw" localSheetId="6" hidden="1">{#N/A,#N/A,FALSE,"QD_F1 Invest Detalhado";#N/A,#N/A,FALSE,"QD_F3 Invest_Comparado";#N/A,#N/A,FALSE,"QD_B Trafego";#N/A,#N/A,FALSE,"QD_D0 Custos Operacionais";#N/A,#N/A,FALSE,"QD_C Receita";#N/A,#N/A,FALSE,"QD_D Custos";#N/A,#N/A,FALSE,"QD_E Resultado";#N/A,#N/A,FALSE,"QD_G Fluxo Caixa"}</definedName>
    <definedName name="dwdw" localSheetId="7" hidden="1">{#N/A,#N/A,FALSE,"QD_F1 Invest Detalhado";#N/A,#N/A,FALSE,"QD_F3 Invest_Comparado";#N/A,#N/A,FALSE,"QD_B Trafego";#N/A,#N/A,FALSE,"QD_D0 Custos Operacionais";#N/A,#N/A,FALSE,"QD_C Receita";#N/A,#N/A,FALSE,"QD_D Custos";#N/A,#N/A,FALSE,"QD_E Resultado";#N/A,#N/A,FALSE,"QD_G Fluxo Caixa"}</definedName>
    <definedName name="dwdw" hidden="1">{#N/A,#N/A,FALSE,"QD_F1 Invest Detalhado";#N/A,#N/A,FALSE,"QD_F3 Invest_Comparado";#N/A,#N/A,FALSE,"QD_B Trafego";#N/A,#N/A,FALSE,"QD_D0 Custos Operacionais";#N/A,#N/A,FALSE,"QD_C Receita";#N/A,#N/A,FALSE,"QD_D Custos";#N/A,#N/A,FALSE,"QD_E Resultado";#N/A,#N/A,FALSE,"QD_G Fluxo Caixa"}</definedName>
    <definedName name="dwed" localSheetId="6" hidden="1">#REF!</definedName>
    <definedName name="dwed" localSheetId="7" hidden="1">'[70]Cash flow'!$B$64</definedName>
    <definedName name="dwed" hidden="1">#REF!</definedName>
    <definedName name="dwsdad" localSheetId="6" hidden="1">{"'ReceitaLiquidaME'!$AA$25:$AN$32"}</definedName>
    <definedName name="dwsdad" localSheetId="7" hidden="1">{"'ReceitaLiquidaME'!$AA$25:$AN$32"}</definedName>
    <definedName name="dwsdad" hidden="1">{"'ReceitaLiquidaME'!$AA$25:$AN$32"}</definedName>
    <definedName name="dwwefwe" localSheetId="6" hidden="1">#REF!</definedName>
    <definedName name="dwwefwe" hidden="1">#REF!</definedName>
    <definedName name="DwwfFQf" localSheetId="6" hidden="1">#REF!</definedName>
    <definedName name="DwwfFQf" hidden="1">#REF!</definedName>
    <definedName name="dxdxdx" localSheetId="6" hidden="1">{"'RR'!$A$2:$E$81"}</definedName>
    <definedName name="dxdxdx" localSheetId="7" hidden="1">{"'RR'!$A$2:$E$81"}</definedName>
    <definedName name="dxdxdx" hidden="1">{"'RR'!$A$2:$E$81"}</definedName>
    <definedName name="DXNGBKGN" localSheetId="6" hidden="1">#REF!</definedName>
    <definedName name="DXNGBKGN" hidden="1">#REF!</definedName>
    <definedName name="dyugs" localSheetId="6" hidden="1">{#N/A,#N/A,FALSE,"Aging Summary";#N/A,#N/A,FALSE,"Ratio Analysis";#N/A,#N/A,FALSE,"Test 120 Day Accts";#N/A,#N/A,FALSE,"Tickmarks"}</definedName>
    <definedName name="dyugs" localSheetId="7" hidden="1">{#N/A,#N/A,FALSE,"Aging Summary";#N/A,#N/A,FALSE,"Ratio Analysis";#N/A,#N/A,FALSE,"Test 120 Day Accts";#N/A,#N/A,FALSE,"Tickmarks"}</definedName>
    <definedName name="dyugs" hidden="1">{#N/A,#N/A,FALSE,"Aging Summary";#N/A,#N/A,FALSE,"Ratio Analysis";#N/A,#N/A,FALSE,"Test 120 Day Accts";#N/A,#N/A,FALSE,"Tickmarks"}</definedName>
    <definedName name="dzdwd" localSheetId="6" hidden="1">{"'RR'!$A$2:$E$81"}</definedName>
    <definedName name="dzdwd" localSheetId="7" hidden="1">{"'RR'!$A$2:$E$81"}</definedName>
    <definedName name="dzdwd" hidden="1">{"'RR'!$A$2:$E$81"}</definedName>
    <definedName name="e" localSheetId="6" hidden="1">#REF!</definedName>
    <definedName name="e" localSheetId="7" hidden="1">#REF!</definedName>
    <definedName name="e" hidden="1">#REF!</definedName>
    <definedName name="e__cm">#REF!</definedName>
    <definedName name="e2we" localSheetId="6" hidden="1">#REF!</definedName>
    <definedName name="e2we" localSheetId="7" hidden="1">'[71]RA BP'!#REF!</definedName>
    <definedName name="e2we" hidden="1">#REF!</definedName>
    <definedName name="E3V" localSheetId="7" hidden="1">{#N/A,#N/A,FALSE,"Planilha";#N/A,#N/A,FALSE,"Resumo";#N/A,#N/A,FALSE,"Fisico";#N/A,#N/A,FALSE,"Financeiro";#N/A,#N/A,FALSE,"Financeiro"}</definedName>
    <definedName name="E3V" hidden="1">{#N/A,#N/A,FALSE,"Planilha";#N/A,#N/A,FALSE,"Resumo";#N/A,#N/A,FALSE,"Fisico";#N/A,#N/A,FALSE,"Financeiro";#N/A,#N/A,FALSE,"Financeiro"}</definedName>
    <definedName name="EA">#REF!</definedName>
    <definedName name="EAHYTHJWDRHYEJ" hidden="1">4</definedName>
    <definedName name="EAP">#REF!</definedName>
    <definedName name="eaSHRHRAEH" localSheetId="6" hidden="1">#REF!</definedName>
    <definedName name="eaSHRHRAEH" localSheetId="7" hidden="1">#REF!</definedName>
    <definedName name="eaSHRHRAEH" hidden="1">#REF!</definedName>
    <definedName name="EB">#REF!</definedName>
    <definedName name="EBASREGW" localSheetId="6" hidden="1">#REF!</definedName>
    <definedName name="EBASREGW" localSheetId="7" hidden="1">#REF!</definedName>
    <definedName name="EBASREGW" hidden="1">#REF!</definedName>
    <definedName name="ebebew" localSheetId="6" hidden="1">#REF!</definedName>
    <definedName name="ebebew" hidden="1">#REF!</definedName>
    <definedName name="ebqqebe" localSheetId="6" hidden="1">#REF!</definedName>
    <definedName name="ebqqebe" hidden="1">#REF!</definedName>
    <definedName name="ebtqetbeq" localSheetId="6" hidden="1">#REF!</definedName>
    <definedName name="ebtqetbeq" hidden="1">#REF!</definedName>
    <definedName name="ebyrnrt" localSheetId="6" hidden="1">#REF!</definedName>
    <definedName name="ebyrnrt" hidden="1">#REF!</definedName>
    <definedName name="EC">#REF!</definedName>
    <definedName name="ECEW" localSheetId="7" hidden="1">{#N/A,#N/A,FALSE,"F-01"}</definedName>
    <definedName name="ECEW" hidden="1">{#N/A,#N/A,FALSE,"F-01"}</definedName>
    <definedName name="ECEW_1" localSheetId="7" hidden="1">{#N/A,#N/A,FALSE,"F-01"}</definedName>
    <definedName name="ECEW_1" hidden="1">{#N/A,#N/A,FALSE,"F-01"}</definedName>
    <definedName name="ECJ" localSheetId="6">#REF!</definedName>
    <definedName name="ECJ" localSheetId="7">#REF!</definedName>
    <definedName name="ECJ">#REF!</definedName>
    <definedName name="ecm" localSheetId="6" hidden="1">{#N/A,#N/A,FALSE,"GERAL";#N/A,#N/A,FALSE,"012-96";#N/A,#N/A,FALSE,"018-96";#N/A,#N/A,FALSE,"027-96";#N/A,#N/A,FALSE,"059-96";#N/A,#N/A,FALSE,"076-96";#N/A,#N/A,FALSE,"019-97";#N/A,#N/A,FALSE,"021-97";#N/A,#N/A,FALSE,"022-97";#N/A,#N/A,FALSE,"028-97"}</definedName>
    <definedName name="ecm" localSheetId="7" hidden="1">{#N/A,#N/A,FALSE,"GERAL";#N/A,#N/A,FALSE,"012-96";#N/A,#N/A,FALSE,"018-96";#N/A,#N/A,FALSE,"027-96";#N/A,#N/A,FALSE,"059-96";#N/A,#N/A,FALSE,"076-96";#N/A,#N/A,FALSE,"019-97";#N/A,#N/A,FALSE,"021-97";#N/A,#N/A,FALSE,"022-97";#N/A,#N/A,FALSE,"028-97"}</definedName>
    <definedName name="ecm" hidden="1">{#N/A,#N/A,FALSE,"GERAL";#N/A,#N/A,FALSE,"012-96";#N/A,#N/A,FALSE,"018-96";#N/A,#N/A,FALSE,"027-96";#N/A,#N/A,FALSE,"059-96";#N/A,#N/A,FALSE,"076-96";#N/A,#N/A,FALSE,"019-97";#N/A,#N/A,FALSE,"021-97";#N/A,#N/A,FALSE,"022-97";#N/A,#N/A,FALSE,"028-97"}</definedName>
    <definedName name="ECNOFIBRAS" localSheetId="6" hidden="1">{"'PXR_6500'!$A$1:$I$124"}</definedName>
    <definedName name="ECNOFIBRAS" localSheetId="7" hidden="1">{"'PXR_6500'!$A$1:$I$124"}</definedName>
    <definedName name="ECNOFIBRAS" hidden="1">{"'PXR_6500'!$A$1:$I$124"}</definedName>
    <definedName name="ECNOFIBRAS2" localSheetId="6" hidden="1">{"'PXR_6500'!$A$1:$I$124"}</definedName>
    <definedName name="ECNOFIBRAS2" localSheetId="7" hidden="1">{"'PXR_6500'!$A$1:$I$124"}</definedName>
    <definedName name="ECNOFIBRAS2" hidden="1">{"'PXR_6500'!$A$1:$I$124"}</definedName>
    <definedName name="ed" localSheetId="6" hidden="1">{"'CptDifn'!$AA$32:$AG$32"}</definedName>
    <definedName name="ed" localSheetId="7" hidden="1">{"'CptDifn'!$AA$32:$AG$32"}</definedName>
    <definedName name="ed" hidden="1">{"'CptDifn'!$AA$32:$AG$32"}</definedName>
    <definedName name="edc" localSheetId="6" hidden="1">{"'gráf jan00'!$A$1:$AK$41"}</definedName>
    <definedName name="edc" localSheetId="7" hidden="1">{"'gráf jan00'!$A$1:$AK$41"}</definedName>
    <definedName name="EDC"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dd" localSheetId="6" hidden="1">{"'gráf jan00'!$A$1:$AK$41"}</definedName>
    <definedName name="edd" localSheetId="7" hidden="1">{"'gráf jan00'!$A$1:$AK$41"}</definedName>
    <definedName name="edd" hidden="1">{"'gráf jan00'!$A$1:$AK$41"}</definedName>
    <definedName name="EDEDDC" localSheetId="6" hidden="1">{#N/A,#N/A,FALSE,"Cadastro";#N/A,#N/A,FALSE,"Diasmês";#N/A,#N/A,FALSE,"Refeição_3t";#N/A,#N/A,FALSE,"Refeição_Adm";#N/A,#N/A,FALSE,"Custo"}</definedName>
    <definedName name="EDEDDC" localSheetId="7" hidden="1">{#N/A,#N/A,FALSE,"Cadastro";#N/A,#N/A,FALSE,"Diasmês";#N/A,#N/A,FALSE,"Refeição_3t";#N/A,#N/A,FALSE,"Refeição_Adm";#N/A,#N/A,FALSE,"Custo"}</definedName>
    <definedName name="EDEDDC" hidden="1">{#N/A,#N/A,FALSE,"Cadastro";#N/A,#N/A,FALSE,"Diasmês";#N/A,#N/A,FALSE,"Refeição_3t";#N/A,#N/A,FALSE,"Refeição_Adm";#N/A,#N/A,FALSE,"Custo"}</definedName>
    <definedName name="EDFREWRF" localSheetId="6" hidden="1">{"'REL CUSTODIF'!$B$1:$H$72"}</definedName>
    <definedName name="EDFREWRF" localSheetId="7" hidden="1">{"'REL CUSTODIF'!$B$1:$H$72"}</definedName>
    <definedName name="EDFREWRF" hidden="1">{"'REL CUSTODIF'!$B$1:$H$72"}</definedName>
    <definedName name="EDIF_SET_2013" localSheetId="6">#REF!</definedName>
    <definedName name="EDIF_SET_2013" localSheetId="7">[72]EDIF_SET_2013!$A$1:$D$2750</definedName>
    <definedName name="EDIF_SET_2013">#REF!</definedName>
    <definedName name="EDIFICAÇÕES">#N/A</definedName>
    <definedName name="Edit" localSheetId="6" hidden="1">#REF!</definedName>
    <definedName name="Edit" localSheetId="7" hidden="1">#REF!</definedName>
    <definedName name="Edit" hidden="1">#REF!</definedName>
    <definedName name="edrty" localSheetId="6" hidden="1">{"'CptDifn'!$AA$32:$AG$32"}</definedName>
    <definedName name="edrty" localSheetId="7" hidden="1">{"'CptDifn'!$AA$32:$AG$32"}</definedName>
    <definedName name="edrty" hidden="1">{"'CptDifn'!$AA$32:$AG$32"}</definedName>
    <definedName name="EDS">#REF!</definedName>
    <definedName name="edweqd" localSheetId="6" hidden="1">#REF!</definedName>
    <definedName name="edweqd" localSheetId="7" hidden="1">'[70]Cash flow'!$C:$C</definedName>
    <definedName name="edweqd" hidden="1">#REF!</definedName>
    <definedName name="EE" localSheetId="6" hidden="1">{#N/A,#N/A,FALSE,"310.1";#N/A,#N/A,FALSE,"321.1";#N/A,#N/A,FALSE,"320.3";#N/A,#N/A,FALSE,"330.1"}</definedName>
    <definedName name="EE" localSheetId="7" hidden="1">{#N/A,#N/A,FALSE,"310.1";#N/A,#N/A,FALSE,"321.1";#N/A,#N/A,FALSE,"320.3";#N/A,#N/A,FALSE,"330.1"}</definedName>
    <definedName name="ee"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eedd" localSheetId="6" hidden="1">{#N/A,#N/A,TRUE,"BD 97";#N/A,#N/A,TRUE,"IR E CS 1997";#N/A,#N/A,TRUE,"CONTINGÊNCIAS";#N/A,#N/A,TRUE,"AD_EX_97";#N/A,#N/A,TRUE,"PR ND";#N/A,#N/A,TRUE,"8191";#N/A,#N/A,TRUE,"8383";#N/A,#N/A,TRUE,"MP 1024"}</definedName>
    <definedName name="eedd" localSheetId="7" hidden="1">{#N/A,#N/A,TRUE,"BD 97";#N/A,#N/A,TRUE,"IR E CS 1997";#N/A,#N/A,TRUE,"CONTINGÊNCIAS";#N/A,#N/A,TRUE,"AD_EX_97";#N/A,#N/A,TRUE,"PR ND";#N/A,#N/A,TRUE,"8191";#N/A,#N/A,TRUE,"8383";#N/A,#N/A,TRUE,"MP 1024"}</definedName>
    <definedName name="eedd" hidden="1">{#N/A,#N/A,TRUE,"BD 97";#N/A,#N/A,TRUE,"IR E CS 1997";#N/A,#N/A,TRUE,"CONTINGÊNCIAS";#N/A,#N/A,TRUE,"AD_EX_97";#N/A,#N/A,TRUE,"PR ND";#N/A,#N/A,TRUE,"8191";#N/A,#N/A,TRUE,"8383";#N/A,#N/A,TRUE,"MP 1024"}</definedName>
    <definedName name="EEDDD">#REF!</definedName>
    <definedName name="EEDDDD">#REF!</definedName>
    <definedName name="EEE" localSheetId="6" hidden="1">{"'Plan1'!$B$10","'Plan1'!$A$1","'Plan1'!$C$2:$N$28"}</definedName>
    <definedName name="EEE" localSheetId="7" hidden="1">{"'Plan1'!$B$10","'Plan1'!$A$1","'Plan1'!$C$2:$N$28"}</definedName>
    <definedName name="EEE" hidden="1">{"'Plan1'!$B$10","'Plan1'!$A$1","'Plan1'!$C$2:$N$28"}</definedName>
    <definedName name="eeee" localSheetId="6" hidden="1">#REF!</definedName>
    <definedName name="eeee" localSheetId="7" hidden="1">#REF!</definedName>
    <definedName name="eeee" hidden="1">#REF!</definedName>
    <definedName name="eeeee" localSheetId="7" hidden="1">{#N/A,#N/A,FALSE,"MO (2)"}</definedName>
    <definedName name="eeeee" hidden="1">{#N/A,#N/A,FALSE,"MO (2)"}</definedName>
    <definedName name="EEEEEE"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EEEEE"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EEEEE"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eeeeee">#REF!</definedName>
    <definedName name="eeeeeeeeeee" localSheetId="6" hidden="1">#REF!</definedName>
    <definedName name="eeeeeeeeeee" localSheetId="7" hidden="1">#REF!</definedName>
    <definedName name="eeeeeeeeeee" hidden="1">#REF!</definedName>
    <definedName name="eeetye" localSheetId="6" hidden="1">{"'gráf jan00'!$A$1:$AK$41"}</definedName>
    <definedName name="eeetye" localSheetId="7" hidden="1">{"'gráf jan00'!$A$1:$AK$41"}</definedName>
    <definedName name="eeetye" hidden="1">{"'gráf jan00'!$A$1:$AK$41"}</definedName>
    <definedName name="EERDD">#REF!</definedName>
    <definedName name="EERFE" localSheetId="7" hidden="1">{#N/A,#N/A,FALSE,"GERAL";#N/A,#N/A,FALSE,"012-96";#N/A,#N/A,FALSE,"018-96";#N/A,#N/A,FALSE,"027-96";#N/A,#N/A,FALSE,"059-96";#N/A,#N/A,FALSE,"076-96";#N/A,#N/A,FALSE,"019-97";#N/A,#N/A,FALSE,"021-97";#N/A,#N/A,FALSE,"022-97";#N/A,#N/A,FALSE,"028-97"}</definedName>
    <definedName name="EERFE" hidden="1">{#N/A,#N/A,FALSE,"GERAL";#N/A,#N/A,FALSE,"012-96";#N/A,#N/A,FALSE,"018-96";#N/A,#N/A,FALSE,"027-96";#N/A,#N/A,FALSE,"059-96";#N/A,#N/A,FALSE,"076-96";#N/A,#N/A,FALSE,"019-97";#N/A,#N/A,FALSE,"021-97";#N/A,#N/A,FALSE,"022-97";#N/A,#N/A,FALSE,"028-97"}</definedName>
    <definedName name="EERRR">#REF!</definedName>
    <definedName name="eesdd" localSheetId="6" hidden="1">{#N/A,#N/A,TRUE,"indice";#N/A,#N/A,TRUE,"indicadores";#N/A,#N/A,TRUE,"comentarios"}</definedName>
    <definedName name="eesdd" localSheetId="7" hidden="1">{#N/A,#N/A,TRUE,"indice";#N/A,#N/A,TRUE,"indicadores";#N/A,#N/A,TRUE,"comentarios"}</definedName>
    <definedName name="eesdd" hidden="1">{#N/A,#N/A,TRUE,"indice";#N/A,#N/A,TRUE,"indicadores";#N/A,#N/A,TRUE,"comentarios"}</definedName>
    <definedName name="eett" localSheetId="6" hidden="1">{"'CptDifn'!$AA$32:$AG$32"}</definedName>
    <definedName name="eett" localSheetId="7" hidden="1">{"'CptDifn'!$AA$32:$AG$32"}</definedName>
    <definedName name="eett" hidden="1">{"'CptDifn'!$AA$32:$AG$32"}</definedName>
    <definedName name="EEWE">#REF!</definedName>
    <definedName name="ef" localSheetId="6" hidden="1">{"'CptDifn'!$AA$32:$AG$32"}</definedName>
    <definedName name="ef" localSheetId="7" hidden="1">{"'CptDifn'!$AA$32:$AG$32"}</definedName>
    <definedName name="ef" hidden="1">{"'CptDifn'!$AA$32:$AG$32"}</definedName>
    <definedName name="EFC" localSheetId="6" hidden="1">{"'RR'!$A$2:$E$81"}</definedName>
    <definedName name="EFC" localSheetId="7" hidden="1">{"'RR'!$A$2:$E$81"}</definedName>
    <definedName name="EFC" hidden="1">{"'RR'!$A$2:$E$81"}</definedName>
    <definedName name="efcd" localSheetId="6" hidden="1">#REF!</definedName>
    <definedName name="efcd" localSheetId="7" hidden="1">[70]XREF!$2:$2</definedName>
    <definedName name="efcd" hidden="1">#REF!</definedName>
    <definedName name="EFCEletron" localSheetId="6" hidden="1">{"'RR'!$A$2:$E$81"}</definedName>
    <definedName name="EFCEletron" localSheetId="7" hidden="1">{"'RR'!$A$2:$E$81"}</definedName>
    <definedName name="EFCEletron" hidden="1">{"'RR'!$A$2:$E$81"}</definedName>
    <definedName name="EFEQF" localSheetId="6" hidden="1">{"'REL CUSTODIF'!$B$1:$H$72"}</definedName>
    <definedName name="EFEQF" localSheetId="7" hidden="1">{"'REL CUSTODIF'!$B$1:$H$72"}</definedName>
    <definedName name="EFEQF" hidden="1">{"'REL CUSTODIF'!$B$1:$H$72"}</definedName>
    <definedName name="EFF" localSheetId="6" hidden="1">{#N/A,#N/A,FALSE,"GERAL";#N/A,#N/A,FALSE,"012-96";#N/A,#N/A,FALSE,"018-96";#N/A,#N/A,FALSE,"027-96";#N/A,#N/A,FALSE,"059-96";#N/A,#N/A,FALSE,"076-96";#N/A,#N/A,FALSE,"019-97";#N/A,#N/A,FALSE,"021-97";#N/A,#N/A,FALSE,"022-97";#N/A,#N/A,FALSE,"028-97"}</definedName>
    <definedName name="EFF" localSheetId="7" hidden="1">{#N/A,#N/A,FALSE,"GERAL";#N/A,#N/A,FALSE,"012-96";#N/A,#N/A,FALSE,"018-96";#N/A,#N/A,FALSE,"027-96";#N/A,#N/A,FALSE,"059-96";#N/A,#N/A,FALSE,"076-96";#N/A,#N/A,FALSE,"019-97";#N/A,#N/A,FALSE,"021-97";#N/A,#N/A,FALSE,"022-97";#N/A,#N/A,FALSE,"028-97"}</definedName>
    <definedName name="EFF" hidden="1">{#N/A,#N/A,FALSE,"GERAL";#N/A,#N/A,FALSE,"012-96";#N/A,#N/A,FALSE,"018-96";#N/A,#N/A,FALSE,"027-96";#N/A,#N/A,FALSE,"059-96";#N/A,#N/A,FALSE,"076-96";#N/A,#N/A,FALSE,"019-97";#N/A,#N/A,FALSE,"021-97";#N/A,#N/A,FALSE,"022-97";#N/A,#N/A,FALSE,"028-97"}</definedName>
    <definedName name="EFFEEF" localSheetId="6" hidden="1">{#N/A,#N/A,FALSE,"Aging Summary";#N/A,#N/A,FALSE,"Ratio Analysis";#N/A,#N/A,FALSE,"Test 120 Day Accts";#N/A,#N/A,FALSE,"Tickmarks"}</definedName>
    <definedName name="EFFEEF" localSheetId="7" hidden="1">{#N/A,#N/A,FALSE,"Aging Summary";#N/A,#N/A,FALSE,"Ratio Analysis";#N/A,#N/A,FALSE,"Test 120 Day Accts";#N/A,#N/A,FALSE,"Tickmarks"}</definedName>
    <definedName name="EFFEEF" hidden="1">{#N/A,#N/A,FALSE,"Aging Summary";#N/A,#N/A,FALSE,"Ratio Analysis";#N/A,#N/A,FALSE,"Test 120 Day Accts";#N/A,#N/A,FALSE,"Tickmarks"}</definedName>
    <definedName name="EFFGG">#REF!</definedName>
    <definedName name="EFVM" localSheetId="6" hidden="1">{"'RR'!$A$2:$E$81"}</definedName>
    <definedName name="EFVM" localSheetId="7" hidden="1">{"'RR'!$A$2:$E$81"}</definedName>
    <definedName name="EFVM" hidden="1">{"'RR'!$A$2:$E$81"}</definedName>
    <definedName name="EFVM2" localSheetId="6" hidden="1">{"'RR'!$A$2:$E$81"}</definedName>
    <definedName name="EFVM2" localSheetId="7" hidden="1">{"'RR'!$A$2:$E$81"}</definedName>
    <definedName name="EFVM2" hidden="1">{"'RR'!$A$2:$E$81"}</definedName>
    <definedName name="EFVM3" localSheetId="6" hidden="1">{"'RR'!$A$2:$E$81"}</definedName>
    <definedName name="EFVM3" localSheetId="7" hidden="1">{"'RR'!$A$2:$E$81"}</definedName>
    <definedName name="EFVM3" hidden="1">{"'RR'!$A$2:$E$81"}</definedName>
    <definedName name="EFwegfWE" localSheetId="6" hidden="1">{#N/A,#N/A,FALSE,"Anexo I";#N/A,#N/A,FALSE,"Anexo II";#N/A,#N/A,FALSE,"Anexo III"}</definedName>
    <definedName name="EFwegfWE" localSheetId="7" hidden="1">{#N/A,#N/A,FALSE,"Anexo I";#N/A,#N/A,FALSE,"Anexo II";#N/A,#N/A,FALSE,"Anexo III"}</definedName>
    <definedName name="EFwegfWE" hidden="1">{#N/A,#N/A,FALSE,"Anexo I";#N/A,#N/A,FALSE,"Anexo II";#N/A,#N/A,FALSE,"Anexo III"}</definedName>
    <definedName name="eg" localSheetId="6" hidden="1">{"'CptDifn'!$AA$32:$AG$32"}</definedName>
    <definedName name="eg" localSheetId="7" hidden="1">{"'CptDifn'!$AA$32:$AG$32"}</definedName>
    <definedName name="eg" hidden="1">{"'CptDifn'!$AA$32:$AG$32"}</definedName>
    <definedName name="EGFewgfWEG" localSheetId="6" hidden="1">{#N/A,#N/A,FALSE,"OORS";#N/A,#N/A,FALSE,"OEOT Ferrovia";#N/A,#N/A,FALSE,"OEOT Manobreiro";#N/A,#N/A,FALSE,"OEOT Rodovia";#N/A,#N/A,FALSE,"OEOT Bota Fora";#N/A,#N/A,FALSE,"OORQ";#N/A,#N/A,FALSE,"OORF Apoio";#N/A,#N/A,FALSE,"OORF Canaleiro";#N/A,#N/A,FALSE,"OORC";#N/A,#N/A,FALSE,"OOLO";#N/A,#N/A,FALSE,"OOEA";#N/A,#N/A,FALSE,"OEOM";#N/A,#N/A,FALSE,"OOE";#N/A,#N/A,FALSE,"OOEE";#N/A,#N/A,FALSE,"OERM";#N/A,#N/A,FALSE,"POOL";#N/A,#N/A,FALSE,"Extra OORS";#N/A,#N/A,FALSE,"Extra OEOT Ferrovia";#N/A,#N/A,FALSE,"Extra OEOT Manobreiro";#N/A,#N/A,FALSE,"Extra OEOT Rodovia";#N/A,#N/A,FALSE,"Extra OEOT Bota Fora";#N/A,#N/A,FALSE,"Extra OORQ";#N/A,#N/A,FALSE,"Extra OORF Apoio";#N/A,#N/A,FALSE,"Extra OORF Canaleiro";#N/A,#N/A,FALSE,"Extra OORC";#N/A,#N/A,FALSE,"Extra OOLO";#N/A,#N/A,FALSE,"Extra OOEA";#N/A,#N/A,FALSE,"Extra OEOM";#N/A,#N/A,FALSE,"Extra OOE";#N/A,#N/A,FALSE,"Extra OOEE";#N/A,#N/A,FALSE,"Extra OERM";#N/A,#N/A,FALSE,"Extra POOL"}</definedName>
    <definedName name="EGFewgfWEG" localSheetId="7" hidden="1">{#N/A,#N/A,FALSE,"OORS";#N/A,#N/A,FALSE,"OEOT Ferrovia";#N/A,#N/A,FALSE,"OEOT Manobreiro";#N/A,#N/A,FALSE,"OEOT Rodovia";#N/A,#N/A,FALSE,"OEOT Bota Fora";#N/A,#N/A,FALSE,"OORQ";#N/A,#N/A,FALSE,"OORF Apoio";#N/A,#N/A,FALSE,"OORF Canaleiro";#N/A,#N/A,FALSE,"OORC";#N/A,#N/A,FALSE,"OOLO";#N/A,#N/A,FALSE,"OOEA";#N/A,#N/A,FALSE,"OEOM";#N/A,#N/A,FALSE,"OOE";#N/A,#N/A,FALSE,"OOEE";#N/A,#N/A,FALSE,"OERM";#N/A,#N/A,FALSE,"POOL";#N/A,#N/A,FALSE,"Extra OORS";#N/A,#N/A,FALSE,"Extra OEOT Ferrovia";#N/A,#N/A,FALSE,"Extra OEOT Manobreiro";#N/A,#N/A,FALSE,"Extra OEOT Rodovia";#N/A,#N/A,FALSE,"Extra OEOT Bota Fora";#N/A,#N/A,FALSE,"Extra OORQ";#N/A,#N/A,FALSE,"Extra OORF Apoio";#N/A,#N/A,FALSE,"Extra OORF Canaleiro";#N/A,#N/A,FALSE,"Extra OORC";#N/A,#N/A,FALSE,"Extra OOLO";#N/A,#N/A,FALSE,"Extra OOEA";#N/A,#N/A,FALSE,"Extra OEOM";#N/A,#N/A,FALSE,"Extra OOE";#N/A,#N/A,FALSE,"Extra OOEE";#N/A,#N/A,FALSE,"Extra OERM";#N/A,#N/A,FALSE,"Extra POOL"}</definedName>
    <definedName name="EGFewgfWEG" hidden="1">{#N/A,#N/A,FALSE,"OORS";#N/A,#N/A,FALSE,"OEOT Ferrovia";#N/A,#N/A,FALSE,"OEOT Manobreiro";#N/A,#N/A,FALSE,"OEOT Rodovia";#N/A,#N/A,FALSE,"OEOT Bota Fora";#N/A,#N/A,FALSE,"OORQ";#N/A,#N/A,FALSE,"OORF Apoio";#N/A,#N/A,FALSE,"OORF Canaleiro";#N/A,#N/A,FALSE,"OORC";#N/A,#N/A,FALSE,"OOLO";#N/A,#N/A,FALSE,"OOEA";#N/A,#N/A,FALSE,"OEOM";#N/A,#N/A,FALSE,"OOE";#N/A,#N/A,FALSE,"OOEE";#N/A,#N/A,FALSE,"OERM";#N/A,#N/A,FALSE,"POOL";#N/A,#N/A,FALSE,"Extra OORS";#N/A,#N/A,FALSE,"Extra OEOT Ferrovia";#N/A,#N/A,FALSE,"Extra OEOT Manobreiro";#N/A,#N/A,FALSE,"Extra OEOT Rodovia";#N/A,#N/A,FALSE,"Extra OEOT Bota Fora";#N/A,#N/A,FALSE,"Extra OORQ";#N/A,#N/A,FALSE,"Extra OORF Apoio";#N/A,#N/A,FALSE,"Extra OORF Canaleiro";#N/A,#N/A,FALSE,"Extra OORC";#N/A,#N/A,FALSE,"Extra OOLO";#N/A,#N/A,FALSE,"Extra OOEA";#N/A,#N/A,FALSE,"Extra OEOM";#N/A,#N/A,FALSE,"Extra OOE";#N/A,#N/A,FALSE,"Extra OOEE";#N/A,#N/A,FALSE,"Extra OERM";#N/A,#N/A,FALSE,"Extra POOL"}</definedName>
    <definedName name="eh" localSheetId="6" hidden="1">{"'CptDifn'!$AA$32:$AG$32"}</definedName>
    <definedName name="eh" localSheetId="7" hidden="1">{"'CptDifn'!$AA$32:$AG$32"}</definedName>
    <definedName name="eh" hidden="1">{"'CptDifn'!$AA$32:$AG$32"}</definedName>
    <definedName name="EJ" localSheetId="6">#REF!</definedName>
    <definedName name="EJ">#REF!</definedName>
    <definedName name="EJI" localSheetId="6" hidden="1">{"'Quadro'!$A$4:$BG$78"}</definedName>
    <definedName name="EJI" localSheetId="7" hidden="1">{"'Quadro'!$A$4:$BG$78"}</definedName>
    <definedName name="EJI" hidden="1">{"'Quadro'!$A$4:$BG$78"}</definedName>
    <definedName name="elaboradoRENOVIAS">#REF!</definedName>
    <definedName name="Eletrica" localSheetId="6" hidden="1">{#N/A,#N/A,FALSE,"GERAL";#N/A,#N/A,FALSE,"012-96";#N/A,#N/A,FALSE,"018-96";#N/A,#N/A,FALSE,"027-96";#N/A,#N/A,FALSE,"059-96";#N/A,#N/A,FALSE,"076-96";#N/A,#N/A,FALSE,"019-97";#N/A,#N/A,FALSE,"021-97";#N/A,#N/A,FALSE,"022-97";#N/A,#N/A,FALSE,"028-97"}</definedName>
    <definedName name="Eletrica" localSheetId="7" hidden="1">{#N/A,#N/A,FALSE,"GERAL";#N/A,#N/A,FALSE,"012-96";#N/A,#N/A,FALSE,"018-96";#N/A,#N/A,FALSE,"027-96";#N/A,#N/A,FALSE,"059-96";#N/A,#N/A,FALSE,"076-96";#N/A,#N/A,FALSE,"019-97";#N/A,#N/A,FALSE,"021-97";#N/A,#N/A,FALSE,"022-97";#N/A,#N/A,FALSE,"028-97"}</definedName>
    <definedName name="Eletrica" hidden="1">{#N/A,#N/A,FALSE,"GERAL";#N/A,#N/A,FALSE,"012-96";#N/A,#N/A,FALSE,"018-96";#N/A,#N/A,FALSE,"027-96";#N/A,#N/A,FALSE,"059-96";#N/A,#N/A,FALSE,"076-96";#N/A,#N/A,FALSE,"019-97";#N/A,#N/A,FALSE,"021-97";#N/A,#N/A,FALSE,"022-97";#N/A,#N/A,FALSE,"028-97"}</definedName>
    <definedName name="ELÉTRICA">#N/A</definedName>
    <definedName name="Eletrica_1" localSheetId="7" hidden="1">{#N/A,#N/A,FALSE,"GERAL";#N/A,#N/A,FALSE,"012-96";#N/A,#N/A,FALSE,"018-96";#N/A,#N/A,FALSE,"027-96";#N/A,#N/A,FALSE,"059-96";#N/A,#N/A,FALSE,"076-96";#N/A,#N/A,FALSE,"019-97";#N/A,#N/A,FALSE,"021-97";#N/A,#N/A,FALSE,"022-97";#N/A,#N/A,FALSE,"028-97"}</definedName>
    <definedName name="Eletrica_1" hidden="1">{#N/A,#N/A,FALSE,"GERAL";#N/A,#N/A,FALSE,"012-96";#N/A,#N/A,FALSE,"018-96";#N/A,#N/A,FALSE,"027-96";#N/A,#N/A,FALSE,"059-96";#N/A,#N/A,FALSE,"076-96";#N/A,#N/A,FALSE,"019-97";#N/A,#N/A,FALSE,"021-97";#N/A,#N/A,FALSE,"022-97";#N/A,#N/A,FALSE,"028-97"}</definedName>
    <definedName name="Eletrica_2" localSheetId="7" hidden="1">{#N/A,#N/A,FALSE,"GERAL";#N/A,#N/A,FALSE,"012-96";#N/A,#N/A,FALSE,"018-96";#N/A,#N/A,FALSE,"027-96";#N/A,#N/A,FALSE,"059-96";#N/A,#N/A,FALSE,"076-96";#N/A,#N/A,FALSE,"019-97";#N/A,#N/A,FALSE,"021-97";#N/A,#N/A,FALSE,"022-97";#N/A,#N/A,FALSE,"028-97"}</definedName>
    <definedName name="Eletrica_2" hidden="1">{#N/A,#N/A,FALSE,"GERAL";#N/A,#N/A,FALSE,"012-96";#N/A,#N/A,FALSE,"018-96";#N/A,#N/A,FALSE,"027-96";#N/A,#N/A,FALSE,"059-96";#N/A,#N/A,FALSE,"076-96";#N/A,#N/A,FALSE,"019-97";#N/A,#N/A,FALSE,"021-97";#N/A,#N/A,FALSE,"022-97";#N/A,#N/A,FALSE,"028-97"}</definedName>
    <definedName name="Eletrica_3" localSheetId="7" hidden="1">{#N/A,#N/A,FALSE,"GERAL";#N/A,#N/A,FALSE,"012-96";#N/A,#N/A,FALSE,"018-96";#N/A,#N/A,FALSE,"027-96";#N/A,#N/A,FALSE,"059-96";#N/A,#N/A,FALSE,"076-96";#N/A,#N/A,FALSE,"019-97";#N/A,#N/A,FALSE,"021-97";#N/A,#N/A,FALSE,"022-97";#N/A,#N/A,FALSE,"028-97"}</definedName>
    <definedName name="Eletrica_3" hidden="1">{#N/A,#N/A,FALSE,"GERAL";#N/A,#N/A,FALSE,"012-96";#N/A,#N/A,FALSE,"018-96";#N/A,#N/A,FALSE,"027-96";#N/A,#N/A,FALSE,"059-96";#N/A,#N/A,FALSE,"076-96";#N/A,#N/A,FALSE,"019-97";#N/A,#N/A,FALSE,"021-97";#N/A,#N/A,FALSE,"022-97";#N/A,#N/A,FALSE,"028-97"}</definedName>
    <definedName name="Eletrica_4" localSheetId="7" hidden="1">{#N/A,#N/A,FALSE,"GERAL";#N/A,#N/A,FALSE,"012-96";#N/A,#N/A,FALSE,"018-96";#N/A,#N/A,FALSE,"027-96";#N/A,#N/A,FALSE,"059-96";#N/A,#N/A,FALSE,"076-96";#N/A,#N/A,FALSE,"019-97";#N/A,#N/A,FALSE,"021-97";#N/A,#N/A,FALSE,"022-97";#N/A,#N/A,FALSE,"028-97"}</definedName>
    <definedName name="Eletrica_4" hidden="1">{#N/A,#N/A,FALSE,"GERAL";#N/A,#N/A,FALSE,"012-96";#N/A,#N/A,FALSE,"018-96";#N/A,#N/A,FALSE,"027-96";#N/A,#N/A,FALSE,"059-96";#N/A,#N/A,FALSE,"076-96";#N/A,#N/A,FALSE,"019-97";#N/A,#N/A,FALSE,"021-97";#N/A,#N/A,FALSE,"022-97";#N/A,#N/A,FALSE,"028-97"}</definedName>
    <definedName name="eletrica1">#N/A</definedName>
    <definedName name="eli" localSheetId="6" hidden="1">{#N/A,#N/A,TRUE,"forside";#N/A,#N/A,TRUE,"Res_AOGT";#N/A,#N/A,TRUE,"Bal_AOGT";#N/A,#N/A,TRUE,"Kont_AOGT";#N/A,#N/A,TRUE,"Note 1-5";#N/A,#N/A,TRUE,"Note 6-9";#N/A,#N/A,TRUE,"Bal_note10-14";#N/A,#N/A,TRUE,"Note 15-16";#N/A,#N/A,TRUE,"Note 17-19";#N/A,#N/A,TRUE,"Note 19 forts.";#N/A,#N/A,TRUE,"Note 20-23";#N/A,#N/A,TRUE,"Nøkkeltall"}</definedName>
    <definedName name="eli" localSheetId="7" hidden="1">{#N/A,#N/A,TRUE,"forside";#N/A,#N/A,TRUE,"Res_AOGT";#N/A,#N/A,TRUE,"Bal_AOGT";#N/A,#N/A,TRUE,"Kont_AOGT";#N/A,#N/A,TRUE,"Note 1-5";#N/A,#N/A,TRUE,"Note 6-9";#N/A,#N/A,TRUE,"Bal_note10-14";#N/A,#N/A,TRUE,"Note 15-16";#N/A,#N/A,TRUE,"Note 17-19";#N/A,#N/A,TRUE,"Note 19 forts.";#N/A,#N/A,TRUE,"Note 20-23";#N/A,#N/A,TRUE,"Nøkkeltall"}</definedName>
    <definedName name="eli" hidden="1">{#N/A,#N/A,TRUE,"forside";#N/A,#N/A,TRUE,"Res_AOGT";#N/A,#N/A,TRUE,"Bal_AOGT";#N/A,#N/A,TRUE,"Kont_AOGT";#N/A,#N/A,TRUE,"Note 1-5";#N/A,#N/A,TRUE,"Note 6-9";#N/A,#N/A,TRUE,"Bal_note10-14";#N/A,#N/A,TRUE,"Note 15-16";#N/A,#N/A,TRUE,"Note 17-19";#N/A,#N/A,TRUE,"Note 19 forts.";#N/A,#N/A,TRUE,"Note 20-23";#N/A,#N/A,TRUE,"Nøkkeltall"}</definedName>
    <definedName name="elkjfds" localSheetId="6" hidden="1">{"'gráf jan00'!$A$1:$AK$41"}</definedName>
    <definedName name="elkjfds" localSheetId="7" hidden="1">{"'gráf jan00'!$A$1:$AK$41"}</definedName>
    <definedName name="elkjfds" hidden="1">{"'gráf jan00'!$A$1:$AK$41"}</definedName>
    <definedName name="Elton" localSheetId="6" hidden="1">{"'RR'!$A$2:$E$81"}</definedName>
    <definedName name="Elton" localSheetId="7" hidden="1">{"'RR'!$A$2:$E$81"}</definedName>
    <definedName name="Elton" hidden="1">{"'RR'!$A$2:$E$81"}</definedName>
    <definedName name="EMOP" localSheetId="6">#REF!</definedName>
    <definedName name="EMOP">#REF!</definedName>
    <definedName name="EmpAux" hidden="1">""</definedName>
    <definedName name="EmpMn"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mpMn"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mpMn"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mpolamento">#REF!</definedName>
    <definedName name="Empr" localSheetId="6" hidden="1">#REF!</definedName>
    <definedName name="Empr" localSheetId="7" hidden="1">#REF!</definedName>
    <definedName name="Empr" hidden="1">#REF!</definedName>
    <definedName name="Empresa" localSheetId="6">#REF!</definedName>
    <definedName name="Empresa" localSheetId="7">'[73]lista suspensa'!$G$2:$G$21</definedName>
    <definedName name="Empresa">#REF!</definedName>
    <definedName name="ENC._SOCIAIS" localSheetId="6">#REF!</definedName>
    <definedName name="ENC._SOCIAIS">#REF!</definedName>
    <definedName name="ENC_HOR" localSheetId="6">#REF!</definedName>
    <definedName name="ENC_HOR">#REF!</definedName>
    <definedName name="ENCARGO_MEN" localSheetId="6">#REF!</definedName>
    <definedName name="ENCARGO_MEN" localSheetId="7">'[46]$Salários'!$P$37</definedName>
    <definedName name="ENCARGO_MEN">#REF!</definedName>
    <definedName name="ENERGIA"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ENERGIA"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ENERGIA"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eng." localSheetId="7" hidden="1">{#N/A,#N/A,FALSE,"MO (2)"}</definedName>
    <definedName name="eng." hidden="1">{#N/A,#N/A,FALSE,"MO (2)"}</definedName>
    <definedName name="ENGENHARIA" localSheetId="7" hidden="1">{#N/A,#N/A,FALSE,"MO (2)"}</definedName>
    <definedName name="ENGENHARIA" hidden="1">{#N/A,#N/A,FALSE,"MO (2)"}</definedName>
    <definedName name="ENLEIV" localSheetId="6">#REF!</definedName>
    <definedName name="ENLEIV" localSheetId="7">#REF!</definedName>
    <definedName name="ENLEIV">#REF!</definedName>
    <definedName name="eoju" localSheetId="6" hidden="1">{#N/A,#N/A,FALSE,"GERAL";#N/A,#N/A,FALSE,"012-96";#N/A,#N/A,FALSE,"018-96";#N/A,#N/A,FALSE,"027-96";#N/A,#N/A,FALSE,"059-96";#N/A,#N/A,FALSE,"076-96";#N/A,#N/A,FALSE,"019-97";#N/A,#N/A,FALSE,"021-97";#N/A,#N/A,FALSE,"022-97";#N/A,#N/A,FALSE,"028-97"}</definedName>
    <definedName name="eoju" localSheetId="7" hidden="1">{#N/A,#N/A,FALSE,"GERAL";#N/A,#N/A,FALSE,"012-96";#N/A,#N/A,FALSE,"018-96";#N/A,#N/A,FALSE,"027-96";#N/A,#N/A,FALSE,"059-96";#N/A,#N/A,FALSE,"076-96";#N/A,#N/A,FALSE,"019-97";#N/A,#N/A,FALSE,"021-97";#N/A,#N/A,FALSE,"022-97";#N/A,#N/A,FALSE,"028-97"}</definedName>
    <definedName name="eoju" hidden="1">{#N/A,#N/A,FALSE,"GERAL";#N/A,#N/A,FALSE,"012-96";#N/A,#N/A,FALSE,"018-96";#N/A,#N/A,FALSE,"027-96";#N/A,#N/A,FALSE,"059-96";#N/A,#N/A,FALSE,"076-96";#N/A,#N/A,FALSE,"019-97";#N/A,#N/A,FALSE,"021-97";#N/A,#N/A,FALSE,"022-97";#N/A,#N/A,FALSE,"028-97"}</definedName>
    <definedName name="eoju_1" localSheetId="7" hidden="1">{#N/A,#N/A,FALSE,"GERAL";#N/A,#N/A,FALSE,"012-96";#N/A,#N/A,FALSE,"018-96";#N/A,#N/A,FALSE,"027-96";#N/A,#N/A,FALSE,"059-96";#N/A,#N/A,FALSE,"076-96";#N/A,#N/A,FALSE,"019-97";#N/A,#N/A,FALSE,"021-97";#N/A,#N/A,FALSE,"022-97";#N/A,#N/A,FALSE,"028-97"}</definedName>
    <definedName name="eoju_1" hidden="1">{#N/A,#N/A,FALSE,"GERAL";#N/A,#N/A,FALSE,"012-96";#N/A,#N/A,FALSE,"018-96";#N/A,#N/A,FALSE,"027-96";#N/A,#N/A,FALSE,"059-96";#N/A,#N/A,FALSE,"076-96";#N/A,#N/A,FALSE,"019-97";#N/A,#N/A,FALSE,"021-97";#N/A,#N/A,FALSE,"022-97";#N/A,#N/A,FALSE,"028-97"}</definedName>
    <definedName name="eoju_2" localSheetId="7" hidden="1">{#N/A,#N/A,FALSE,"GERAL";#N/A,#N/A,FALSE,"012-96";#N/A,#N/A,FALSE,"018-96";#N/A,#N/A,FALSE,"027-96";#N/A,#N/A,FALSE,"059-96";#N/A,#N/A,FALSE,"076-96";#N/A,#N/A,FALSE,"019-97";#N/A,#N/A,FALSE,"021-97";#N/A,#N/A,FALSE,"022-97";#N/A,#N/A,FALSE,"028-97"}</definedName>
    <definedName name="eoju_2" hidden="1">{#N/A,#N/A,FALSE,"GERAL";#N/A,#N/A,FALSE,"012-96";#N/A,#N/A,FALSE,"018-96";#N/A,#N/A,FALSE,"027-96";#N/A,#N/A,FALSE,"059-96";#N/A,#N/A,FALSE,"076-96";#N/A,#N/A,FALSE,"019-97";#N/A,#N/A,FALSE,"021-97";#N/A,#N/A,FALSE,"022-97";#N/A,#N/A,FALSE,"028-97"}</definedName>
    <definedName name="eoju_3" localSheetId="7" hidden="1">{#N/A,#N/A,FALSE,"GERAL";#N/A,#N/A,FALSE,"012-96";#N/A,#N/A,FALSE,"018-96";#N/A,#N/A,FALSE,"027-96";#N/A,#N/A,FALSE,"059-96";#N/A,#N/A,FALSE,"076-96";#N/A,#N/A,FALSE,"019-97";#N/A,#N/A,FALSE,"021-97";#N/A,#N/A,FALSE,"022-97";#N/A,#N/A,FALSE,"028-97"}</definedName>
    <definedName name="eoju_3" hidden="1">{#N/A,#N/A,FALSE,"GERAL";#N/A,#N/A,FALSE,"012-96";#N/A,#N/A,FALSE,"018-96";#N/A,#N/A,FALSE,"027-96";#N/A,#N/A,FALSE,"059-96";#N/A,#N/A,FALSE,"076-96";#N/A,#N/A,FALSE,"019-97";#N/A,#N/A,FALSE,"021-97";#N/A,#N/A,FALSE,"022-97";#N/A,#N/A,FALSE,"028-97"}</definedName>
    <definedName name="eoju_4" localSheetId="7" hidden="1">{#N/A,#N/A,FALSE,"GERAL";#N/A,#N/A,FALSE,"012-96";#N/A,#N/A,FALSE,"018-96";#N/A,#N/A,FALSE,"027-96";#N/A,#N/A,FALSE,"059-96";#N/A,#N/A,FALSE,"076-96";#N/A,#N/A,FALSE,"019-97";#N/A,#N/A,FALSE,"021-97";#N/A,#N/A,FALSE,"022-97";#N/A,#N/A,FALSE,"028-97"}</definedName>
    <definedName name="eoju_4" hidden="1">{#N/A,#N/A,FALSE,"GERAL";#N/A,#N/A,FALSE,"012-96";#N/A,#N/A,FALSE,"018-96";#N/A,#N/A,FALSE,"027-96";#N/A,#N/A,FALSE,"059-96";#N/A,#N/A,FALSE,"076-96";#N/A,#N/A,FALSE,"019-97";#N/A,#N/A,FALSE,"021-97";#N/A,#N/A,FALSE,"022-97";#N/A,#N/A,FALSE,"028-97"}</definedName>
    <definedName name="eprd_cod_36">#REF!</definedName>
    <definedName name="EPVT">#REF!</definedName>
    <definedName name="EPVT_15">#REF!</definedName>
    <definedName name="EPVT_16">#REF!</definedName>
    <definedName name="EPVT_17">#REF!</definedName>
    <definedName name="EPVT_18">#REF!</definedName>
    <definedName name="EPVT_19">#REF!</definedName>
    <definedName name="EPVT_20">#REF!</definedName>
    <definedName name="EPVT_21">#REF!</definedName>
    <definedName name="EPVT_22">#REF!</definedName>
    <definedName name="EPVT_23">#REF!</definedName>
    <definedName name="EPVT_24">#REF!</definedName>
    <definedName name="EPVT_25">#REF!</definedName>
    <definedName name="EPVT_26">#REF!</definedName>
    <definedName name="EPVT_27">#REF!</definedName>
    <definedName name="EPVT_28">#REF!</definedName>
    <definedName name="EPVT_29">#REF!</definedName>
    <definedName name="EPVT_30">#REF!</definedName>
    <definedName name="EPVT_31">#REF!</definedName>
    <definedName name="EPVT_32">#REF!</definedName>
    <definedName name="EPVT_33">#REF!</definedName>
    <definedName name="EPVT_34">#REF!</definedName>
    <definedName name="EPVT_35">#REF!</definedName>
    <definedName name="EPVT_36">#REF!</definedName>
    <definedName name="EPVT_38">#REF!</definedName>
    <definedName name="EQ" localSheetId="6" hidden="1">#REF!</definedName>
    <definedName name="EQ" localSheetId="7" hidden="1">#REF!</definedName>
    <definedName name="EQ" hidden="1">#REF!</definedName>
    <definedName name="eqegqeg" localSheetId="6" hidden="1">#REF!</definedName>
    <definedName name="eqegqeg" localSheetId="7" hidden="1">#REF!</definedName>
    <definedName name="eqegqeg" hidden="1">#REF!</definedName>
    <definedName name="EQPTO">#REF!</definedName>
    <definedName name="EQPTO_15">#REF!</definedName>
    <definedName name="EQPTO_16">#REF!</definedName>
    <definedName name="EQPTO_17">#REF!</definedName>
    <definedName name="EQPTO_18">#REF!</definedName>
    <definedName name="EQPTO_19">#REF!</definedName>
    <definedName name="EQPTO_20">#REF!</definedName>
    <definedName name="EQPTO_21">#REF!</definedName>
    <definedName name="EQPTO_22">#REF!</definedName>
    <definedName name="EQPTO_23">#REF!</definedName>
    <definedName name="EQPTO_24">#REF!</definedName>
    <definedName name="EQPTO_25">#REF!</definedName>
    <definedName name="EQPTO_26">#REF!</definedName>
    <definedName name="EQPTO_27">#REF!</definedName>
    <definedName name="EQPTO_28">#REF!</definedName>
    <definedName name="EQPTO_29">#REF!</definedName>
    <definedName name="EQPTO_30">#REF!</definedName>
    <definedName name="EQPTO_31">#REF!</definedName>
    <definedName name="EQPTO_32">#REF!</definedName>
    <definedName name="EQPTO_33">#REF!</definedName>
    <definedName name="EQPTO_34">#REF!</definedName>
    <definedName name="EQPTO_35">#REF!</definedName>
    <definedName name="EQPTO_36">#REF!</definedName>
    <definedName name="EQPTO_38">#REF!</definedName>
    <definedName name="Equatorial" localSheetId="6" hidden="1">{#N/A,#N/A,FALSE,"TOTAL"}</definedName>
    <definedName name="Equatorial" localSheetId="7" hidden="1">{#N/A,#N/A,FALSE,"TOTAL"}</definedName>
    <definedName name="Equatorial" hidden="1">{#N/A,#N/A,FALSE,"TOTAL"}</definedName>
    <definedName name="EQUI" localSheetId="6" hidden="1">{"'INDICE'!$A$1:$K$78"}</definedName>
    <definedName name="EQUI" localSheetId="7" hidden="1">{"'INDICE'!$A$1:$K$78"}</definedName>
    <definedName name="EQUI" hidden="1">{"'INDICE'!$A$1:$K$78"}</definedName>
    <definedName name="Equip" localSheetId="6" hidden="1">#REF!</definedName>
    <definedName name="Equip" hidden="1">#REF!</definedName>
    <definedName name="EQUIPAMENTO">#REF!</definedName>
    <definedName name="Equipamentos">#REF!</definedName>
    <definedName name="Equipamentos1">#REF!</definedName>
    <definedName name="equipe_de_projeto__gerenciamento__meio_ambiente_e_obra" localSheetId="6">#REF!</definedName>
    <definedName name="equipe_de_projeto__gerenciamento__meio_ambiente_e_obra">#REF!</definedName>
    <definedName name="eqwd" localSheetId="6" hidden="1">#REF!</definedName>
    <definedName name="eqwd" localSheetId="7" hidden="1">[15]EAIGESEN!#REF!</definedName>
    <definedName name="eqwd" hidden="1">#REF!</definedName>
    <definedName name="er" localSheetId="6" hidden="1">{#N/A,#N/A,FALSE,"QD_F1 Invest Detalhado";#N/A,#N/A,FALSE,"QD_F3 Invest_Comparado";#N/A,#N/A,FALSE,"QD_B Trafego";#N/A,#N/A,FALSE,"QD_D0 Custos Operacionais";#N/A,#N/A,FALSE,"QD_C Receita";#N/A,#N/A,FALSE,"QD_D Custos";#N/A,#N/A,FALSE,"QD_E Resultado";#N/A,#N/A,FALSE,"QD_G Fluxo Caixa"}</definedName>
    <definedName name="er" localSheetId="7" hidden="1">{#N/A,#N/A,FALSE,"QD_F1 Invest Detalhado";#N/A,#N/A,FALSE,"QD_F3 Invest_Comparado";#N/A,#N/A,FALSE,"QD_B Trafego";#N/A,#N/A,FALSE,"QD_D0 Custos Operacionais";#N/A,#N/A,FALSE,"QD_C Receita";#N/A,#N/A,FALSE,"QD_D Custos";#N/A,#N/A,FALSE,"QD_E Resultado";#N/A,#N/A,FALSE,"QD_G Fluxo Caixa"}</definedName>
    <definedName name="er" hidden="1">{#N/A,#N/A,FALSE,"QD_F1 Invest Detalhado";#N/A,#N/A,FALSE,"QD_F3 Invest_Comparado";#N/A,#N/A,FALSE,"QD_B Trafego";#N/A,#N/A,FALSE,"QD_D0 Custos Operacionais";#N/A,#N/A,FALSE,"QD_C Receita";#N/A,#N/A,FALSE,"QD_D Custos";#N/A,#N/A,FALSE,"QD_E Resultado";#N/A,#N/A,FALSE,"QD_G Fluxo Caixa"}</definedName>
    <definedName name="erb" localSheetId="6" hidden="1">{"'Quadro'!$A$4:$BG$78"}</definedName>
    <definedName name="erb" localSheetId="7" hidden="1">{"'Quadro'!$A$4:$BG$78"}</definedName>
    <definedName name="erb" hidden="1">{"'Quadro'!$A$4:$BG$78"}</definedName>
    <definedName name="erc" localSheetId="6" hidden="1">{"'RR'!$A$2:$E$81"}</definedName>
    <definedName name="erc" localSheetId="7" hidden="1">{"'RR'!$A$2:$E$81"}</definedName>
    <definedName name="erc" hidden="1">{"'RR'!$A$2:$E$81"}</definedName>
    <definedName name="ERDQWD" localSheetId="6" hidden="1">{"'REL CUSTODIF'!$B$1:$H$72"}</definedName>
    <definedName name="ERDQWD" localSheetId="7" hidden="1">{"'REL CUSTODIF'!$B$1:$H$72"}</definedName>
    <definedName name="ERDQWD" hidden="1">{"'REL CUSTODIF'!$B$1:$H$72"}</definedName>
    <definedName name="ereerer" localSheetId="7" hidden="1">{#N/A,#N/A,FALSE,"MO (2)"}</definedName>
    <definedName name="ereerer" hidden="1">{#N/A,#N/A,FALSE,"MO (2)"}</definedName>
    <definedName name="erer">#N/A</definedName>
    <definedName name="Erick" localSheetId="6" hidden="1">#REF!</definedName>
    <definedName name="Erick" localSheetId="7" hidden="1">#REF!</definedName>
    <definedName name="Erick" hidden="1">#REF!</definedName>
    <definedName name="ERQ4TRWER" localSheetId="6" hidden="1">{"'REL CUSTODIF'!$B$1:$H$72"}</definedName>
    <definedName name="ERQ4TRWER" localSheetId="7" hidden="1">{"'REL CUSTODIF'!$B$1:$H$72"}</definedName>
    <definedName name="ERQ4TRWER" hidden="1">{"'REL CUSTODIF'!$B$1:$H$72"}</definedName>
    <definedName name="ERQEER" localSheetId="6" hidden="1">{"'REL CUSTODIF'!$B$1:$H$72"}</definedName>
    <definedName name="ERQEER" localSheetId="7" hidden="1">{"'REL CUSTODIF'!$B$1:$H$72"}</definedName>
    <definedName name="ERQEER" hidden="1">{"'REL CUSTODIF'!$B$1:$H$72"}</definedName>
    <definedName name="erqwttew" localSheetId="6" hidden="1">{"'gráf jan00'!$A$1:$AK$41"}</definedName>
    <definedName name="erqwttew" localSheetId="7" hidden="1">{"'gráf jan00'!$A$1:$AK$41"}</definedName>
    <definedName name="erqwttew" hidden="1">{"'gráf jan00'!$A$1:$AK$41"}</definedName>
    <definedName name="err" localSheetId="6" hidden="1">{"VENTAS1",#N/A,FALSE,"VENTAS";"VENTAS2",#N/A,FALSE,"VENTAS";"VENTAS3",#N/A,FALSE,"VENTAS";"VENTAS4",#N/A,FALSE,"VENTAS";"VENTAS5",#N/A,FALSE,"VENTAS";"VENTAS6",#N/A,FALSE,"VENTAS";"VENTAS7",#N/A,FALSE,"VENTAS";"VENTAS8",#N/A,FALSE,"VENTAS"}</definedName>
    <definedName name="err" localSheetId="7" hidden="1">{"VENTAS1",#N/A,FALSE,"VENTAS";"VENTAS2",#N/A,FALSE,"VENTAS";"VENTAS3",#N/A,FALSE,"VENTAS";"VENTAS4",#N/A,FALSE,"VENTAS";"VENTAS5",#N/A,FALSE,"VENTAS";"VENTAS6",#N/A,FALSE,"VENTAS";"VENTAS7",#N/A,FALSE,"VENTAS";"VENTAS8",#N/A,FALSE,"VENTAS"}</definedName>
    <definedName name="err" hidden="1">{"VENTAS1",#N/A,FALSE,"VENTAS";"VENTAS2",#N/A,FALSE,"VENTAS";"VENTAS3",#N/A,FALSE,"VENTAS";"VENTAS4",#N/A,FALSE,"VENTAS";"VENTAS5",#N/A,FALSE,"VENTAS";"VENTAS6",#N/A,FALSE,"VENTAS";"VENTAS7",#N/A,FALSE,"VENTAS";"VENTAS8",#N/A,FALSE,"VENTAS"}</definedName>
    <definedName name="ERRO" localSheetId="6" hidden="1">{"'CptDifn'!$AA$32:$AG$32"}</definedName>
    <definedName name="ERRO" localSheetId="7" hidden="1">{"'CptDifn'!$AA$32:$AG$32"}</definedName>
    <definedName name="ERRO" hidden="1">{"'CptDifn'!$AA$32:$AG$32"}</definedName>
    <definedName name="ERRO1" localSheetId="6" hidden="1">{"'CptDifn'!$AA$32:$AG$32"}</definedName>
    <definedName name="ERRO1" localSheetId="7" hidden="1">{"'CptDifn'!$AA$32:$AG$32"}</definedName>
    <definedName name="ERRO1" hidden="1">{"'CptDifn'!$AA$32:$AG$32"}</definedName>
    <definedName name="ERRO3" localSheetId="6" hidden="1">{"'CptDifn'!$AA$32:$AG$32"}</definedName>
    <definedName name="ERRO3" localSheetId="7" hidden="1">{"'CptDifn'!$AA$32:$AG$32"}</definedName>
    <definedName name="ERRO3" hidden="1">{"'CptDifn'!$AA$32:$AG$32"}</definedName>
    <definedName name="ERRO4" localSheetId="6" hidden="1">{"'CptDifn'!$AA$32:$AG$32"}</definedName>
    <definedName name="ERRO4" localSheetId="7" hidden="1">{"'CptDifn'!$AA$32:$AG$32"}</definedName>
    <definedName name="ERRO4" hidden="1">{"'CptDifn'!$AA$32:$AG$32"}</definedName>
    <definedName name="ERRO5" localSheetId="6" hidden="1">{"'CptDifn'!$AA$32:$AG$32"}</definedName>
    <definedName name="ERRO5" localSheetId="7" hidden="1">{"'CptDifn'!$AA$32:$AG$32"}</definedName>
    <definedName name="ERRO5" hidden="1">{"'CptDifn'!$AA$32:$AG$32"}</definedName>
    <definedName name="ERRO6" localSheetId="6" hidden="1">{"'CptDifn'!$AA$32:$AG$32"}</definedName>
    <definedName name="ERRO6" localSheetId="7" hidden="1">{"'CptDifn'!$AA$32:$AG$32"}</definedName>
    <definedName name="ERRO6" hidden="1">{"'CptDifn'!$AA$32:$AG$32"}</definedName>
    <definedName name="ERRRRRRRRRRRRRRRO" localSheetId="6" hidden="1">{"'CptDifn'!$AA$32:$AG$32"}</definedName>
    <definedName name="ERRRRRRRRRRRRRRRO" localSheetId="7" hidden="1">{"'CptDifn'!$AA$32:$AG$32"}</definedName>
    <definedName name="ERRRRRRRRRRRRRRRO" hidden="1">{"'CptDifn'!$AA$32:$AG$32"}</definedName>
    <definedName name="erte" localSheetId="6" hidden="1">#REF!</definedName>
    <definedName name="erte" hidden="1">#REF!</definedName>
    <definedName name="ertert" localSheetId="6" hidden="1">#REF!</definedName>
    <definedName name="ertert" hidden="1">#REF!</definedName>
    <definedName name="erthgth" localSheetId="6" hidden="1">#REF!</definedName>
    <definedName name="erthgth" hidden="1">#REF!</definedName>
    <definedName name="erwer" localSheetId="6"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erwer" localSheetId="7"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erwer"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ERWGF2R3GF" localSheetId="6" hidden="1">{"'REL CUSTODIF'!$B$1:$H$72"}</definedName>
    <definedName name="ERWGF2R3GF" localSheetId="7" hidden="1">{"'REL CUSTODIF'!$B$1:$H$72"}</definedName>
    <definedName name="ERWGF2R3GF" hidden="1">{"'REL CUSTODIF'!$B$1:$H$72"}</definedName>
    <definedName name="ES" localSheetId="6" hidden="1">#REF!</definedName>
    <definedName name="ES" hidden="1">#REF!</definedName>
    <definedName name="ESCAVAÇÃO_MANUAL___PROFUNDIDADE_IGUAL_OU_INFERIOR_A_1_50M">#REF!</definedName>
    <definedName name="ESCAVADEIRA" localSheetId="6" hidden="1">#N/A</definedName>
    <definedName name="ESCAVADEIRA" localSheetId="7" hidden="1">#N/A</definedName>
    <definedName name="ESCAVADEIRA" hidden="1">VLOOKUP(#REF!,[0]!rec,3,0)</definedName>
    <definedName name="EscFRS" localSheetId="6">#REF!</definedName>
    <definedName name="EscFRS" localSheetId="7">[24]TABMAR94!#REF!</definedName>
    <definedName name="EscFRS">#REF!</definedName>
    <definedName name="esdfsadfsadfsda" localSheetId="6" hidden="1">#REF!</definedName>
    <definedName name="esdfsadfsadfsda" localSheetId="7" hidden="1">'[74]ACUMULADO ANO 2001'!$B$6:$B$13</definedName>
    <definedName name="esdfsadfsadfsda" hidden="1">#REF!</definedName>
    <definedName name="ESP" localSheetId="6" hidden="1">{#N/A,#N/A,FALSE,"GERAL";#N/A,#N/A,FALSE,"012-96";#N/A,#N/A,FALSE,"018-96";#N/A,#N/A,FALSE,"027-96";#N/A,#N/A,FALSE,"059-96";#N/A,#N/A,FALSE,"076-96";#N/A,#N/A,FALSE,"019-97";#N/A,#N/A,FALSE,"021-97";#N/A,#N/A,FALSE,"022-97";#N/A,#N/A,FALSE,"028-97"}</definedName>
    <definedName name="ESP" localSheetId="7" hidden="1">{#N/A,#N/A,FALSE,"GERAL";#N/A,#N/A,FALSE,"012-96";#N/A,#N/A,FALSE,"018-96";#N/A,#N/A,FALSE,"027-96";#N/A,#N/A,FALSE,"059-96";#N/A,#N/A,FALSE,"076-96";#N/A,#N/A,FALSE,"019-97";#N/A,#N/A,FALSE,"021-97";#N/A,#N/A,FALSE,"022-97";#N/A,#N/A,FALSE,"028-97"}</definedName>
    <definedName name="ESP" hidden="1">{#N/A,#N/A,FALSE,"GERAL";#N/A,#N/A,FALSE,"012-96";#N/A,#N/A,FALSE,"018-96";#N/A,#N/A,FALSE,"027-96";#N/A,#N/A,FALSE,"059-96";#N/A,#N/A,FALSE,"076-96";#N/A,#N/A,FALSE,"019-97";#N/A,#N/A,FALSE,"021-97";#N/A,#N/A,FALSE,"022-97";#N/A,#N/A,FALSE,"028-97"}</definedName>
    <definedName name="ESP_1" localSheetId="7" hidden="1">{#N/A,#N/A,FALSE,"GERAL";#N/A,#N/A,FALSE,"012-96";#N/A,#N/A,FALSE,"018-96";#N/A,#N/A,FALSE,"027-96";#N/A,#N/A,FALSE,"059-96";#N/A,#N/A,FALSE,"076-96";#N/A,#N/A,FALSE,"019-97";#N/A,#N/A,FALSE,"021-97";#N/A,#N/A,FALSE,"022-97";#N/A,#N/A,FALSE,"028-97"}</definedName>
    <definedName name="ESP_1" hidden="1">{#N/A,#N/A,FALSE,"GERAL";#N/A,#N/A,FALSE,"012-96";#N/A,#N/A,FALSE,"018-96";#N/A,#N/A,FALSE,"027-96";#N/A,#N/A,FALSE,"059-96";#N/A,#N/A,FALSE,"076-96";#N/A,#N/A,FALSE,"019-97";#N/A,#N/A,FALSE,"021-97";#N/A,#N/A,FALSE,"022-97";#N/A,#N/A,FALSE,"028-97"}</definedName>
    <definedName name="ESP_2" localSheetId="7" hidden="1">{#N/A,#N/A,FALSE,"GERAL";#N/A,#N/A,FALSE,"012-96";#N/A,#N/A,FALSE,"018-96";#N/A,#N/A,FALSE,"027-96";#N/A,#N/A,FALSE,"059-96";#N/A,#N/A,FALSE,"076-96";#N/A,#N/A,FALSE,"019-97";#N/A,#N/A,FALSE,"021-97";#N/A,#N/A,FALSE,"022-97";#N/A,#N/A,FALSE,"028-97"}</definedName>
    <definedName name="ESP_2" hidden="1">{#N/A,#N/A,FALSE,"GERAL";#N/A,#N/A,FALSE,"012-96";#N/A,#N/A,FALSE,"018-96";#N/A,#N/A,FALSE,"027-96";#N/A,#N/A,FALSE,"059-96";#N/A,#N/A,FALSE,"076-96";#N/A,#N/A,FALSE,"019-97";#N/A,#N/A,FALSE,"021-97";#N/A,#N/A,FALSE,"022-97";#N/A,#N/A,FALSE,"028-97"}</definedName>
    <definedName name="ESP_3" localSheetId="7" hidden="1">{#N/A,#N/A,FALSE,"GERAL";#N/A,#N/A,FALSE,"012-96";#N/A,#N/A,FALSE,"018-96";#N/A,#N/A,FALSE,"027-96";#N/A,#N/A,FALSE,"059-96";#N/A,#N/A,FALSE,"076-96";#N/A,#N/A,FALSE,"019-97";#N/A,#N/A,FALSE,"021-97";#N/A,#N/A,FALSE,"022-97";#N/A,#N/A,FALSE,"028-97"}</definedName>
    <definedName name="ESP_3" hidden="1">{#N/A,#N/A,FALSE,"GERAL";#N/A,#N/A,FALSE,"012-96";#N/A,#N/A,FALSE,"018-96";#N/A,#N/A,FALSE,"027-96";#N/A,#N/A,FALSE,"059-96";#N/A,#N/A,FALSE,"076-96";#N/A,#N/A,FALSE,"019-97";#N/A,#N/A,FALSE,"021-97";#N/A,#N/A,FALSE,"022-97";#N/A,#N/A,FALSE,"028-97"}</definedName>
    <definedName name="ESP_4" localSheetId="7" hidden="1">{#N/A,#N/A,FALSE,"GERAL";#N/A,#N/A,FALSE,"012-96";#N/A,#N/A,FALSE,"018-96";#N/A,#N/A,FALSE,"027-96";#N/A,#N/A,FALSE,"059-96";#N/A,#N/A,FALSE,"076-96";#N/A,#N/A,FALSE,"019-97";#N/A,#N/A,FALSE,"021-97";#N/A,#N/A,FALSE,"022-97";#N/A,#N/A,FALSE,"028-97"}</definedName>
    <definedName name="ESP_4" hidden="1">{#N/A,#N/A,FALSE,"GERAL";#N/A,#N/A,FALSE,"012-96";#N/A,#N/A,FALSE,"018-96";#N/A,#N/A,FALSE,"027-96";#N/A,#N/A,FALSE,"059-96";#N/A,#N/A,FALSE,"076-96";#N/A,#N/A,FALSE,"019-97";#N/A,#N/A,FALSE,"021-97";#N/A,#N/A,FALSE,"022-97";#N/A,#N/A,FALSE,"028-97"}</definedName>
    <definedName name="ESPCON" localSheetId="6" hidden="1">{#N/A,#N/A,FALSE,"GERAL";#N/A,#N/A,FALSE,"012-96";#N/A,#N/A,FALSE,"018-96";#N/A,#N/A,FALSE,"027-96";#N/A,#N/A,FALSE,"059-96";#N/A,#N/A,FALSE,"076-96";#N/A,#N/A,FALSE,"019-97";#N/A,#N/A,FALSE,"021-97";#N/A,#N/A,FALSE,"022-97";#N/A,#N/A,FALSE,"028-97"}</definedName>
    <definedName name="ESPCON" localSheetId="7" hidden="1">{#N/A,#N/A,FALSE,"GERAL";#N/A,#N/A,FALSE,"012-96";#N/A,#N/A,FALSE,"018-96";#N/A,#N/A,FALSE,"027-96";#N/A,#N/A,FALSE,"059-96";#N/A,#N/A,FALSE,"076-96";#N/A,#N/A,FALSE,"019-97";#N/A,#N/A,FALSE,"021-97";#N/A,#N/A,FALSE,"022-97";#N/A,#N/A,FALSE,"028-97"}</definedName>
    <definedName name="ESPCON" hidden="1">{#N/A,#N/A,FALSE,"GERAL";#N/A,#N/A,FALSE,"012-96";#N/A,#N/A,FALSE,"018-96";#N/A,#N/A,FALSE,"027-96";#N/A,#N/A,FALSE,"059-96";#N/A,#N/A,FALSE,"076-96";#N/A,#N/A,FALSE,"019-97";#N/A,#N/A,FALSE,"021-97";#N/A,#N/A,FALSE,"022-97";#N/A,#N/A,FALSE,"028-97"}</definedName>
    <definedName name="ESPCON_1" localSheetId="7" hidden="1">{#N/A,#N/A,FALSE,"GERAL";#N/A,#N/A,FALSE,"012-96";#N/A,#N/A,FALSE,"018-96";#N/A,#N/A,FALSE,"027-96";#N/A,#N/A,FALSE,"059-96";#N/A,#N/A,FALSE,"076-96";#N/A,#N/A,FALSE,"019-97";#N/A,#N/A,FALSE,"021-97";#N/A,#N/A,FALSE,"022-97";#N/A,#N/A,FALSE,"028-97"}</definedName>
    <definedName name="ESPCON_1" hidden="1">{#N/A,#N/A,FALSE,"GERAL";#N/A,#N/A,FALSE,"012-96";#N/A,#N/A,FALSE,"018-96";#N/A,#N/A,FALSE,"027-96";#N/A,#N/A,FALSE,"059-96";#N/A,#N/A,FALSE,"076-96";#N/A,#N/A,FALSE,"019-97";#N/A,#N/A,FALSE,"021-97";#N/A,#N/A,FALSE,"022-97";#N/A,#N/A,FALSE,"028-97"}</definedName>
    <definedName name="ESPCON_2" localSheetId="7" hidden="1">{#N/A,#N/A,FALSE,"GERAL";#N/A,#N/A,FALSE,"012-96";#N/A,#N/A,FALSE,"018-96";#N/A,#N/A,FALSE,"027-96";#N/A,#N/A,FALSE,"059-96";#N/A,#N/A,FALSE,"076-96";#N/A,#N/A,FALSE,"019-97";#N/A,#N/A,FALSE,"021-97";#N/A,#N/A,FALSE,"022-97";#N/A,#N/A,FALSE,"028-97"}</definedName>
    <definedName name="ESPCON_2" hidden="1">{#N/A,#N/A,FALSE,"GERAL";#N/A,#N/A,FALSE,"012-96";#N/A,#N/A,FALSE,"018-96";#N/A,#N/A,FALSE,"027-96";#N/A,#N/A,FALSE,"059-96";#N/A,#N/A,FALSE,"076-96";#N/A,#N/A,FALSE,"019-97";#N/A,#N/A,FALSE,"021-97";#N/A,#N/A,FALSE,"022-97";#N/A,#N/A,FALSE,"028-97"}</definedName>
    <definedName name="ESPCON_3" localSheetId="7" hidden="1">{#N/A,#N/A,FALSE,"GERAL";#N/A,#N/A,FALSE,"012-96";#N/A,#N/A,FALSE,"018-96";#N/A,#N/A,FALSE,"027-96";#N/A,#N/A,FALSE,"059-96";#N/A,#N/A,FALSE,"076-96";#N/A,#N/A,FALSE,"019-97";#N/A,#N/A,FALSE,"021-97";#N/A,#N/A,FALSE,"022-97";#N/A,#N/A,FALSE,"028-97"}</definedName>
    <definedName name="ESPCON_3" hidden="1">{#N/A,#N/A,FALSE,"GERAL";#N/A,#N/A,FALSE,"012-96";#N/A,#N/A,FALSE,"018-96";#N/A,#N/A,FALSE,"027-96";#N/A,#N/A,FALSE,"059-96";#N/A,#N/A,FALSE,"076-96";#N/A,#N/A,FALSE,"019-97";#N/A,#N/A,FALSE,"021-97";#N/A,#N/A,FALSE,"022-97";#N/A,#N/A,FALSE,"028-97"}</definedName>
    <definedName name="ESPCON_4" localSheetId="7" hidden="1">{#N/A,#N/A,FALSE,"GERAL";#N/A,#N/A,FALSE,"012-96";#N/A,#N/A,FALSE,"018-96";#N/A,#N/A,FALSE,"027-96";#N/A,#N/A,FALSE,"059-96";#N/A,#N/A,FALSE,"076-96";#N/A,#N/A,FALSE,"019-97";#N/A,#N/A,FALSE,"021-97";#N/A,#N/A,FALSE,"022-97";#N/A,#N/A,FALSE,"028-97"}</definedName>
    <definedName name="ESPCON_4" hidden="1">{#N/A,#N/A,FALSE,"GERAL";#N/A,#N/A,FALSE,"012-96";#N/A,#N/A,FALSE,"018-96";#N/A,#N/A,FALSE,"027-96";#N/A,#N/A,FALSE,"059-96";#N/A,#N/A,FALSE,"076-96";#N/A,#N/A,FALSE,"019-97";#N/A,#N/A,FALSE,"021-97";#N/A,#N/A,FALSE,"022-97";#N/A,#N/A,FALSE,"028-97"}</definedName>
    <definedName name="ESPESSAMENTO" localSheetId="6" hidden="1">{#N/A,#N/A,FALSE,"GERAL";#N/A,#N/A,FALSE,"012-96";#N/A,#N/A,FALSE,"018-96";#N/A,#N/A,FALSE,"027-96";#N/A,#N/A,FALSE,"059-96";#N/A,#N/A,FALSE,"076-96";#N/A,#N/A,FALSE,"019-97";#N/A,#N/A,FALSE,"021-97";#N/A,#N/A,FALSE,"022-97";#N/A,#N/A,FALSE,"028-97"}</definedName>
    <definedName name="ESPESSAMENTO" localSheetId="7" hidden="1">{#N/A,#N/A,FALSE,"GERAL";#N/A,#N/A,FALSE,"012-96";#N/A,#N/A,FALSE,"018-96";#N/A,#N/A,FALSE,"027-96";#N/A,#N/A,FALSE,"059-96";#N/A,#N/A,FALSE,"076-96";#N/A,#N/A,FALSE,"019-97";#N/A,#N/A,FALSE,"021-97";#N/A,#N/A,FALSE,"022-97";#N/A,#N/A,FALSE,"028-97"}</definedName>
    <definedName name="ESPESSAMENTO" hidden="1">{#N/A,#N/A,FALSE,"GERAL";#N/A,#N/A,FALSE,"012-96";#N/A,#N/A,FALSE,"018-96";#N/A,#N/A,FALSE,"027-96";#N/A,#N/A,FALSE,"059-96";#N/A,#N/A,FALSE,"076-96";#N/A,#N/A,FALSE,"019-97";#N/A,#N/A,FALSE,"021-97";#N/A,#N/A,FALSE,"022-97";#N/A,#N/A,FALSE,"028-97"}</definedName>
    <definedName name="ESPESSAMENTO_1" localSheetId="7" hidden="1">{#N/A,#N/A,FALSE,"GERAL";#N/A,#N/A,FALSE,"012-96";#N/A,#N/A,FALSE,"018-96";#N/A,#N/A,FALSE,"027-96";#N/A,#N/A,FALSE,"059-96";#N/A,#N/A,FALSE,"076-96";#N/A,#N/A,FALSE,"019-97";#N/A,#N/A,FALSE,"021-97";#N/A,#N/A,FALSE,"022-97";#N/A,#N/A,FALSE,"028-97"}</definedName>
    <definedName name="ESPESSAMENTO_1" hidden="1">{#N/A,#N/A,FALSE,"GERAL";#N/A,#N/A,FALSE,"012-96";#N/A,#N/A,FALSE,"018-96";#N/A,#N/A,FALSE,"027-96";#N/A,#N/A,FALSE,"059-96";#N/A,#N/A,FALSE,"076-96";#N/A,#N/A,FALSE,"019-97";#N/A,#N/A,FALSE,"021-97";#N/A,#N/A,FALSE,"022-97";#N/A,#N/A,FALSE,"028-97"}</definedName>
    <definedName name="ESPESSAMENTO_2" localSheetId="7" hidden="1">{#N/A,#N/A,FALSE,"GERAL";#N/A,#N/A,FALSE,"012-96";#N/A,#N/A,FALSE,"018-96";#N/A,#N/A,FALSE,"027-96";#N/A,#N/A,FALSE,"059-96";#N/A,#N/A,FALSE,"076-96";#N/A,#N/A,FALSE,"019-97";#N/A,#N/A,FALSE,"021-97";#N/A,#N/A,FALSE,"022-97";#N/A,#N/A,FALSE,"028-97"}</definedName>
    <definedName name="ESPESSAMENTO_2" hidden="1">{#N/A,#N/A,FALSE,"GERAL";#N/A,#N/A,FALSE,"012-96";#N/A,#N/A,FALSE,"018-96";#N/A,#N/A,FALSE,"027-96";#N/A,#N/A,FALSE,"059-96";#N/A,#N/A,FALSE,"076-96";#N/A,#N/A,FALSE,"019-97";#N/A,#N/A,FALSE,"021-97";#N/A,#N/A,FALSE,"022-97";#N/A,#N/A,FALSE,"028-97"}</definedName>
    <definedName name="ESPESSAMENTO_3" localSheetId="7" hidden="1">{#N/A,#N/A,FALSE,"GERAL";#N/A,#N/A,FALSE,"012-96";#N/A,#N/A,FALSE,"018-96";#N/A,#N/A,FALSE,"027-96";#N/A,#N/A,FALSE,"059-96";#N/A,#N/A,FALSE,"076-96";#N/A,#N/A,FALSE,"019-97";#N/A,#N/A,FALSE,"021-97";#N/A,#N/A,FALSE,"022-97";#N/A,#N/A,FALSE,"028-97"}</definedName>
    <definedName name="ESPESSAMENTO_3" hidden="1">{#N/A,#N/A,FALSE,"GERAL";#N/A,#N/A,FALSE,"012-96";#N/A,#N/A,FALSE,"018-96";#N/A,#N/A,FALSE,"027-96";#N/A,#N/A,FALSE,"059-96";#N/A,#N/A,FALSE,"076-96";#N/A,#N/A,FALSE,"019-97";#N/A,#N/A,FALSE,"021-97";#N/A,#N/A,FALSE,"022-97";#N/A,#N/A,FALSE,"028-97"}</definedName>
    <definedName name="ESPESSAMENTO_4" localSheetId="7" hidden="1">{#N/A,#N/A,FALSE,"GERAL";#N/A,#N/A,FALSE,"012-96";#N/A,#N/A,FALSE,"018-96";#N/A,#N/A,FALSE,"027-96";#N/A,#N/A,FALSE,"059-96";#N/A,#N/A,FALSE,"076-96";#N/A,#N/A,FALSE,"019-97";#N/A,#N/A,FALSE,"021-97";#N/A,#N/A,FALSE,"022-97";#N/A,#N/A,FALSE,"028-97"}</definedName>
    <definedName name="ESPESSAMENTO_4" hidden="1">{#N/A,#N/A,FALSE,"GERAL";#N/A,#N/A,FALSE,"012-96";#N/A,#N/A,FALSE,"018-96";#N/A,#N/A,FALSE,"027-96";#N/A,#N/A,FALSE,"059-96";#N/A,#N/A,FALSE,"076-96";#N/A,#N/A,FALSE,"019-97";#N/A,#N/A,FALSE,"021-97";#N/A,#N/A,FALSE,"022-97";#N/A,#N/A,FALSE,"028-97"}</definedName>
    <definedName name="est" localSheetId="6" hidden="1">{"'teste'!$B$2:$R$49"}</definedName>
    <definedName name="est" localSheetId="7" hidden="1">{"'teste'!$B$2:$R$49"}</definedName>
    <definedName name="est" hidden="1">{"'teste'!$B$2:$R$49"}</definedName>
    <definedName name="est_15">#REF!</definedName>
    <definedName name="est_16">#REF!</definedName>
    <definedName name="est_17">#REF!</definedName>
    <definedName name="est_18">#REF!</definedName>
    <definedName name="est_19">#REF!</definedName>
    <definedName name="est_20">#REF!</definedName>
    <definedName name="est_21">#REF!</definedName>
    <definedName name="est_22">#REF!</definedName>
    <definedName name="est_23">#REF!</definedName>
    <definedName name="est_24">#REF!</definedName>
    <definedName name="est_25">#REF!</definedName>
    <definedName name="est_26">#REF!</definedName>
    <definedName name="est_27">#REF!</definedName>
    <definedName name="est_28">#REF!</definedName>
    <definedName name="est_29">#REF!</definedName>
    <definedName name="est_30">#REF!</definedName>
    <definedName name="est_31">#REF!</definedName>
    <definedName name="est_32">#REF!</definedName>
    <definedName name="est_33">#REF!</definedName>
    <definedName name="est_34">#REF!</definedName>
    <definedName name="est_35">#REF!</definedName>
    <definedName name="est_36">#REF!</definedName>
    <definedName name="est_38">#REF!</definedName>
    <definedName name="est_B" localSheetId="6" hidden="1">{#N/A,#N/A,FALSE,"PCOL"}</definedName>
    <definedName name="est_B" localSheetId="7" hidden="1">{#N/A,#N/A,FALSE,"PCOL"}</definedName>
    <definedName name="est_B" hidden="1">{#N/A,#N/A,FALSE,"PCOL"}</definedName>
    <definedName name="estacao" localSheetId="6" hidden="1">#REF!</definedName>
    <definedName name="estacao" localSheetId="7" hidden="1">[18]EAIGESEN!#REF!</definedName>
    <definedName name="estacao" hidden="1">#REF!</definedName>
    <definedName name="estacas" localSheetId="6">#REF!</definedName>
    <definedName name="estacas" localSheetId="7">'[62]ESC-VIA'!$A$8:$A$314</definedName>
    <definedName name="estacas">#REF!</definedName>
    <definedName name="ESTACIONAMENTO">#REF!</definedName>
    <definedName name="ESTRADA" localSheetId="6" hidden="1">{#N/A,#N/A,FALSE,"GERAL";#N/A,#N/A,FALSE,"012-96";#N/A,#N/A,FALSE,"018-96";#N/A,#N/A,FALSE,"027-96";#N/A,#N/A,FALSE,"059-96";#N/A,#N/A,FALSE,"076-96";#N/A,#N/A,FALSE,"019-97";#N/A,#N/A,FALSE,"021-97";#N/A,#N/A,FALSE,"022-97";#N/A,#N/A,FALSE,"028-97"}</definedName>
    <definedName name="ESTRADA" localSheetId="7" hidden="1">{#N/A,#N/A,FALSE,"GERAL";#N/A,#N/A,FALSE,"012-96";#N/A,#N/A,FALSE,"018-96";#N/A,#N/A,FALSE,"027-96";#N/A,#N/A,FALSE,"059-96";#N/A,#N/A,FALSE,"076-96";#N/A,#N/A,FALSE,"019-97";#N/A,#N/A,FALSE,"021-97";#N/A,#N/A,FALSE,"022-97";#N/A,#N/A,FALSE,"028-97"}</definedName>
    <definedName name="ESTRADA" hidden="1">{#N/A,#N/A,FALSE,"GERAL";#N/A,#N/A,FALSE,"012-96";#N/A,#N/A,FALSE,"018-96";#N/A,#N/A,FALSE,"027-96";#N/A,#N/A,FALSE,"059-96";#N/A,#N/A,FALSE,"076-96";#N/A,#N/A,FALSE,"019-97";#N/A,#N/A,FALSE,"021-97";#N/A,#N/A,FALSE,"022-97";#N/A,#N/A,FALSE,"028-97"}</definedName>
    <definedName name="ESTRUTURA" localSheetId="6">#REF!</definedName>
    <definedName name="ESTRUTURA" localSheetId="7">#REF!</definedName>
    <definedName name="ESTRUTURA">#REF!</definedName>
    <definedName name="ET2A">#REF!</definedName>
    <definedName name="ET2P">#REF!</definedName>
    <definedName name="etbqeb" localSheetId="6" hidden="1">#REF!</definedName>
    <definedName name="etbqeb" hidden="1">#REF!</definedName>
    <definedName name="etu" localSheetId="6">#REF!</definedName>
    <definedName name="etu" localSheetId="7">'[75]RELATA VÉIO'!$A$1:$AA$335</definedName>
    <definedName name="etu">#REF!</definedName>
    <definedName name="etw" localSheetId="6" hidden="1">{"'CptDifn'!$AA$32:$AG$32"}</definedName>
    <definedName name="etw" localSheetId="7" hidden="1">{"'CptDifn'!$AA$32:$AG$32"}</definedName>
    <definedName name="etw" hidden="1">{"'CptDifn'!$AA$32:$AG$32"}</definedName>
    <definedName name="etyh" localSheetId="6" hidden="1">{"'CptDifn'!$AA$32:$AG$32"}</definedName>
    <definedName name="etyh" localSheetId="7" hidden="1">{"'CptDifn'!$AA$32:$AG$32"}</definedName>
    <definedName name="etyh" hidden="1">{"'CptDifn'!$AA$32:$AG$32"}</definedName>
    <definedName name="eu" localSheetId="6" hidden="1">{#N/A,#N/A,FALSE,"MO (2)"}</definedName>
    <definedName name="eu" localSheetId="7" hidden="1">{#N/A,#N/A,FALSE,"MO (2)"}</definedName>
    <definedName name="eu" hidden="1">{#N/A,#N/A,FALSE,"MO (2)"}</definedName>
    <definedName name="Euip" localSheetId="6" hidden="1">{#N/A,#N/A,FALSE,"ET-CAPA";#N/A,#N/A,FALSE,"ET-PAG1";#N/A,#N/A,FALSE,"ET-PAG2";#N/A,#N/A,FALSE,"ET-PAG3";#N/A,#N/A,FALSE,"ET-PAG4";#N/A,#N/A,FALSE,"ET-PAG5"}</definedName>
    <definedName name="Euip" localSheetId="7" hidden="1">{#N/A,#N/A,FALSE,"ET-CAPA";#N/A,#N/A,FALSE,"ET-PAG1";#N/A,#N/A,FALSE,"ET-PAG2";#N/A,#N/A,FALSE,"ET-PAG3";#N/A,#N/A,FALSE,"ET-PAG4";#N/A,#N/A,FALSE,"ET-PAG5"}</definedName>
    <definedName name="Euip" hidden="1">{#N/A,#N/A,FALSE,"ET-CAPA";#N/A,#N/A,FALSE,"ET-PAG1";#N/A,#N/A,FALSE,"ET-PAG2";#N/A,#N/A,FALSE,"ET-PAG3";#N/A,#N/A,FALSE,"ET-PAG4";#N/A,#N/A,FALSE,"ET-PAG5"}</definedName>
    <definedName name="ev.Calculation" hidden="1">-4135</definedName>
    <definedName name="ev.Initialized" hidden="1">FALSE</definedName>
    <definedName name="EV__DECIMALSYMBOL__" hidden="1">","</definedName>
    <definedName name="EV__EVCOM_OPTIONS__" hidden="1">8</definedName>
    <definedName name="EV__EXPOPTIONS__" localSheetId="6" hidden="1">1</definedName>
    <definedName name="EV__EXPOPTIONS__" localSheetId="7" hidden="1">1</definedName>
    <definedName name="EV__EXPOPTIONS__" hidden="1">0</definedName>
    <definedName name="EV__LASTREFTIME__" localSheetId="6" hidden="1">"(GMT+01:00)20/09/2012 17:33:59"</definedName>
    <definedName name="EV__LASTREFTIME__" localSheetId="7" hidden="1">"(GMT+01:00)20/09/2012 17:33:59"</definedName>
    <definedName name="EV__LASTREFTIME__" hidden="1">"(GMT-03:00)04/02/2015 14:27:11"</definedName>
    <definedName name="EV__LOCKEDCVW__ACTIVITY" hidden="1">"ACC_ACT_AUTOP,IG_CATEGORY,JER_1,DUMMY_C1,DUMMY_C2,INPUT_CORR,DUME,TRAMOS_DUMMY,SECTORS,2012.APR,YTD,"</definedName>
    <definedName name="EV__LOCKEDCVW__AFFILIATES" hidden="1">"ACC_AFLT_IMPORTE,AFLT_1,AFLT_CAT_AC,AFLT_COND_CP,AFLT_INFO_A,AFLT_OP_001,ACTIVITY_AUTOP,SELECT_TIME,YTD,"</definedName>
    <definedName name="EV__LOCKEDCVW__COUNSELORS" hidden="1">"ACC_CONS_0001,UPA_Y_CB,CONS_0000001,ACTIVITY_AUTOP,TITULO_0001,CARG_0001,Rep_Dumme,SELECT_TIME,YTD,"</definedName>
    <definedName name="EV__LOCKEDCVW__FINANCE" hidden="1">"BS,IG_CATEGORY,JER_1,DUMMY_C1,DUMMY_C2,CONSO,DUME,SF,NON_GROUP,ALL_IC,EUR,SECTORS,2012.JUN,YTD,"</definedName>
    <definedName name="EV__LOCKEDCVW__GENERALINFO" hidden="1">"ACC_IG_001,UPA_Y_CB,ACTIVITY_AUTOP,ALL_IC,SELECT_TIME,YTD,"</definedName>
    <definedName name="EV__LOCKEDCVW__HHRR" hidden="1">"ACC_RRHH_000200,UPA_Y_CB,JER_1,DUMMY_C1,DUMMY_C2,TOTAL_DATASRC_I_HR,DEP_RRHH_021700,ACTIVITY_AUTOP,F_VAR,NON_GROUP,I_NONE,EUR,SECTORS,TOT_SEX,SELECT_TIME,PERIODIC,"</definedName>
    <definedName name="EV__LOCKEDCVW__INTERCO" hidden="1">"BS,UPA_Y_CB,ACTIVITY_AUTOP,SF,ALL_IC,EUR,SELECT_TIME,YTD,"</definedName>
    <definedName name="EV__LOCKEDCVW__INVESTMENTS" hidden="1">"ACC_INV_00100,IG_CATEGORY,JER_1,DUMMY_C1,DUMMY_C2,CONSO,GRUPO_CONS,SF,NON_GROUP,I_NONE,PROJECT_TOT,EUR,SECTORS,SELECT_TIME,YTD,"</definedName>
    <definedName name="EV__LOCKEDCVW__LOCAL_FIN" hidden="1">"BS,UPA_Y_CB,ACTIVITY_AUTOP,SELECT_TIME,YTD,"</definedName>
    <definedName name="EV__LOCKEDCVW__MACRO" hidden="1">"IND_MACRO_ANUALES,UPA_Y_CB,JER_1,ACTIVITY_AUTOP,SELECT_TIME,YTD,"</definedName>
    <definedName name="EV__LOCKEDCVW__Ownership" hidden="1">"UPA_Y_CB,ACTIVITY_AUTOP,NON_GROUP,ALL_IC,METHOD,SELECT_TIME,PERIODIC,"</definedName>
    <definedName name="EV__LOCKEDCVW__RATE" hidden="1">"UPA_Y_CB,EUR,AVG,GLOBAL,SELECT_TIME,YTD,"</definedName>
    <definedName name="EV__LOCKEDCVW__STOCKS" hidden="1">"ACC_BOLSA_0001,ANALISTDUMMY,UPA_Y_CB,1218,01,TOTAL,SELECT_TIME,YTD,"</definedName>
    <definedName name="EV__LOCKSTATUS__" hidden="1">2</definedName>
    <definedName name="EV__MAXEXPCOLS__" hidden="1">100</definedName>
    <definedName name="EV__MAXEXPROWS__" hidden="1">1000</definedName>
    <definedName name="EV__MEMORYCVW__" localSheetId="6" hidden="1">1</definedName>
    <definedName name="EV__MEMORYCVW__" localSheetId="7" hidden="1">1</definedName>
    <definedName name="EV__MEMORYCVW__" hidden="1">0</definedName>
    <definedName name="EV__MEMORYCVW__01_MEN_REP_12.XLSM" hidden="1">"[FINANCE"</definedName>
    <definedName name="EV__MEMORYCVW__01_MEN_REP_12_PATCH1.XLSM" hidden="1">"[FINANCE"</definedName>
    <definedName name="EV__MEMORYCVW__01_MEN_REP_12_PATCH1.XLSM_ACCOUNT_FIN" hidden="1">"[BS"</definedName>
    <definedName name="EV__MEMORYCVW__01_MEN_REP_12_PATCH1.XLSM_CATEGORY" hidden="1">"[ACTUAL"</definedName>
    <definedName name="EV__MEMORYCVW__01_MEN_REP_12_PATCH1.XLSM_COUNTRY" hidden="1">"[JER_1"</definedName>
    <definedName name="EV__MEMORYCVW__01_MEN_REP_12_PATCH1.XLSM_CUSTOM_1" hidden="1">"[DUMMY_C1"</definedName>
    <definedName name="EV__MEMORYCVW__01_MEN_REP_12_PATCH1.XLSM_CUSTOM_2" hidden="1">"[DUMMY_C2"</definedName>
    <definedName name="EV__MEMORYCVW__01_MEN_REP_12_PATCH1.XLSM_DATASRC" hidden="1">"[CONSO"</definedName>
    <definedName name="EV__MEMORYCVW__01_MEN_REP_12_PATCH1.XLSM_ENTITY" hidden="1">"[1061"</definedName>
    <definedName name="EV__MEMORYCVW__01_MEN_REP_12_PATCH1.XLSM_FLOW" hidden="1">"[SF"</definedName>
    <definedName name="EV__MEMORYCVW__01_MEN_REP_12_PATCH1.XLSM_GROUPS" hidden="1">"[NON_GROUP"</definedName>
    <definedName name="EV__MEMORYCVW__01_MEN_REP_12_PATCH1.XLSM_INTCO" hidden="1">"[ALL_IC"</definedName>
    <definedName name="EV__MEMORYCVW__01_MEN_REP_12_PATCH1.XLSM_MEASURES" hidden="1">"[YTD"</definedName>
    <definedName name="EV__MEMORYCVW__01_MEN_REP_12_PATCH1.XLSM_RPTCURRENCY" hidden="1">"[LC"</definedName>
    <definedName name="EV__MEMORYCVW__01_MEN_REP_12_PATCH1.XLSM_SECTOR" hidden="1">"[SECTORS"</definedName>
    <definedName name="EV__MEMORYCVW__01_MEN_REP_12_PATCH1.XLSM_TIME" hidden="1">"[2010.DEC"</definedName>
    <definedName name="EV__MEMORYCVW__01_MEN_REP_121" hidden="1">"[FINANCE"</definedName>
    <definedName name="EV__MEMORYCVW__01_MEN_REP_12V2.XLSM" hidden="1">"[FINANCE"</definedName>
    <definedName name="EV__MEMORYCVW__01_MEN_REP_2011.XLSM" hidden="1">"[FINANCE"</definedName>
    <definedName name="EV__MEMORYCVW__01_MEN_REP_2011.XLSM_ACCOUNT_FIN" hidden="1">"[RDOGRUPO"</definedName>
    <definedName name="EV__MEMORYCVW__01_MEN_REP_2011.XLSM_CATEGORY" hidden="1">"[ACTUAL"</definedName>
    <definedName name="EV__MEMORYCVW__01_MEN_REP_2011.XLSM_COUNTRY" hidden="1">"[JER_1"</definedName>
    <definedName name="EV__MEMORYCVW__01_MEN_REP_2011.XLSM_CUSTOM_1" hidden="1">"[DUMMY_C1"</definedName>
    <definedName name="EV__MEMORYCVW__01_MEN_REP_2011.XLSM_CUSTOM_2" hidden="1">"[DUMMY_C2"</definedName>
    <definedName name="EV__MEMORYCVW__01_MEN_REP_2011.XLSM_DATASRC" hidden="1">"[AJ_POST"</definedName>
    <definedName name="EV__MEMORYCVW__01_MEN_REP_2011.XLSM_ENTITY" hidden="1">"[1051"</definedName>
    <definedName name="EV__MEMORYCVW__01_MEN_REP_2011.XLSM_FLOW" hidden="1">"[SF"</definedName>
    <definedName name="EV__MEMORYCVW__01_MEN_REP_2011.XLSM_GROUPS" hidden="1">"[G_001"</definedName>
    <definedName name="EV__MEMORYCVW__01_MEN_REP_2011.XLSM_INTCO" hidden="1">"[ALL_IC"</definedName>
    <definedName name="EV__MEMORYCVW__01_MEN_REP_2011.XLSM_MEASURES" hidden="1">"[YTD"</definedName>
    <definedName name="EV__MEMORYCVW__01_MEN_REP_2011.XLSM_RPTCURRENCY" hidden="1">"[GBP"</definedName>
    <definedName name="EV__MEMORYCVW__01_MEN_REP_2011.XLSM_SECTOR" hidden="1">"[SECTORS"</definedName>
    <definedName name="EV__MEMORYCVW__01_MEN_REP_2011.XLSM_TIME" hidden="1">"[2010.DEC"</definedName>
    <definedName name="EV__MEMORYCVW__01_MEN_REP_AUCAT_2011_06.XLSM" hidden="1">"[FINANCE"</definedName>
    <definedName name="EV__MEMORYCVW__01_MEN_REP_AUCAT_2011_06.XLSM_ACCOUNT_ACT" hidden="1">"[ACC_ACT_000001"</definedName>
    <definedName name="EV__MEMORYCVW__01_MEN_REP_AUCAT_2011_06.XLSM_ACCOUNT_FIN" hidden="1">"[RDOGRUPO"</definedName>
    <definedName name="EV__MEMORYCVW__01_MEN_REP_AUCAT_2011_06.XLSM_ACCOUNT_RRHH" hidden="1">"[ACC_RRHH_000200"</definedName>
    <definedName name="EV__MEMORYCVW__01_MEN_REP_AUCAT_2011_06.XLSM_CATEGORY" hidden="1">"[ACTUAL"</definedName>
    <definedName name="EV__MEMORYCVW__01_MEN_REP_AUCAT_2011_06.XLSM_COUNTRY" hidden="1">"[JER_1"</definedName>
    <definedName name="EV__MEMORYCVW__01_MEN_REP_AUCAT_2011_06.XLSM_CUSTOM_1" hidden="1">"[DUMMY_C1"</definedName>
    <definedName name="EV__MEMORYCVW__01_MEN_REP_AUCAT_2011_06.XLSM_CUSTOM_2" hidden="1">"[DUMMY_C2"</definedName>
    <definedName name="EV__MEMORYCVW__01_MEN_REP_AUCAT_2011_06.XLSM_DATASRC" hidden="1">"[AJ_POST"</definedName>
    <definedName name="EV__MEMORYCVW__01_MEN_REP_AUCAT_2011_06.XLSM_DATASRC_ACT" hidden="1">"[INPUT_CORR"</definedName>
    <definedName name="EV__MEMORYCVW__01_MEN_REP_AUCAT_2011_06.XLSM_DEPARTMENT" hidden="1">"[DEP_RRHH_021700"</definedName>
    <definedName name="EV__MEMORYCVW__01_MEN_REP_AUCAT_2011_06.XLSM_ENTITY" hidden="1">"[1113"</definedName>
    <definedName name="EV__MEMORYCVW__01_MEN_REP_AUCAT_2011_06.XLSM_FLOW" hidden="1">"[SF"</definedName>
    <definedName name="EV__MEMORYCVW__01_MEN_REP_AUCAT_2011_06.XLSM_FLOW_RRHH" hidden="1">"[F_VAR"</definedName>
    <definedName name="EV__MEMORYCVW__01_MEN_REP_AUCAT_2011_06.XLSM_GROUPS" hidden="1">"[G_001"</definedName>
    <definedName name="EV__MEMORYCVW__01_MEN_REP_AUCAT_2011_06.XLSM_INTCO" hidden="1">"[ALL_IC"</definedName>
    <definedName name="EV__MEMORYCVW__01_MEN_REP_AUCAT_2011_06.XLSM_MEASURES" hidden="1">"[YTD"</definedName>
    <definedName name="EV__MEMORYCVW__01_MEN_REP_AUCAT_2011_06.XLSM_RPTCURRENCY" hidden="1">"[GBP"</definedName>
    <definedName name="EV__MEMORYCVW__01_MEN_REP_AUCAT_2011_06.XLSM_SECTIONS" hidden="1">"[TRMODUMMY"</definedName>
    <definedName name="EV__MEMORYCVW__01_MEN_REP_AUCAT_2011_06.XLSM_SECTOR" hidden="1">"[SECTORS"</definedName>
    <definedName name="EV__MEMORYCVW__01_MEN_REP_AUCAT_2011_06.XLSM_SEX" hidden="1">"[TOT_SEX"</definedName>
    <definedName name="EV__MEMORYCVW__01_MEN_REP_AUCAT_2011_06.XLSM_TIME" hidden="1">"[2013.FEB"</definedName>
    <definedName name="EV__MEMORYCVW__09_LS___ACOMPANHAMENTO_MENSAL_R01.XLSX" hidden="1">"[CGI_ARTERIS"</definedName>
    <definedName name="EV__MEMORYCVW__09_LS___ACOMPANHAMENTO_MENSAL_R02.XLSX" hidden="1">"[CGI_ARTERIS"</definedName>
    <definedName name="EV__MEMORYCVW__09_LS___ACOMPANHAMENTO_MENSAL_R03.XLSX" hidden="1">"[CGI_ARTERIS"</definedName>
    <definedName name="EV__MEMORYCVW__23_VARIOS.XLSM" hidden="1">"[FINANCE"</definedName>
    <definedName name="EV__MEMORYCVW__BORRADOR.XLSM" hidden="1">"[HHRR"</definedName>
    <definedName name="EV__MEMORYCVW__BORRADOR.XLSM_ACCOUNT_RRHH" hidden="1">"[ACC_RRHH_000200"</definedName>
    <definedName name="EV__MEMORYCVW__BORRADOR.XLSM_CATEGORY" hidden="1">"[ACTUAL"</definedName>
    <definedName name="EV__MEMORYCVW__BORRADOR.XLSM_COUNTRY" hidden="1">"[JER_1"</definedName>
    <definedName name="EV__MEMORYCVW__BORRADOR.XLSM_CUSTOM_1" hidden="1">"[DUMMY_C1"</definedName>
    <definedName name="EV__MEMORYCVW__BORRADOR.XLSM_CUSTOM_2" hidden="1">"[DUMMY_C2"</definedName>
    <definedName name="EV__MEMORYCVW__BORRADOR.XLSM_DATASRC" hidden="1">"[CONSO"</definedName>
    <definedName name="EV__MEMORYCVW__BORRADOR.XLSM_DEPARTMENT" hidden="1">"[DEP_RRHH_021700"</definedName>
    <definedName name="EV__MEMORYCVW__BORRADOR.XLSM_ENTITY" hidden="1">"[DUME"</definedName>
    <definedName name="EV__MEMORYCVW__BORRADOR.XLSM_FLOW_RRHH" hidden="1">"[F_VAR"</definedName>
    <definedName name="EV__MEMORYCVW__BORRADOR.XLSM_GROUPS" hidden="1">"[NON_GROUP"</definedName>
    <definedName name="EV__MEMORYCVW__BORRADOR.XLSM_MEASURES" hidden="1">"[PERIODIC"</definedName>
    <definedName name="EV__MEMORYCVW__BORRADOR.XLSM_SECTOR" hidden="1">"[SECTORS"</definedName>
    <definedName name="EV__MEMORYCVW__BORRADOR.XLSM_SEX" hidden="1">"[TOT_SEX"</definedName>
    <definedName name="EV__MEMORYCVW__BORRADOR.XLSM_TIME" hidden="1">"[SELECT_TIME"</definedName>
    <definedName name="EV__MEMORYCVW__COLUMNAR_CONSO_SOC_SELECCIONABLE_PL1" hidden="1">"[FINANCE"</definedName>
    <definedName name="EV__MEMORYCVW__COLUMNAR_CONSO_SOC_SELECCIONABLE_PL1_ACCOUNT_FIN" hidden="1">"[RDOGRUPO"</definedName>
    <definedName name="EV__MEMORYCVW__COLUMNAR_CONSO_SOC_SELECCIONABLE_PL1_CATEGORY" hidden="1">"[ACTUAL"</definedName>
    <definedName name="EV__MEMORYCVW__COLUMNAR_CONSO_SOC_SELECCIONABLE_PL1_COUNTRY" hidden="1">"[JER_1"</definedName>
    <definedName name="EV__MEMORYCVW__COLUMNAR_CONSO_SOC_SELECCIONABLE_PL1_CUSTOM_1" hidden="1">"[DUMMY_C1"</definedName>
    <definedName name="EV__MEMORYCVW__COLUMNAR_CONSO_SOC_SELECCIONABLE_PL1_CUSTOM_2" hidden="1">"[DUMMY_C2"</definedName>
    <definedName name="EV__MEMORYCVW__COLUMNAR_CONSO_SOC_SELECCIONABLE_PL1_DATASRC" hidden="1">"[AJ_POST"</definedName>
    <definedName name="EV__MEMORYCVW__COLUMNAR_CONSO_SOC_SELECCIONABLE_PL1_ENTITY" hidden="1">"[SUBGR_FRANCE"</definedName>
    <definedName name="EV__MEMORYCVW__COLUMNAR_CONSO_SOC_SELECCIONABLE_PL1_FLOW" hidden="1">"[SF"</definedName>
    <definedName name="EV__MEMORYCVW__COLUMNAR_CONSO_SOC_SELECCIONABLE_PL1_GROUPS" hidden="1">"[G_001"</definedName>
    <definedName name="EV__MEMORYCVW__COLUMNAR_CONSO_SOC_SELECCIONABLE_PL1_INTCO" hidden="1">"[ALL_IC"</definedName>
    <definedName name="EV__MEMORYCVW__COLUMNAR_CONSO_SOC_SELECCIONABLE_PL1_MEASURES" hidden="1">"[YTD"</definedName>
    <definedName name="EV__MEMORYCVW__COLUMNAR_CONSO_SOC_SELECCIONABLE_PL1_RPTCURRENCY" hidden="1">"[GBP"</definedName>
    <definedName name="EV__MEMORYCVW__COLUMNAR_CONSO_SOC_SELECCIONABLE_PL1_SECTOR" hidden="1">"[SECTORS"</definedName>
    <definedName name="EV__MEMORYCVW__COLUMNAR_CONSO_SOC_SELECCIONABLE_PL1_TIME" hidden="1">"[2010.DEC"</definedName>
    <definedName name="EV__MEMORYCVW__DESSIEPL.XLSX" hidden="1">"[FINANCE"</definedName>
    <definedName name="EV__MEMORYCVW__DESSIEPL.XLSX_ACCOUNT_FIN" hidden="1">"[BS"</definedName>
    <definedName name="EV__MEMORYCVW__DESSIEPL.XLSX_CATEGORY" hidden="1">"[ACTUAL"</definedName>
    <definedName name="EV__MEMORYCVW__DESSIEPL.XLSX_COUNTRY" hidden="1">"[JER_1"</definedName>
    <definedName name="EV__MEMORYCVW__DESSIEPL.XLSX_CUSTOM_1" hidden="1">"[DUMMY_C1"</definedName>
    <definedName name="EV__MEMORYCVW__DESSIEPL.XLSX_CUSTOM_2" hidden="1">"[DUMMY_C2"</definedName>
    <definedName name="EV__MEMORYCVW__DESSIEPL.XLSX_DATASRC" hidden="1">"[CONSO"</definedName>
    <definedName name="EV__MEMORYCVW__DESSIEPL.XLSX_ENTITY" hidden="1">"[1114"</definedName>
    <definedName name="EV__MEMORYCVW__DESSIEPL.XLSX_FLOW" hidden="1">"[SF"</definedName>
    <definedName name="EV__MEMORYCVW__DESSIEPL.XLSX_GROUPS" hidden="1">"[G_219_PLANO"</definedName>
    <definedName name="EV__MEMORYCVW__DESSIEPL.XLSX_INTCO" hidden="1">"[ALL_IC"</definedName>
    <definedName name="EV__MEMORYCVW__DESSIEPL.XLSX_MEASURES" hidden="1">"[YTD"</definedName>
    <definedName name="EV__MEMORYCVW__DESSIEPL.XLSX_RPTCURRENCY" hidden="1">"[GBP"</definedName>
    <definedName name="EV__MEMORYCVW__DESSIEPL.XLSX_SECTOR" hidden="1">"[CONC_ESP"</definedName>
    <definedName name="EV__MEMORYCVW__DESSIEPL.XLSX_TIME" hidden="1">"[2010.TOTAL"</definedName>
    <definedName name="EV__MEMORYCVW__INFO_GENERAL_V1.XLSM" hidden="1">"[FINANCE"</definedName>
    <definedName name="EV__MEMORYCVW__INFO_GENERAL_V1.XLSM_ACCOUNT_FIN" hidden="1">"[RDOGRUPO"</definedName>
    <definedName name="EV__MEMORYCVW__INFO_GENERAL_V1.XLSM_CATEGORY" hidden="1">"[ACTUAL"</definedName>
    <definedName name="EV__MEMORYCVW__INFO_GENERAL_V1.XLSM_COUNTRY" hidden="1">"[JER_1"</definedName>
    <definedName name="EV__MEMORYCVW__INFO_GENERAL_V1.XLSM_CUSTOM_1" hidden="1">"[DUMMY_C1"</definedName>
    <definedName name="EV__MEMORYCVW__INFO_GENERAL_V1.XLSM_CUSTOM_2" hidden="1">"[DUMMY_C2"</definedName>
    <definedName name="EV__MEMORYCVW__INFO_GENERAL_V1.XLSM_DATASRC" hidden="1">"[AJ_POST"</definedName>
    <definedName name="EV__MEMORYCVW__INFO_GENERAL_V1.XLSM_ENTITY" hidden="1">"[1051"</definedName>
    <definedName name="EV__MEMORYCVW__INFO_GENERAL_V1.XLSM_FLOW" hidden="1">"[SF"</definedName>
    <definedName name="EV__MEMORYCVW__INFO_GENERAL_V1.XLSM_GROUPS" hidden="1">"[G_001"</definedName>
    <definedName name="EV__MEMORYCVW__INFO_GENERAL_V1.XLSM_INTCO" hidden="1">"[ALL_IC"</definedName>
    <definedName name="EV__MEMORYCVW__INFO_GENERAL_V1.XLSM_MEASURES" hidden="1">"[YTD"</definedName>
    <definedName name="EV__MEMORYCVW__INFO_GENERAL_V1.XLSM_RPTCURRENCY" hidden="1">"[GBP"</definedName>
    <definedName name="EV__MEMORYCVW__INFO_GENERAL_V1.XLSM_SECTOR" hidden="1">"[SECTORS"</definedName>
    <definedName name="EV__MEMORYCVW__INFO_GENERAL_V1.XLSM_TIME" hidden="1">"[2010.DEC"</definedName>
    <definedName name="EV__MEMORYCVW__INFORME_PLANIFICACION_CARREGA_MASIVA1" hidden="1">"[CGI_ARTERIS"</definedName>
    <definedName name="EV__MEMORYCVW__INFORME_PLANIFICACION_CARREGA_MASIVA1_BASEYEARVALUE" hidden="1">"[0000.01"</definedName>
    <definedName name="EV__MEMORYCVW__INFORME_PLANIFICACION_CARREGA_MASIVA1_CATEGORY" hidden="1">"[PLAN"</definedName>
    <definedName name="EV__MEMORYCVW__INFORME_PLANIFICACION_CARREGA_MASIVA1_CGI_MEASURE" hidden="1">"[MONEDA"</definedName>
    <definedName name="EV__MEMORYCVW__INFORME_PLANIFICACION_CARREGA_MASIVA1_CGI_OBJECT" hidden="1">"[Aux_object"</definedName>
    <definedName name="EV__MEMORYCVW__INFORME_PLANIFICACION_CARREGA_MASIVA1_DATASRC" hidden="1">"[TOTAL"</definedName>
    <definedName name="EV__MEMORYCVW__INFORME_PLANIFICACION_CARREGA_MASIVA1_DETAIL" hidden="1">"[TOT_DET"</definedName>
    <definedName name="EV__MEMORYCVW__INFORME_PLANIFICACION_CARREGA_MASIVA1_EMPREENDIMENTO" hidden="1">"[I_NONE"</definedName>
    <definedName name="EV__MEMORYCVW__INFORME_PLANIFICACION_CARREGA_MASIVA1_ENTITY" hidden="1">"[1268"</definedName>
    <definedName name="EV__MEMORYCVW__INFORME_PLANIFICACION_CARREGA_MASIVA1_ITEM" hidden="1">"[P_NONE"</definedName>
    <definedName name="EV__MEMORYCVW__INFORME_PLANIFICACION_CARREGA_MASIVA1_MEASURES" hidden="1">"[PERIODIC"</definedName>
    <definedName name="EV__MEMORYCVW__INFORME_PLANIFICACION_CARREGA_MASIVA1_TIME" hidden="1">"[SELECT_TIME"</definedName>
    <definedName name="EV__MEMORYCVW__INPUTMENSUALV20.XLSM" hidden="1">"[FINANCE"</definedName>
    <definedName name="EV__MEMORYCVW__INPUTMENSUALV201" hidden="1">"[FINANCE"</definedName>
    <definedName name="EV__MEMORYCVW__INPUTMENSUALV21.XLSM" hidden="1">"[FINANCE"</definedName>
    <definedName name="EV__MEMORYCVW__INPUTMENSUALV211" hidden="1">"[FINANCE"</definedName>
    <definedName name="EV__MEMORYCVW__INPUTMENSUALV221" hidden="1">"[FINANCE"</definedName>
    <definedName name="EV__MEMORYCVW__INPUTMENSUALV23.XLSM" hidden="1">"[HHRR"</definedName>
    <definedName name="EV__MEMORYCVW__INPUTMENSUALV23.XLSM_ACCOUNT_FIN" hidden="1">"[BS"</definedName>
    <definedName name="EV__MEMORYCVW__INPUTMENSUALV23.XLSM_ACCOUNT_MACRO" hidden="1">"[ACC_MACRO_0001"</definedName>
    <definedName name="EV__MEMORYCVW__INPUTMENSUALV23.XLSM_ACCOUNT_RRHH" hidden="1">"[ACC_RRHH_000200"</definedName>
    <definedName name="EV__MEMORYCVW__INPUTMENSUALV23.XLSM_CATEGORY" hidden="1">"[ACTUAL"</definedName>
    <definedName name="EV__MEMORYCVW__INPUTMENSUALV23.XLSM_COUNTRY" hidden="1">"[JER_1"</definedName>
    <definedName name="EV__MEMORYCVW__INPUTMENSUALV23.XLSM_CUSTOM_1" hidden="1">"[DUMMY_C1"</definedName>
    <definedName name="EV__MEMORYCVW__INPUTMENSUALV23.XLSM_CUSTOM_2" hidden="1">"[DUMMY_C2"</definedName>
    <definedName name="EV__MEMORYCVW__INPUTMENSUALV23.XLSM_DATASRC" hidden="1">"[CONSO"</definedName>
    <definedName name="EV__MEMORYCVW__INPUTMENSUALV23.XLSM_DEPARTMENT" hidden="1">"[DEP_RRHH_021700"</definedName>
    <definedName name="EV__MEMORYCVW__INPUTMENSUALV23.XLSM_ENTITY" hidden="1">"[DUME"</definedName>
    <definedName name="EV__MEMORYCVW__INPUTMENSUALV23.XLSM_FLOW" hidden="1">"[SF"</definedName>
    <definedName name="EV__MEMORYCVW__INPUTMENSUALV23.XLSM_FLOW_RRHH" hidden="1">"[F_VAR"</definedName>
    <definedName name="EV__MEMORYCVW__INPUTMENSUALV23.XLSM_GROUPS" hidden="1">"[NON_GROUP"</definedName>
    <definedName name="EV__MEMORYCVW__INPUTMENSUALV23.XLSM_INTCO" hidden="1">"[ALL_IC"</definedName>
    <definedName name="EV__MEMORYCVW__INPUTMENSUALV23.XLSM_MEASURES" hidden="1">"[PERIODIC"</definedName>
    <definedName name="EV__MEMORYCVW__INPUTMENSUALV23.XLSM_RPTCURRENCY" hidden="1">"[GBP"</definedName>
    <definedName name="EV__MEMORYCVW__INPUTMENSUALV23.XLSM_SECTOR" hidden="1">"[SECTORS"</definedName>
    <definedName name="EV__MEMORYCVW__INPUTMENSUALV23.XLSM_SEX" hidden="1">"[TOT_SEX"</definedName>
    <definedName name="EV__MEMORYCVW__INPUTMENSUALV23.XLSM_TIME" hidden="1">"[SELECT_TIME"</definedName>
    <definedName name="EV__MEMORYCVW__INPUTMENSUALV231" hidden="1">"[FINANCE"</definedName>
    <definedName name="EV__MEMORYCVW__INPUTMENSUALV24.XLSM" hidden="1">"[HHRR"</definedName>
    <definedName name="EV__MEMORYCVW__INPUTMENSUALV25.XLSM" hidden="1">"[FINANCE"</definedName>
    <definedName name="EV__MEMORYCVW__INPUTMENSUALV26.XLSM" hidden="1">"[FINANCE"</definedName>
    <definedName name="EV__MEMORYCVW__INPUTMENSUALV26.XLSM_ACCOUNT_FIN" hidden="1">"[RDOGRUPO"</definedName>
    <definedName name="EV__MEMORYCVW__INPUTMENSUALV26.XLSM_CATEGORY" hidden="1">"[ACTUAL"</definedName>
    <definedName name="EV__MEMORYCVW__INPUTMENSUALV26.XLSM_COUNTRY" hidden="1">"[JER_1"</definedName>
    <definedName name="EV__MEMORYCVW__INPUTMENSUALV26.XLSM_CUSTOM_1" hidden="1">"[DUMMY_C1"</definedName>
    <definedName name="EV__MEMORYCVW__INPUTMENSUALV26.XLSM_CUSTOM_2" hidden="1">"[DUMMY_C2"</definedName>
    <definedName name="EV__MEMORYCVW__INPUTMENSUALV26.XLSM_DATASRC" hidden="1">"[AJ_POST"</definedName>
    <definedName name="EV__MEMORYCVW__INPUTMENSUALV26.XLSM_ENTITY" hidden="1">"[1113"</definedName>
    <definedName name="EV__MEMORYCVW__INPUTMENSUALV26.XLSM_FLOW" hidden="1">"[SF"</definedName>
    <definedName name="EV__MEMORYCVW__INPUTMENSUALV26.XLSM_GROUPS" hidden="1">"[G_001"</definedName>
    <definedName name="EV__MEMORYCVW__INPUTMENSUALV26.XLSM_INTCO" hidden="1">"[ALL_IC"</definedName>
    <definedName name="EV__MEMORYCVW__INPUTMENSUALV26.XLSM_MEASURES" hidden="1">"[YTD"</definedName>
    <definedName name="EV__MEMORYCVW__INPUTMENSUALV26.XLSM_RPTCURRENCY" hidden="1">"[GBP"</definedName>
    <definedName name="EV__MEMORYCVW__INPUTMENSUALV26.XLSM_SECTOR" hidden="1">"[SECTORS"</definedName>
    <definedName name="EV__MEMORYCVW__INPUTMENSUALV26.XLSM_TIME" hidden="1">"[2013.FEB"</definedName>
    <definedName name="EV__MEMORYCVW__INPUTMENSUALV27.XLSM" hidden="1">"[FINANCE"</definedName>
    <definedName name="EV__MEMORYCVW__INPUTMENSUALV28.XLSM" hidden="1">"[FINANCE"</definedName>
    <definedName name="EV__MEMORYCVW__INPUTMENSUALV29.XLSM" hidden="1">"[FINANCE"</definedName>
    <definedName name="EV__MEMORYCVW__INPUTMENSUALV30.XLSM" hidden="1">"[FINANCE"</definedName>
    <definedName name="EV__MEMORYCVW__INPUTMENSUALV31.XLSM" hidden="1">"[FINANCE"</definedName>
    <definedName name="EV__MEMORYCVW__INPUTMENSUALV311" hidden="1">"[FINANCE"</definedName>
    <definedName name="EV__MEMORYCVW__INPUTMENSUALV32.XLSM" hidden="1">"[HHRR"</definedName>
    <definedName name="EV__MEMORYCVW__INPUTOUTPUTV1.XLSM" hidden="1">"[FINANCE"</definedName>
    <definedName name="EV__MEMORYCVW__INPUTOUTPUTV1.XLSM_ACCOUNT_ACT" hidden="1">"[ACC_ACT_000001"</definedName>
    <definedName name="EV__MEMORYCVW__INPUTOUTPUTV1.XLSM_ACCOUNT_FIN" hidden="1">"[RDOGRUPO"</definedName>
    <definedName name="EV__MEMORYCVW__INPUTOUTPUTV1.XLSM_CATEGORY" hidden="1">"[ACTUAL"</definedName>
    <definedName name="EV__MEMORYCVW__INPUTOUTPUTV1.XLSM_COUNTRY" hidden="1">"[JER_1"</definedName>
    <definedName name="EV__MEMORYCVW__INPUTOUTPUTV1.XLSM_CUSTOM_1" hidden="1">"[DUMMY_C1"</definedName>
    <definedName name="EV__MEMORYCVW__INPUTOUTPUTV1.XLSM_CUSTOM_2" hidden="1">"[DUMMY_C2"</definedName>
    <definedName name="EV__MEMORYCVW__INPUTOUTPUTV1.XLSM_DATASRC" hidden="1">"[AJ_POST"</definedName>
    <definedName name="EV__MEMORYCVW__INPUTOUTPUTV1.XLSM_DATASRC_ACT" hidden="1">"[INPUT_CORR"</definedName>
    <definedName name="EV__MEMORYCVW__INPUTOUTPUTV1.XLSM_ENTITY" hidden="1">"[SUBGR_FRANCE"</definedName>
    <definedName name="EV__MEMORYCVW__INPUTOUTPUTV1.XLSM_FLOW" hidden="1">"[SF"</definedName>
    <definedName name="EV__MEMORYCVW__INPUTOUTPUTV1.XLSM_GROUPS" hidden="1">"[G_001"</definedName>
    <definedName name="EV__MEMORYCVW__INPUTOUTPUTV1.XLSM_INTCO" hidden="1">"[ALL_IC"</definedName>
    <definedName name="EV__MEMORYCVW__INPUTOUTPUTV1.XLSM_MEASURES" hidden="1">"[YTD"</definedName>
    <definedName name="EV__MEMORYCVW__INPUTOUTPUTV1.XLSM_RPTCURRENCY" hidden="1">"[GBP"</definedName>
    <definedName name="EV__MEMORYCVW__INPUTOUTPUTV1.XLSM_SECTIONS" hidden="1">"[TRMODUMMY"</definedName>
    <definedName name="EV__MEMORYCVW__INPUTOUTPUTV1.XLSM_SECTOR" hidden="1">"[SECTORS"</definedName>
    <definedName name="EV__MEMORYCVW__INPUTOUTPUTV1.XLSM_TIME" hidden="1">"[2004.MAY"</definedName>
    <definedName name="EV__MEMORYCVW__INPUTOUTPUTV2.XLSM" hidden="1">"[FINANCE"</definedName>
    <definedName name="EV__MEMORYCVW__INPUTOUTPUTV2.XLSM_ACCOUNT_BOLSA" hidden="1">"[ACC_BOLSA_0001"</definedName>
    <definedName name="EV__MEMORYCVW__INPUTOUTPUTV2.XLSM_ACCOUNT_FIN" hidden="1">"[RDOGRUPO"</definedName>
    <definedName name="EV__MEMORYCVW__INPUTOUTPUTV2.XLSM_ACCOUNT_RRHH" hidden="1">"[ACC_RRHH_000200"</definedName>
    <definedName name="EV__MEMORYCVW__INPUTOUTPUTV2.XLSM_CATEGORY" hidden="1">"[ACTUAL"</definedName>
    <definedName name="EV__MEMORYCVW__INPUTOUTPUTV2.XLSM_COUNTRY" hidden="1">"[JER_1"</definedName>
    <definedName name="EV__MEMORYCVW__INPUTOUTPUTV2.XLSM_CUSTOM_1" hidden="1">"[DUMMY_C1"</definedName>
    <definedName name="EV__MEMORYCVW__INPUTOUTPUTV2.XLSM_CUSTOM_2" hidden="1">"[DUMMY_C2"</definedName>
    <definedName name="EV__MEMORYCVW__INPUTOUTPUTV2.XLSM_DATASRC" hidden="1">"[AJ_POST"</definedName>
    <definedName name="EV__MEMORYCVW__INPUTOUTPUTV2.XLSM_DATASRC_I_HR" hidden="1">"[CONSO"</definedName>
    <definedName name="EV__MEMORYCVW__INPUTOUTPUTV2.XLSM_DEPARTMENT" hidden="1">"[DEP_RRHH_021700"</definedName>
    <definedName name="EV__MEMORYCVW__INPUTOUTPUTV2.XLSM_ENTITY" hidden="1">"[SUBGR_FRANCE"</definedName>
    <definedName name="EV__MEMORYCVW__INPUTOUTPUTV2.XLSM_ENTITY_STOCK" hidden="1">"[1218"</definedName>
    <definedName name="EV__MEMORYCVW__INPUTOUTPUTV2.XLSM_FLOW" hidden="1">"[SF"</definedName>
    <definedName name="EV__MEMORYCVW__INPUTOUTPUTV2.XLSM_FLOW_RRHH" hidden="1">"[F_VAR"</definedName>
    <definedName name="EV__MEMORYCVW__INPUTOUTPUTV2.XLSM_GROUPS" hidden="1">"[G_001"</definedName>
    <definedName name="EV__MEMORYCVW__INPUTOUTPUTV2.XLSM_INTCO" hidden="1">"[ALL_IC"</definedName>
    <definedName name="EV__MEMORYCVW__INPUTOUTPUTV2.XLSM_MEASURES" hidden="1">"[YTD"</definedName>
    <definedName name="EV__MEMORYCVW__INPUTOUTPUTV2.XLSM_MONTHDAY" hidden="1">"[01"</definedName>
    <definedName name="EV__MEMORYCVW__INPUTOUTPUTV2.XLSM_RPTCURRENCY" hidden="1">"[GBP"</definedName>
    <definedName name="EV__MEMORYCVW__INPUTOUTPUTV2.XLSM_SECTOR" hidden="1">"[SECTORS"</definedName>
    <definedName name="EV__MEMORYCVW__INPUTOUTPUTV2.XLSM_SEX" hidden="1">"[TOT_SEX"</definedName>
    <definedName name="EV__MEMORYCVW__INPUTOUTPUTV2.XLSM_SHAREHOLDER" hidden="1">"[TOTAL"</definedName>
    <definedName name="EV__MEMORYCVW__INPUTOUTPUTV2.XLSM_TIME" hidden="1">"[2010.DEC"</definedName>
    <definedName name="EV__MEMORYCVW__INPUTOUTPUTV3.XLSM" hidden="1">"[HHRR"</definedName>
    <definedName name="EV__MEMORYCVW__INPUTOUTPUTV3.XLSM_ACCOUNT_RRHH" hidden="1">"[ACC_RRHH_000200"</definedName>
    <definedName name="EV__MEMORYCVW__INPUTOUTPUTV3.XLSM_CATEGORY" hidden="1">"[ACTUAL"</definedName>
    <definedName name="EV__MEMORYCVW__INPUTOUTPUTV3.XLSM_COUNTRY" hidden="1">"[JER_1"</definedName>
    <definedName name="EV__MEMORYCVW__INPUTOUTPUTV3.XLSM_CUSTOM_1" hidden="1">"[DUMMY_C1"</definedName>
    <definedName name="EV__MEMORYCVW__INPUTOUTPUTV3.XLSM_CUSTOM_2" hidden="1">"[DUMMY_C2"</definedName>
    <definedName name="EV__MEMORYCVW__INPUTOUTPUTV3.XLSM_DATASRC_I_HR" hidden="1">"[CONSO"</definedName>
    <definedName name="EV__MEMORYCVW__INPUTOUTPUTV3.XLSM_DEPARTMENT" hidden="1">"[DEP_RRHH_021700"</definedName>
    <definedName name="EV__MEMORYCVW__INPUTOUTPUTV3.XLSM_ENTITY" hidden="1">"[DUME"</definedName>
    <definedName name="EV__MEMORYCVW__INPUTOUTPUTV3.XLSM_FLOW_RRHH" hidden="1">"[F_VAR"</definedName>
    <definedName name="EV__MEMORYCVW__INPUTOUTPUTV3.XLSM_GROUPS" hidden="1">"[NON_GROUP"</definedName>
    <definedName name="EV__MEMORYCVW__INPUTOUTPUTV3.XLSM_MEASURES" hidden="1">"[PERIODIC"</definedName>
    <definedName name="EV__MEMORYCVW__INPUTOUTPUTV3.XLSM_SECTOR" hidden="1">"[SECTORS"</definedName>
    <definedName name="EV__MEMORYCVW__INPUTOUTPUTV3.XLSM_SEX" hidden="1">"[TOT_SEX"</definedName>
    <definedName name="EV__MEMORYCVW__INPUTOUTPUTV3.XLSM_TIME" hidden="1">"[SELECT_TIME"</definedName>
    <definedName name="EV__MEMORYCVW__LIBRO10" hidden="1">"[HHRR"</definedName>
    <definedName name="EV__MEMORYCVW__LIBRO10_ACCOUNT_RRHH" hidden="1">"[ACC_RRHH_000200"</definedName>
    <definedName name="EV__MEMORYCVW__LIBRO10_CATEGORY" hidden="1">"[ACTUAL"</definedName>
    <definedName name="EV__MEMORYCVW__LIBRO10_COUNTRY" hidden="1">"[JER_1"</definedName>
    <definedName name="EV__MEMORYCVW__LIBRO10_CUSTOM_1" hidden="1">"[DUMMY_C1"</definedName>
    <definedName name="EV__MEMORYCVW__LIBRO10_CUSTOM_2" hidden="1">"[DUMMY_C2"</definedName>
    <definedName name="EV__MEMORYCVW__LIBRO10_DATASRC_I_HR" hidden="1">"[CORR"</definedName>
    <definedName name="EV__MEMORYCVW__LIBRO10_DEPARTMENT" hidden="1">"[DEP_RRHH_021700"</definedName>
    <definedName name="EV__MEMORYCVW__LIBRO10_ENTITY" hidden="1">"[GRUPO_CONS"</definedName>
    <definedName name="EV__MEMORYCVW__LIBRO10_FLOW_RRHH" hidden="1">"[F_VAR"</definedName>
    <definedName name="EV__MEMORYCVW__LIBRO10_GROUPS" hidden="1">"[NON_GROUP"</definedName>
    <definedName name="EV__MEMORYCVW__LIBRO10_INTCO_INONE" hidden="1">"[I_NONE"</definedName>
    <definedName name="EV__MEMORYCVW__LIBRO10_MEASURES" hidden="1">"[PERIODIC"</definedName>
    <definedName name="EV__MEMORYCVW__LIBRO10_RPTCURRENCY" hidden="1">"[EUR"</definedName>
    <definedName name="EV__MEMORYCVW__LIBRO10_SECTOR" hidden="1">"[SECTORS"</definedName>
    <definedName name="EV__MEMORYCVW__LIBRO10_SEX" hidden="1">"[TOT_SEX"</definedName>
    <definedName name="EV__MEMORYCVW__LIBRO10_TIME" hidden="1">"[SELECT_TIME"</definedName>
    <definedName name="EV__MEMORYCVW__LIBRO2" hidden="1">"[FINANCE"</definedName>
    <definedName name="EV__MEMORYCVW__LIBRO2_ACCOUNT_ACT" hidden="1">"[ACC_ACT_000001"</definedName>
    <definedName name="EV__MEMORYCVW__LIBRO2_ACCOUNT_FIN" hidden="1">"[BS"</definedName>
    <definedName name="EV__MEMORYCVW__LIBRO2_ACCOUNT_RRHH" hidden="1">"[ACC_RRHH_000200"</definedName>
    <definedName name="EV__MEMORYCVW__LIBRO2_CATEGORY" hidden="1">"[IG_CATEGORY"</definedName>
    <definedName name="EV__MEMORYCVW__LIBRO2_COUNTRY" hidden="1">"[JER_1"</definedName>
    <definedName name="EV__MEMORYCVW__LIBRO2_CUSTOM_1" hidden="1">"[DUMMY_C1"</definedName>
    <definedName name="EV__MEMORYCVW__LIBRO2_CUSTOM_2" hidden="1">"[DUMMY_C2"</definedName>
    <definedName name="EV__MEMORYCVW__LIBRO2_DATASRC" hidden="1">"[CONSO"</definedName>
    <definedName name="EV__MEMORYCVW__LIBRO2_DATASRC_ACT" hidden="1">"[INPUT_CORR"</definedName>
    <definedName name="EV__MEMORYCVW__LIBRO2_DATASRC_I_HR" hidden="1">"[CONSO"</definedName>
    <definedName name="EV__MEMORYCVW__LIBRO2_DEPARTMENT" hidden="1">"[DEP_RRHH_021700"</definedName>
    <definedName name="EV__MEMORYCVW__LIBRO2_ENTITY" hidden="1">"[DUME"</definedName>
    <definedName name="EV__MEMORYCVW__LIBRO2_FLOW" hidden="1">"[SF"</definedName>
    <definedName name="EV__MEMORYCVW__LIBRO2_FLOW_RRHH" hidden="1">"[F_VAR"</definedName>
    <definedName name="EV__MEMORYCVW__LIBRO2_GROUPS" hidden="1">"[NON_GROUP"</definedName>
    <definedName name="EV__MEMORYCVW__LIBRO2_INTCO" hidden="1">"[ALL_IC"</definedName>
    <definedName name="EV__MEMORYCVW__LIBRO2_MEASURES" hidden="1">"[YTD"</definedName>
    <definedName name="EV__MEMORYCVW__LIBRO2_RPTCURRENCY" hidden="1">"[EUR"</definedName>
    <definedName name="EV__MEMORYCVW__LIBRO2_SECTIONS" hidden="1">"[TRMODUMMY"</definedName>
    <definedName name="EV__MEMORYCVW__LIBRO2_SECTOR" hidden="1">"[SECTORS"</definedName>
    <definedName name="EV__MEMORYCVW__LIBRO2_SEX" hidden="1">"[TOT_SEX"</definedName>
    <definedName name="EV__MEMORYCVW__LIBRO2_TIME" hidden="1">"[2012.JUN"</definedName>
    <definedName name="EV__MEMORYCVW__LIBRO3" hidden="1">"[FINANCE"</definedName>
    <definedName name="EV__MEMORYCVW__LIBRO3_ACCOUNT_ACT" hidden="1">"[ACC_ACT_000001"</definedName>
    <definedName name="EV__MEMORYCVW__LIBRO3_ACCOUNT_FIN" hidden="1">"[BS"</definedName>
    <definedName name="EV__MEMORYCVW__LIBRO3_CATEGORY" hidden="1">"[IG_CATEGORY"</definedName>
    <definedName name="EV__MEMORYCVW__LIBRO3_COUNTRY" hidden="1">"[JER_1"</definedName>
    <definedName name="EV__MEMORYCVW__LIBRO3_CUSTOM_1" hidden="1">"[DUMMY_C1"</definedName>
    <definedName name="EV__MEMORYCVW__LIBRO3_CUSTOM_2" hidden="1">"[DUMMY_C2"</definedName>
    <definedName name="EV__MEMORYCVW__LIBRO3_DATASRC" hidden="1">"[CONSO"</definedName>
    <definedName name="EV__MEMORYCVW__LIBRO3_DATASRC_ACT" hidden="1">"[INPUT_CORR"</definedName>
    <definedName name="EV__MEMORYCVW__LIBRO3_ENTITY" hidden="1">"[GRUPO_CONS"</definedName>
    <definedName name="EV__MEMORYCVW__LIBRO3_FLOW" hidden="1">"[SF"</definedName>
    <definedName name="EV__MEMORYCVW__LIBRO3_GROUPS" hidden="1">"[NON_GROUP"</definedName>
    <definedName name="EV__MEMORYCVW__LIBRO3_INTCO" hidden="1">"[ALL_IC"</definedName>
    <definedName name="EV__MEMORYCVW__LIBRO3_MEASURES" hidden="1">"[YTD"</definedName>
    <definedName name="EV__MEMORYCVW__LIBRO3_RPTCURRENCY" hidden="1">"[EUR"</definedName>
    <definedName name="EV__MEMORYCVW__LIBRO3_SECTIONS" hidden="1">"[TRMODUMMY"</definedName>
    <definedName name="EV__MEMORYCVW__LIBRO3_SECTOR" hidden="1">"[SECTORS"</definedName>
    <definedName name="EV__MEMORYCVW__LIBRO3_TIME" hidden="1">"[SELECT_TIME"</definedName>
    <definedName name="EV__MEMORYCVW__LIBRO4" hidden="1">"[FINANCE"</definedName>
    <definedName name="EV__MEMORYCVW__LIBRO6" hidden="1">"[FINANCE"</definedName>
    <definedName name="EV__MEMORYCVW__LIBRO6_ACCOUNT_FIN" hidden="1">"[RDOGRUPO"</definedName>
    <definedName name="EV__MEMORYCVW__LIBRO6_CATEGORY" hidden="1">"[TOT_CATEGORY"</definedName>
    <definedName name="EV__MEMORYCVW__LIBRO6_COUNTRY" hidden="1">"[JER_1"</definedName>
    <definedName name="EV__MEMORYCVW__LIBRO6_CUSTOM_1" hidden="1">"[DUMMY_C1"</definedName>
    <definedName name="EV__MEMORYCVW__LIBRO6_CUSTOM_2" hidden="1">"[DUMMY_C2"</definedName>
    <definedName name="EV__MEMORYCVW__LIBRO6_DATASRC" hidden="1">"[INPUT"</definedName>
    <definedName name="EV__MEMORYCVW__LIBRO6_ENTITY" hidden="1">"[WORKSTATUS"</definedName>
    <definedName name="EV__MEMORYCVW__LIBRO6_FLOW" hidden="1">"[SF"</definedName>
    <definedName name="EV__MEMORYCVW__LIBRO6_GROUPS" hidden="1">"[G_001"</definedName>
    <definedName name="EV__MEMORYCVW__LIBRO6_INTCO" hidden="1">"[ALL_IC"</definedName>
    <definedName name="EV__MEMORYCVW__LIBRO6_MEASURES" hidden="1">"[YTD"</definedName>
    <definedName name="EV__MEMORYCVW__LIBRO6_RPTCURRENCY" hidden="1">"[EUR"</definedName>
    <definedName name="EV__MEMORYCVW__LIBRO6_SECTOR" hidden="1">"[SECTORS"</definedName>
    <definedName name="EV__MEMORYCVW__LIBRO6_TIME" hidden="1">"[2005.TOTAL"</definedName>
    <definedName name="EV__MEMORYCVW__NOVA_PESTANYA_RRHH.XLSM" hidden="1">"[FINANCE"</definedName>
    <definedName name="EV__MEMORYCVW__PERFIL_CIAS_V3.XLSX" hidden="1">"[FINANCE"</definedName>
    <definedName name="EV__MEMORYCVW__PERFIL_CIAS_V3.XLSX_ACCOUNT_FIN" hidden="1">"[220100"</definedName>
    <definedName name="EV__MEMORYCVW__PERFIL_CIAS_V3.XLSX_CATEGORY" hidden="1">"[ACTUAL"</definedName>
    <definedName name="EV__MEMORYCVW__PERFIL_CIAS_V3.XLSX_COUNTRY" hidden="1">"[JER_1"</definedName>
    <definedName name="EV__MEMORYCVW__PERFIL_CIAS_V3.XLSX_CUSTOM_1" hidden="1">"[DUMMY_C1"</definedName>
    <definedName name="EV__MEMORYCVW__PERFIL_CIAS_V3.XLSX_CUSTOM_2" hidden="1">"[DUMMY_C2"</definedName>
    <definedName name="EV__MEMORYCVW__PERFIL_CIAS_V3.XLSX_DATASRC" hidden="1">"[AJ_POST"</definedName>
    <definedName name="EV__MEMORYCVW__PERFIL_CIAS_V3.XLSX_ENTITY" hidden="1">"[1138"</definedName>
    <definedName name="EV__MEMORYCVW__PERFIL_CIAS_V3.XLSX_FLOW" hidden="1">"[SF"</definedName>
    <definedName name="EV__MEMORYCVW__PERFIL_CIAS_V3.XLSX_GROUPS" hidden="1">"[G_001"</definedName>
    <definedName name="EV__MEMORYCVW__PERFIL_CIAS_V3.XLSX_INTCO" hidden="1">"[ALL_IC"</definedName>
    <definedName name="EV__MEMORYCVW__PERFIL_CIAS_V3.XLSX_MEASURES" hidden="1">"[YTD"</definedName>
    <definedName name="EV__MEMORYCVW__PERFIL_CIAS_V3.XLSX_RPTCURRENCY" hidden="1">"[GBP"</definedName>
    <definedName name="EV__MEMORYCVW__PERFIL_CIAS_V3.XLSX_SECTOR" hidden="1">"[SECTORS"</definedName>
    <definedName name="EV__MEMORYCVW__PERFIL_CIAS_V3.XLSX_TIME" hidden="1">"[2011.JUN"</definedName>
    <definedName name="EV__MEMORYCVW__PLP_AGOSTO.XLSX" hidden="1">"[CGI_ARTERIS"</definedName>
    <definedName name="EV__MEMORYCVW__PLP_JANEIRO.XLSX" hidden="1">"[CGI_ARTERIS"</definedName>
    <definedName name="EV__MEMORYCVW__PLP_JANEIRO.XLSX_BASEYEARVALUE" hidden="1">"[0000.01"</definedName>
    <definedName name="EV__MEMORYCVW__PLP_JANEIRO.XLSX_CATEGORY" hidden="1">"[PLAN"</definedName>
    <definedName name="EV__MEMORYCVW__PLP_JANEIRO.XLSX_CGI_MEASURE" hidden="1">"[MONEDA"</definedName>
    <definedName name="EV__MEMORYCVW__PLP_JANEIRO.XLSX_CGI_OBJECT" hidden="1">"[Aux_object"</definedName>
    <definedName name="EV__MEMORYCVW__PLP_JANEIRO.XLSX_DATASRC" hidden="1">"[TOTAL"</definedName>
    <definedName name="EV__MEMORYCVW__PLP_JANEIRO.XLSX_DETAIL" hidden="1">"[TOT_DET"</definedName>
    <definedName name="EV__MEMORYCVW__PLP_JANEIRO.XLSX_EMPREENDIMENTO" hidden="1">"[I_NONE"</definedName>
    <definedName name="EV__MEMORYCVW__PLP_JANEIRO.XLSX_ENTITY" hidden="1">"[1268"</definedName>
    <definedName name="EV__MEMORYCVW__PLP_JANEIRO.XLSX_ITEM" hidden="1">"[P_NONE"</definedName>
    <definedName name="EV__MEMORYCVW__PLP_JANEIRO.XLSX_MEASURES" hidden="1">"[PERIODIC"</definedName>
    <definedName name="EV__MEMORYCVW__PLP_JANEIRO.XLSX_TIME" hidden="1">"[SELECT_TIME"</definedName>
    <definedName name="EV__MEMORYCVW__PLP_JANEIRO_REAJUSTADO.XLSX" hidden="1">"[CGI_ARTERIS"</definedName>
    <definedName name="EV__MEMORYCVW__PLP_JANEIRO_REAJUSTADO.XLSX_BASEYEARVALUE" hidden="1">"[0000.01"</definedName>
    <definedName name="EV__MEMORYCVW__PLP_JANEIRO_REAJUSTADO.XLSX_CATEGORY" hidden="1">"[PLAN"</definedName>
    <definedName name="EV__MEMORYCVW__PLP_JANEIRO_REAJUSTADO.XLSX_CGI_MEASURE" hidden="1">"[MONEDA"</definedName>
    <definedName name="EV__MEMORYCVW__PLP_JANEIRO_REAJUSTADO.XLSX_CGI_OBJECT" hidden="1">"[Aux_object"</definedName>
    <definedName name="EV__MEMORYCVW__PLP_JANEIRO_REAJUSTADO.XLSX_DATASRC" hidden="1">"[TOTAL"</definedName>
    <definedName name="EV__MEMORYCVW__PLP_JANEIRO_REAJUSTADO.XLSX_DETAIL" hidden="1">"[TOT_DET"</definedName>
    <definedName name="EV__MEMORYCVW__PLP_JANEIRO_REAJUSTADO.XLSX_EMPREENDIMENTO" hidden="1">"[I_NONE"</definedName>
    <definedName name="EV__MEMORYCVW__PLP_JANEIRO_REAJUSTADO.XLSX_ENTITY" hidden="1">"[1268"</definedName>
    <definedName name="EV__MEMORYCVW__PLP_JANEIRO_REAJUSTADO.XLSX_ITEM" hidden="1">"[P_NONE"</definedName>
    <definedName name="EV__MEMORYCVW__PLP_JANEIRO_REAJUSTADO.XLSX_MEASURES" hidden="1">"[PERIODIC"</definedName>
    <definedName name="EV__MEMORYCVW__PLP_JANEIRO_REAJUSTADO.XLSX_TIME" hidden="1">"[SELECT_TIME"</definedName>
    <definedName name="EV__MEMORYCVW__PLP_SETEMBRO.XLSX" hidden="1">"[CGI_ARTERIS"</definedName>
    <definedName name="EV__MEMORYCVW__PRIORIZACIÓN_TAREAS_BPC_20120127.XLS" hidden="1">"[FINANCE"</definedName>
    <definedName name="EV__MEMORYCVW__PRIORIZACIÓN_TAREAS_BPC_20120127.XLS_ACCOUNT_FIN" hidden="1">"[BS"</definedName>
    <definedName name="EV__MEMORYCVW__PRIORIZACIÓN_TAREAS_BPC_20120127.XLS_CATEGORY" hidden="1">"[ACTUAL"</definedName>
    <definedName name="EV__MEMORYCVW__PRIORIZACIÓN_TAREAS_BPC_20120127.XLS_COUNTRY" hidden="1">"[JER_1"</definedName>
    <definedName name="EV__MEMORYCVW__PRIORIZACIÓN_TAREAS_BPC_20120127.XLS_CUSTOM_1" hidden="1">"[DUMMY_C1"</definedName>
    <definedName name="EV__MEMORYCVW__PRIORIZACIÓN_TAREAS_BPC_20120127.XLS_CUSTOM_2" hidden="1">"[DUMMY_C2"</definedName>
    <definedName name="EV__MEMORYCVW__PRIORIZACIÓN_TAREAS_BPC_20120127.XLS_DATASRC" hidden="1">"[CONSO"</definedName>
    <definedName name="EV__MEMORYCVW__PRIORIZACIÓN_TAREAS_BPC_20120127.XLS_ENTITY" hidden="1">"[1231"</definedName>
    <definedName name="EV__MEMORYCVW__PRIORIZACIÓN_TAREAS_BPC_20120127.XLS_FLOW" hidden="1">"[SF"</definedName>
    <definedName name="EV__MEMORYCVW__PRIORIZACIÓN_TAREAS_BPC_20120127.XLS_GROUPS" hidden="1">"[G_001"</definedName>
    <definedName name="EV__MEMORYCVW__PRIORIZACIÓN_TAREAS_BPC_20120127.XLS_INTCO" hidden="1">"[ALL_IC"</definedName>
    <definedName name="EV__MEMORYCVW__PRIORIZACIÓN_TAREAS_BPC_20120127.XLS_MEASURES" hidden="1">"[YTD"</definedName>
    <definedName name="EV__MEMORYCVW__PRIORIZACIÓN_TAREAS_BPC_20120127.XLS_RPTCURRENCY" hidden="1">"[GBP"</definedName>
    <definedName name="EV__MEMORYCVW__PRIORIZACIÓN_TAREAS_BPC_20120127.XLS_SECTOR" hidden="1">"[CONC_ESP"</definedName>
    <definedName name="EV__MEMORYCVW__PRIORIZACIÓN_TAREAS_BPC_20120127.XLS_TIME" hidden="1">"[2010.DEC"</definedName>
    <definedName name="EV__MEMORYCVW__TEST.XLSM" hidden="1">"[FINANCE"</definedName>
    <definedName name="EV__MEMORYCVW__TEST.XLSM_ACCOUNT_FIN" hidden="1">"[RDOGRUPO"</definedName>
    <definedName name="EV__MEMORYCVW__TEST.XLSM_CATEGORY" hidden="1">"[ACTUAL"</definedName>
    <definedName name="EV__MEMORYCVW__TEST.XLSM_COUNTRY" hidden="1">"[JER_1"</definedName>
    <definedName name="EV__MEMORYCVW__TEST.XLSM_CUSTOM_1" hidden="1">"[DUMMY_C1"</definedName>
    <definedName name="EV__MEMORYCVW__TEST.XLSM_CUSTOM_2" hidden="1">"[DUMMY_C2"</definedName>
    <definedName name="EV__MEMORYCVW__TEST.XLSM_DATASRC" hidden="1">"[AJ_POST"</definedName>
    <definedName name="EV__MEMORYCVW__TEST.XLSM_ENTITY" hidden="1">"[1113"</definedName>
    <definedName name="EV__MEMORYCVW__TEST.XLSM_FLOW" hidden="1">"[SF"</definedName>
    <definedName name="EV__MEMORYCVW__TEST.XLSM_GROUPS" hidden="1">"[G_001"</definedName>
    <definedName name="EV__MEMORYCVW__TEST.XLSM_INTCO" hidden="1">"[ALL_IC"</definedName>
    <definedName name="EV__MEMORYCVW__TEST.XLSM_MEASURES" hidden="1">"[YTD"</definedName>
    <definedName name="EV__MEMORYCVW__TEST.XLSM_RPTCURRENCY" hidden="1">"[GBP"</definedName>
    <definedName name="EV__MEMORYCVW__TEST.XLSM_SECTOR" hidden="1">"[SECTORS"</definedName>
    <definedName name="EV__MEMORYCVW__TEST.XLSM_TIME" hidden="1">"[2013.FEB"</definedName>
    <definedName name="EV__MEMORYCVW__TESTV31.XLSM" hidden="1">"[FINANCE"</definedName>
    <definedName name="EV__MEMORYCVW__TESTV31.XLSM_ACCOUNT_FIN" hidden="1">"[RDOGRUPO"</definedName>
    <definedName name="EV__MEMORYCVW__TESTV31.XLSM_CATEGORY" hidden="1">"[ACTUAL"</definedName>
    <definedName name="EV__MEMORYCVW__TESTV31.XLSM_COUNTRY" hidden="1">"[JER_1"</definedName>
    <definedName name="EV__MEMORYCVW__TESTV31.XLSM_CUSTOM_1" hidden="1">"[DUMMY_C1"</definedName>
    <definedName name="EV__MEMORYCVW__TESTV31.XLSM_CUSTOM_2" hidden="1">"[DUMMY_C2"</definedName>
    <definedName name="EV__MEMORYCVW__TESTV31.XLSM_DATASRC" hidden="1">"[AJ_POST"</definedName>
    <definedName name="EV__MEMORYCVW__TESTV31.XLSM_ENTITY" hidden="1">"[1042"</definedName>
    <definedName name="EV__MEMORYCVW__TESTV31.XLSM_FLOW" hidden="1">"[SF"</definedName>
    <definedName name="EV__MEMORYCVW__TESTV31.XLSM_GROUPS" hidden="1">"[G_001"</definedName>
    <definedName name="EV__MEMORYCVW__TESTV31.XLSM_INTCO" hidden="1">"[ALL_IC"</definedName>
    <definedName name="EV__MEMORYCVW__TESTV31.XLSM_MEASURES" hidden="1">"[YTD"</definedName>
    <definedName name="EV__MEMORYCVW__TESTV31.XLSM_RPTCURRENCY" hidden="1">"[GBP"</definedName>
    <definedName name="EV__MEMORYCVW__TESTV31.XLSM_SECTOR" hidden="1">"[SECTORS"</definedName>
    <definedName name="EV__MEMORYCVW__TESTV31.XLSM_TIME" hidden="1">"[2012.JUN"</definedName>
    <definedName name="EV__MEMORYCVW__TRAMS2.XLSX" hidden="1">"[ACTIVITY"</definedName>
    <definedName name="EV__MEMORYCVW__TRAMS2.XLSX_ACCOUNT_ACT" hidden="1">"[ACC_ACT_000001"</definedName>
    <definedName name="EV__MEMORYCVW__TRAMS2.XLSX_CATEGORY" hidden="1">"[ACTUAL"</definedName>
    <definedName name="EV__MEMORYCVW__TRAMS2.XLSX_COUNTRY" hidden="1">"[JER_1"</definedName>
    <definedName name="EV__MEMORYCVW__TRAMS2.XLSX_CUSTOM_1" hidden="1">"[DUMMY_C1"</definedName>
    <definedName name="EV__MEMORYCVW__TRAMS2.XLSX_CUSTOM_2" hidden="1">"[DUMMY_C2"</definedName>
    <definedName name="EV__MEMORYCVW__TRAMS2.XLSX_DATASRC_ACT" hidden="1">"[INPUT_CORR"</definedName>
    <definedName name="EV__MEMORYCVW__TRAMS2.XLSX_ENTITY" hidden="1">"[1113"</definedName>
    <definedName name="EV__MEMORYCVW__TRAMS2.XLSX_MEASURES" hidden="1">"[YTD"</definedName>
    <definedName name="EV__MEMORYCVW__TRAMS2.XLSX_SECTIONS" hidden="1">"[TRMODUMMY"</definedName>
    <definedName name="EV__MEMORYCVW__TRAMS2.XLSX_SECTOR" hidden="1">"[SECTORS"</definedName>
    <definedName name="EV__MEMORYCVW__TRAMS2.XLSX_TIME" hidden="1">"[2011.JUN"</definedName>
    <definedName name="EV__WBEVMODE__" hidden="1">1</definedName>
    <definedName name="EV__WBREFOPTIONS__" localSheetId="6" hidden="1">134217732</definedName>
    <definedName name="EV__WBREFOPTIONS__" localSheetId="7" hidden="1">134217732</definedName>
    <definedName name="EV__WBREFOPTIONS__" hidden="1">134217735</definedName>
    <definedName name="EV__WBVERSION__" hidden="1">0</definedName>
    <definedName name="EV__WSINFO__" hidden="1">"asd"</definedName>
    <definedName name="EVOLUTION_DES_ROI" localSheetId="6" hidden="1">{#N/A,#N/A,FALSE,"SYSOC";#N/A,#N/A,FALSE,"RESU-GESTION";#N/A,#N/A,FALSE,"EVOL-MNA";#N/A,#N/A,FALSE,"VTAS-ANALI";#N/A,#N/A,FALSE,"ANALI-GSFIJOS";#N/A,#N/A,FALSE,"DETA-RUBROS";#N/A,#N/A,FALSE,"ANALI-CNF";#N/A,#N/A,FALSE,"BILAN";#N/A,#N/A,FALSE,"TAB_FIN";#N/A,#N/A,FALSE,"IND_ECO"}</definedName>
    <definedName name="EVOLUTION_DES_ROI" localSheetId="7" hidden="1">{#N/A,#N/A,FALSE,"SYSOC";#N/A,#N/A,FALSE,"RESU-GESTION";#N/A,#N/A,FALSE,"EVOL-MNA";#N/A,#N/A,FALSE,"VTAS-ANALI";#N/A,#N/A,FALSE,"ANALI-GSFIJOS";#N/A,#N/A,FALSE,"DETA-RUBROS";#N/A,#N/A,FALSE,"ANALI-CNF";#N/A,#N/A,FALSE,"BILAN";#N/A,#N/A,FALSE,"TAB_FIN";#N/A,#N/A,FALSE,"IND_ECO"}</definedName>
    <definedName name="EVOLUTION_DES_ROI" hidden="1">{#N/A,#N/A,FALSE,"SYSOC";#N/A,#N/A,FALSE,"RESU-GESTION";#N/A,#N/A,FALSE,"EVOL-MNA";#N/A,#N/A,FALSE,"VTAS-ANALI";#N/A,#N/A,FALSE,"ANALI-GSFIJOS";#N/A,#N/A,FALSE,"DETA-RUBROS";#N/A,#N/A,FALSE,"ANALI-CNF";#N/A,#N/A,FALSE,"BILAN";#N/A,#N/A,FALSE,"TAB_FIN";#N/A,#N/A,FALSE,"IND_ECO"}</definedName>
    <definedName name="ew" localSheetId="6" hidden="1">{TRUE,TRUE,-1.25,-15.5,484.5,276.75,FALSE,TRUE,TRUE,TRUE,0,1,1,300,1,1.96296296296296,1.15384615384615,4,TRUE,TRUE,3,TRUE,1,FALSE,75,"Swvu.Print_Todo.","ACwvu.Print_Todo.",#N/A,FALSE,FALSE,0,0,0,0,2,"","",FALSE,FALSE,TRUE,FALSE,1,#N/A,2,10,"=R1C1:R636C40",FALSE,#N/A,#N/A,FALSE,FALSE,FALSE,9,300,300,FALSE,TRUE,TRUE,TRUE,TRUE}</definedName>
    <definedName name="ew" localSheetId="7" hidden="1">{TRUE,TRUE,-1.25,-15.5,484.5,276.75,FALSE,TRUE,TRUE,TRUE,0,1,1,300,1,1.96296296296296,1.15384615384615,4,TRUE,TRUE,3,TRUE,1,FALSE,75,"Swvu.Print_Todo.","ACwvu.Print_Todo.",#N/A,FALSE,FALSE,0,0,0,0,2,"","",FALSE,FALSE,TRUE,FALSE,1,#N/A,2,10,"=R1C1:R636C40",FALSE,#N/A,#N/A,FALSE,FALSE,FALSE,9,300,300,FALSE,TRUE,TRUE,TRUE,TRUE}</definedName>
    <definedName name="ew" hidden="1">{TRUE,TRUE,-1.25,-15.5,484.5,276.75,FALSE,TRUE,TRUE,TRUE,0,1,1,300,1,1.96296296296296,1.15384615384615,4,TRUE,TRUE,3,TRUE,1,FALSE,75,"Swvu.Print_Todo.","ACwvu.Print_Todo.",#N/A,FALSE,FALSE,0,0,0,0,2,"","",FALSE,FALSE,TRUE,FALSE,1,#N/A,2,10,"=R1C1:R636C40",FALSE,#N/A,#N/A,FALSE,FALSE,FALSE,9,300,300,FALSE,TRUE,TRUE,TRUE,TRUE}</definedName>
    <definedName name="ewbebwe" localSheetId="6" hidden="1">#REF!</definedName>
    <definedName name="ewbebwe" localSheetId="7" hidden="1">#REF!</definedName>
    <definedName name="ewbebwe" hidden="1">#REF!</definedName>
    <definedName name="ewde" hidden="1">1</definedName>
    <definedName name="ewewe">#REF!</definedName>
    <definedName name="ewewewe">#REF!</definedName>
    <definedName name="ewf" localSheetId="6" hidden="1">{"'Quadro'!$A$4:$BG$78"}</definedName>
    <definedName name="ewf" localSheetId="7" hidden="1">{"'Quadro'!$A$4:$BG$78"}</definedName>
    <definedName name="ewf" hidden="1">{"'Quadro'!$A$4:$BG$78"}</definedName>
    <definedName name="ewieoiwoeoiwo">#REF!</definedName>
    <definedName name="ewqe" localSheetId="6" hidden="1">{"MDE",#N/A,FALSE,"S-MDE"}</definedName>
    <definedName name="ewqe" localSheetId="7" hidden="1">{"MDE",#N/A,FALSE,"S-MDE"}</definedName>
    <definedName name="ewqe" hidden="1">{"MDE",#N/A,FALSE,"S-MDE"}</definedName>
    <definedName name="ewr" localSheetId="6" hidden="1">{"'gráf jan00'!$A$1:$AK$41"}</definedName>
    <definedName name="ewr" localSheetId="7" hidden="1">{"'gráf jan00'!$A$1:$AK$41"}</definedName>
    <definedName name="ewr" hidden="1">{"'gráf jan00'!$A$1:$AK$41"}</definedName>
    <definedName name="EWRFWETF" localSheetId="6">#REF!</definedName>
    <definedName name="EWRFWETF">#REF!</definedName>
    <definedName name="ewrtwe" localSheetId="6" hidden="1">{"'gráf jan00'!$A$1:$AK$41"}</definedName>
    <definedName name="ewrtwe" localSheetId="7" hidden="1">{"'gráf jan00'!$A$1:$AK$41"}</definedName>
    <definedName name="ewrtwe" hidden="1">{"'gráf jan00'!$A$1:$AK$41"}</definedName>
    <definedName name="ex">#REF!</definedName>
    <definedName name="EXA" localSheetId="6">#REF!</definedName>
    <definedName name="EXA" localSheetId="7">'[35]PRO-08'!#REF!</definedName>
    <definedName name="EXA">#REF!</definedName>
    <definedName name="Excel_BuiltIn__FilterDatabase_1">"$'Descrição concremat'.$#REF!$#REF!:$#REF!$#REF!"</definedName>
    <definedName name="Excel_BuiltIn__FilterDatabase_14">#REF!</definedName>
    <definedName name="Excel_BuiltIn_Database" localSheetId="6">#REF!</definedName>
    <definedName name="Excel_BuiltIn_Database" localSheetId="7">#REF!</definedName>
    <definedName name="Excel_BuiltIn_Database">#REF!</definedName>
    <definedName name="Excel_BuiltIn_Print_Area">#REF!</definedName>
    <definedName name="Excel_BuiltIn_Print_Area_0">"$#REF!.$A$1:$G$349"</definedName>
    <definedName name="Excel_BuiltIn_Print_Area_1">"$#REF!.$A$1:$G$62"</definedName>
    <definedName name="Excel_BuiltIn_Print_Area_1_1" localSheetId="6">"$#REF!.$A$3:$G$62"</definedName>
    <definedName name="Excel_BuiltIn_Print_Area_1_1" localSheetId="7">#REF!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4">#REF!,#REF!</definedName>
    <definedName name="Excel_BuiltIn_Print_Area_10">"$#REF!.$A$1:$F$55"</definedName>
    <definedName name="Excel_BuiltIn_Print_Area_11">"$#REF!.$A$1:$F$18"</definedName>
    <definedName name="Excel_BuiltIn_Print_Area_12">"$#REF!.$A$1:$F$56"</definedName>
    <definedName name="Excel_BuiltIn_Print_Area_13">"$#REF!.$A$1:$F$19"</definedName>
    <definedName name="Excel_BuiltIn_Print_Area_14">"$#REF!.$A$1:$F$55"</definedName>
    <definedName name="Excel_BuiltIn_Print_Area_15">"$#REF!.$A$1:$F$20"</definedName>
    <definedName name="Excel_BuiltIn_Print_Area_16">"$#REF!.$A$1:$F$55"</definedName>
    <definedName name="Excel_BuiltIn_Print_Area_17">"$#REF!.$A$1:$F$20"</definedName>
    <definedName name="Excel_BuiltIn_Print_Area_18">"$#REF!.$A$1:$F$55"</definedName>
    <definedName name="Excel_BuiltIn_Print_Area_19">"$#REF!.$A$1:$F$23"</definedName>
    <definedName name="Excel_BuiltIn_Print_Area_2">"$#REF!.$A$1:$G$62"</definedName>
    <definedName name="Excel_BuiltIn_Print_Area_2_1">("$#REF!.$A$3:$F$54;$#REF!.$A$3:$F$60))))))))))))))))))))))))))))))))))))))))))))))))))))))))))")</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0">"$#REF!.$A$1:$F$55"</definedName>
    <definedName name="Excel_BuiltIn_Print_Area_21">"$#REF!.$A$1:$F$27"</definedName>
    <definedName name="Excel_BuiltIn_Print_Area_22">"$#REF!.$A$1:$H$41"</definedName>
    <definedName name="Excel_BuiltIn_Print_Area_24">"$#REF!.$A$1:$H$33"</definedName>
    <definedName name="Excel_BuiltIn_Print_Area_3">"$#REF!.$A$1:$F$64"</definedName>
    <definedName name="Excel_BuiltIn_Print_Area_3_1">"$#REF!.$B$2:$M$1917"</definedName>
    <definedName name="Excel_BuiltIn_Print_Area_33">"$#REF!.$A$1:$F$49"</definedName>
    <definedName name="Excel_BuiltIn_Print_Area_4">"$#REF!.$A$1:$G$51"</definedName>
    <definedName name="Excel_BuiltIn_Print_Area_5">"$#REF!.$A$1:$G$203"</definedName>
    <definedName name="Excel_BuiltIn_Print_Area_6">"$#REF!.$A$1:$G$49"</definedName>
    <definedName name="Excel_BuiltIn_Print_Area_7">"$#REF!.$A$1:$G$61"</definedName>
    <definedName name="Excel_BuiltIn_Print_Area_8">"$#REF!.$A$1:$E$26"</definedName>
    <definedName name="Excel_BuiltIn_Print_Area_9">"$#REF!.$A$1:$E$26"</definedName>
    <definedName name="Excel_BuiltIn_Print_Titles_0">"$#REF!.$A$1:$IJ$7"</definedName>
    <definedName name="Excel_BuiltIn_Print_Titles_1_1">#REF!</definedName>
    <definedName name="Excel_BuiltIn_Print_Titles_1_1_1">#REF!</definedName>
    <definedName name="Excel_BuiltIn_Print_Titles_1_1_1_1">#REF!</definedName>
    <definedName name="Excel_BuiltIn_Print_Titles_1_1_1_1_1">#REF!</definedName>
    <definedName name="Excel_BuiltIn_Print_Titles_1_1_1_1_1_1">#REF!</definedName>
    <definedName name="Excel_BuiltIn_Print_Titles_10">"$#REF!.$A$1:$IV$1"</definedName>
    <definedName name="Excel_BuiltIn_Print_Titles_13">#REF!</definedName>
    <definedName name="Excel_BuiltIn_Print_Titles_2_1">#REF!</definedName>
    <definedName name="Excel_BuiltIn_Print_Titles_3_1">NA()</definedName>
    <definedName name="EXCLUIR" localSheetId="6" hidden="1">{#N/A,#N/A,FALSE,"GERAL";#N/A,#N/A,FALSE,"012-96";#N/A,#N/A,FALSE,"018-96";#N/A,#N/A,FALSE,"027-96";#N/A,#N/A,FALSE,"059-96";#N/A,#N/A,FALSE,"076-96";#N/A,#N/A,FALSE,"019-97";#N/A,#N/A,FALSE,"021-97";#N/A,#N/A,FALSE,"022-97";#N/A,#N/A,FALSE,"028-97"}</definedName>
    <definedName name="EXCLUIR" localSheetId="7" hidden="1">{#N/A,#N/A,FALSE,"GERAL";#N/A,#N/A,FALSE,"012-96";#N/A,#N/A,FALSE,"018-96";#N/A,#N/A,FALSE,"027-96";#N/A,#N/A,FALSE,"059-96";#N/A,#N/A,FALSE,"076-96";#N/A,#N/A,FALSE,"019-97";#N/A,#N/A,FALSE,"021-97";#N/A,#N/A,FALSE,"022-97";#N/A,#N/A,FALSE,"028-97"}</definedName>
    <definedName name="EXCLUIR" hidden="1">{#N/A,#N/A,FALSE,"GERAL";#N/A,#N/A,FALSE,"012-96";#N/A,#N/A,FALSE,"018-96";#N/A,#N/A,FALSE,"027-96";#N/A,#N/A,FALSE,"059-96";#N/A,#N/A,FALSE,"076-96";#N/A,#N/A,FALSE,"019-97";#N/A,#N/A,FALSE,"021-97";#N/A,#N/A,FALSE,"022-97";#N/A,#N/A,FALSE,"028-97"}</definedName>
    <definedName name="EXCLUIRRRRRRRRR" localSheetId="6" hidden="1">{#N/A,#N/A,FALSE,"GERAL";#N/A,#N/A,FALSE,"012-96";#N/A,#N/A,FALSE,"018-96";#N/A,#N/A,FALSE,"027-96";#N/A,#N/A,FALSE,"059-96";#N/A,#N/A,FALSE,"076-96";#N/A,#N/A,FALSE,"019-97";#N/A,#N/A,FALSE,"021-97";#N/A,#N/A,FALSE,"022-97";#N/A,#N/A,FALSE,"028-97"}</definedName>
    <definedName name="EXCLUIRRRRRRRRR" localSheetId="7" hidden="1">{#N/A,#N/A,FALSE,"GERAL";#N/A,#N/A,FALSE,"012-96";#N/A,#N/A,FALSE,"018-96";#N/A,#N/A,FALSE,"027-96";#N/A,#N/A,FALSE,"059-96";#N/A,#N/A,FALSE,"076-96";#N/A,#N/A,FALSE,"019-97";#N/A,#N/A,FALSE,"021-97";#N/A,#N/A,FALSE,"022-97";#N/A,#N/A,FALSE,"028-97"}</definedName>
    <definedName name="EXCLUIRRRRRRRRR" hidden="1">{#N/A,#N/A,FALSE,"GERAL";#N/A,#N/A,FALSE,"012-96";#N/A,#N/A,FALSE,"018-96";#N/A,#N/A,FALSE,"027-96";#N/A,#N/A,FALSE,"059-96";#N/A,#N/A,FALSE,"076-96";#N/A,#N/A,FALSE,"019-97";#N/A,#N/A,FALSE,"021-97";#N/A,#N/A,FALSE,"022-97";#N/A,#N/A,FALSE,"028-97"}</definedName>
    <definedName name="ExecFerro"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xecFerro"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xecFerro"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xecPess"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ExecPess"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ExecPess"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expansao" localSheetId="6" hidden="1">{"'CptDifn'!$AA$32:$AG$32"}</definedName>
    <definedName name="expansao" localSheetId="7" hidden="1">{"'CptDifn'!$AA$32:$AG$32"}</definedName>
    <definedName name="expansao" hidden="1">{"'CptDifn'!$AA$32:$AG$32"}</definedName>
    <definedName name="EXPLOSIVOS" localSheetId="6" hidden="1">{#N/A,#N/A,FALSE,"GERAL";#N/A,#N/A,FALSE,"012-96";#N/A,#N/A,FALSE,"018-96";#N/A,#N/A,FALSE,"027-96";#N/A,#N/A,FALSE,"059-96";#N/A,#N/A,FALSE,"076-96";#N/A,#N/A,FALSE,"019-97";#N/A,#N/A,FALSE,"021-97";#N/A,#N/A,FALSE,"022-97";#N/A,#N/A,FALSE,"028-97"}</definedName>
    <definedName name="EXPLOSIVOS" localSheetId="7" hidden="1">{#N/A,#N/A,FALSE,"GERAL";#N/A,#N/A,FALSE,"012-96";#N/A,#N/A,FALSE,"018-96";#N/A,#N/A,FALSE,"027-96";#N/A,#N/A,FALSE,"059-96";#N/A,#N/A,FALSE,"076-96";#N/A,#N/A,FALSE,"019-97";#N/A,#N/A,FALSE,"021-97";#N/A,#N/A,FALSE,"022-97";#N/A,#N/A,FALSE,"028-97"}</definedName>
    <definedName name="EXPLOSIVOS" hidden="1">{#N/A,#N/A,FALSE,"GERAL";#N/A,#N/A,FALSE,"012-96";#N/A,#N/A,FALSE,"018-96";#N/A,#N/A,FALSE,"027-96";#N/A,#N/A,FALSE,"059-96";#N/A,#N/A,FALSE,"076-96";#N/A,#N/A,FALSE,"019-97";#N/A,#N/A,FALSE,"021-97";#N/A,#N/A,FALSE,"022-97";#N/A,#N/A,FALSE,"028-97"}</definedName>
    <definedName name="EXPLOSIVOS_1" localSheetId="7" hidden="1">{#N/A,#N/A,FALSE,"GERAL";#N/A,#N/A,FALSE,"012-96";#N/A,#N/A,FALSE,"018-96";#N/A,#N/A,FALSE,"027-96";#N/A,#N/A,FALSE,"059-96";#N/A,#N/A,FALSE,"076-96";#N/A,#N/A,FALSE,"019-97";#N/A,#N/A,FALSE,"021-97";#N/A,#N/A,FALSE,"022-97";#N/A,#N/A,FALSE,"028-97"}</definedName>
    <definedName name="EXPLOSIVOS_1" hidden="1">{#N/A,#N/A,FALSE,"GERAL";#N/A,#N/A,FALSE,"012-96";#N/A,#N/A,FALSE,"018-96";#N/A,#N/A,FALSE,"027-96";#N/A,#N/A,FALSE,"059-96";#N/A,#N/A,FALSE,"076-96";#N/A,#N/A,FALSE,"019-97";#N/A,#N/A,FALSE,"021-97";#N/A,#N/A,FALSE,"022-97";#N/A,#N/A,FALSE,"028-97"}</definedName>
    <definedName name="EXPLOSIVOS_2" localSheetId="7" hidden="1">{#N/A,#N/A,FALSE,"GERAL";#N/A,#N/A,FALSE,"012-96";#N/A,#N/A,FALSE,"018-96";#N/A,#N/A,FALSE,"027-96";#N/A,#N/A,FALSE,"059-96";#N/A,#N/A,FALSE,"076-96";#N/A,#N/A,FALSE,"019-97";#N/A,#N/A,FALSE,"021-97";#N/A,#N/A,FALSE,"022-97";#N/A,#N/A,FALSE,"028-97"}</definedName>
    <definedName name="EXPLOSIVOS_2" hidden="1">{#N/A,#N/A,FALSE,"GERAL";#N/A,#N/A,FALSE,"012-96";#N/A,#N/A,FALSE,"018-96";#N/A,#N/A,FALSE,"027-96";#N/A,#N/A,FALSE,"059-96";#N/A,#N/A,FALSE,"076-96";#N/A,#N/A,FALSE,"019-97";#N/A,#N/A,FALSE,"021-97";#N/A,#N/A,FALSE,"022-97";#N/A,#N/A,FALSE,"028-97"}</definedName>
    <definedName name="EXPLOSIVOS_3" localSheetId="7" hidden="1">{#N/A,#N/A,FALSE,"GERAL";#N/A,#N/A,FALSE,"012-96";#N/A,#N/A,FALSE,"018-96";#N/A,#N/A,FALSE,"027-96";#N/A,#N/A,FALSE,"059-96";#N/A,#N/A,FALSE,"076-96";#N/A,#N/A,FALSE,"019-97";#N/A,#N/A,FALSE,"021-97";#N/A,#N/A,FALSE,"022-97";#N/A,#N/A,FALSE,"028-97"}</definedName>
    <definedName name="EXPLOSIVOS_3" hidden="1">{#N/A,#N/A,FALSE,"GERAL";#N/A,#N/A,FALSE,"012-96";#N/A,#N/A,FALSE,"018-96";#N/A,#N/A,FALSE,"027-96";#N/A,#N/A,FALSE,"059-96";#N/A,#N/A,FALSE,"076-96";#N/A,#N/A,FALSE,"019-97";#N/A,#N/A,FALSE,"021-97";#N/A,#N/A,FALSE,"022-97";#N/A,#N/A,FALSE,"028-97"}</definedName>
    <definedName name="EXPLOSIVOS_4" localSheetId="7" hidden="1">{#N/A,#N/A,FALSE,"GERAL";#N/A,#N/A,FALSE,"012-96";#N/A,#N/A,FALSE,"018-96";#N/A,#N/A,FALSE,"027-96";#N/A,#N/A,FALSE,"059-96";#N/A,#N/A,FALSE,"076-96";#N/A,#N/A,FALSE,"019-97";#N/A,#N/A,FALSE,"021-97";#N/A,#N/A,FALSE,"022-97";#N/A,#N/A,FALSE,"028-97"}</definedName>
    <definedName name="EXPLOSIVOS_4" hidden="1">{#N/A,#N/A,FALSE,"GERAL";#N/A,#N/A,FALSE,"012-96";#N/A,#N/A,FALSE,"018-96";#N/A,#N/A,FALSE,"027-96";#N/A,#N/A,FALSE,"059-96";#N/A,#N/A,FALSE,"076-96";#N/A,#N/A,FALSE,"019-97";#N/A,#N/A,FALSE,"021-97";#N/A,#N/A,FALSE,"022-97";#N/A,#N/A,FALSE,"028-97"}</definedName>
    <definedName name="Ext" localSheetId="6" hidden="1">#REF!</definedName>
    <definedName name="Ext" localSheetId="7" hidden="1">#REF!</definedName>
    <definedName name="Ext" hidden="1">#REF!</definedName>
    <definedName name="EXT__m">#REF!</definedName>
    <definedName name="Extensão" localSheetId="6">#REF!</definedName>
    <definedName name="Extensão" localSheetId="7">[46]Segmentos!$H$6</definedName>
    <definedName name="Extensão">#REF!</definedName>
    <definedName name="Extenso" localSheetId="6">#N/A</definedName>
    <definedName name="Extenso" localSheetId="7">[76]!Extenso</definedName>
    <definedName name="Extenso">#REF!</definedName>
    <definedName name="EXTOTPS" localSheetId="6">#REF!</definedName>
    <definedName name="EXTOTPS" localSheetId="7">#REF!</definedName>
    <definedName name="EXTOTPS">#REF!</definedName>
    <definedName name="extrato" localSheetId="6" hidden="1">{"'Quadro'!$A$4:$BG$78"}</definedName>
    <definedName name="extrato" localSheetId="7" hidden="1">{"'Quadro'!$A$4:$BG$78"}</definedName>
    <definedName name="extrato" hidden="1">{"'Quadro'!$A$4:$BG$78"}</definedName>
    <definedName name="eytuetyueyueytu" localSheetId="6" hidden="1">{#N/A,#N/A,FALSE,"GERAL";#N/A,#N/A,FALSE,"012-96";#N/A,#N/A,FALSE,"018-96";#N/A,#N/A,FALSE,"027-96";#N/A,#N/A,FALSE,"059-96";#N/A,#N/A,FALSE,"076-96";#N/A,#N/A,FALSE,"019-97";#N/A,#N/A,FALSE,"021-97";#N/A,#N/A,FALSE,"022-97";#N/A,#N/A,FALSE,"028-97"}</definedName>
    <definedName name="eytuetyueyueytu" localSheetId="7" hidden="1">{#N/A,#N/A,FALSE,"GERAL";#N/A,#N/A,FALSE,"012-96";#N/A,#N/A,FALSE,"018-96";#N/A,#N/A,FALSE,"027-96";#N/A,#N/A,FALSE,"059-96";#N/A,#N/A,FALSE,"076-96";#N/A,#N/A,FALSE,"019-97";#N/A,#N/A,FALSE,"021-97";#N/A,#N/A,FALSE,"022-97";#N/A,#N/A,FALSE,"028-97"}</definedName>
    <definedName name="eytuetyueyueytu" hidden="1">{#N/A,#N/A,FALSE,"GERAL";#N/A,#N/A,FALSE,"012-96";#N/A,#N/A,FALSE,"018-96";#N/A,#N/A,FALSE,"027-96";#N/A,#N/A,FALSE,"059-96";#N/A,#N/A,FALSE,"076-96";#N/A,#N/A,FALSE,"019-97";#N/A,#N/A,FALSE,"021-97";#N/A,#N/A,FALSE,"022-97";#N/A,#N/A,FALSE,"028-97"}</definedName>
    <definedName name="eyty" localSheetId="6" hidden="1">{"'CptDifn'!$AA$32:$AG$32"}</definedName>
    <definedName name="eyty" localSheetId="7" hidden="1">{"'CptDifn'!$AA$32:$AG$32"}</definedName>
    <definedName name="eyty" hidden="1">{"'CptDifn'!$AA$32:$AG$32"}</definedName>
    <definedName name="f" localSheetId="6" hidden="1">#REF!</definedName>
    <definedName name="f" localSheetId="7" hidden="1">#REF!</definedName>
    <definedName name="f" hidden="1">#REF!</definedName>
    <definedName name="F._PERICUL." localSheetId="6">#REF!</definedName>
    <definedName name="F._PERICUL." localSheetId="7">#REF!</definedName>
    <definedName name="F._PERICUL.">#REF!</definedName>
    <definedName name="F1ES">#REF!</definedName>
    <definedName name="F2EB">#REF!</definedName>
    <definedName name="F2EB1">#REF!</definedName>
    <definedName name="F2ES">#REF!</definedName>
    <definedName name="F3ES">#REF!</definedName>
    <definedName name="F7DB">#REF!</definedName>
    <definedName name="FA"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FA"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FA"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FAB">"Figura 3"</definedName>
    <definedName name="fabiana" localSheetId="6" hidden="1">{"'gráf jan00'!$A$1:$AK$41"}</definedName>
    <definedName name="fabiana" localSheetId="7" hidden="1">{"'gráf jan00'!$A$1:$AK$41"}</definedName>
    <definedName name="fabiana" hidden="1">{"'gráf jan00'!$A$1:$AK$41"}</definedName>
    <definedName name="Fabio" localSheetId="6" hidden="1">#REF!</definedName>
    <definedName name="Fabio" hidden="1">#REF!</definedName>
    <definedName name="fabricia"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abricia"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abricia"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ADSFDS" localSheetId="6" hidden="1">{"'REL CUSTODIF'!$B$1:$H$72"}</definedName>
    <definedName name="FADSFDS" localSheetId="7" hidden="1">{"'REL CUSTODIF'!$B$1:$H$72"}</definedName>
    <definedName name="FADSFDS" hidden="1">{"'REL CUSTODIF'!$B$1:$H$72"}</definedName>
    <definedName name="FAEFRQERF" localSheetId="6" hidden="1">{#N/A,#N/A,FALSE,"GERAL";#N/A,#N/A,FALSE,"012-96";#N/A,#N/A,FALSE,"018-96";#N/A,#N/A,FALSE,"027-96";#N/A,#N/A,FALSE,"059-96";#N/A,#N/A,FALSE,"076-96";#N/A,#N/A,FALSE,"019-97";#N/A,#N/A,FALSE,"021-97";#N/A,#N/A,FALSE,"022-97";#N/A,#N/A,FALSE,"028-97"}</definedName>
    <definedName name="FAEFRQERF" localSheetId="7" hidden="1">{#N/A,#N/A,FALSE,"GERAL";#N/A,#N/A,FALSE,"012-96";#N/A,#N/A,FALSE,"018-96";#N/A,#N/A,FALSE,"027-96";#N/A,#N/A,FALSE,"059-96";#N/A,#N/A,FALSE,"076-96";#N/A,#N/A,FALSE,"019-97";#N/A,#N/A,FALSE,"021-97";#N/A,#N/A,FALSE,"022-97";#N/A,#N/A,FALSE,"028-97"}</definedName>
    <definedName name="FAEFRQERF" hidden="1">{#N/A,#N/A,FALSE,"GERAL";#N/A,#N/A,FALSE,"012-96";#N/A,#N/A,FALSE,"018-96";#N/A,#N/A,FALSE,"027-96";#N/A,#N/A,FALSE,"059-96";#N/A,#N/A,FALSE,"076-96";#N/A,#N/A,FALSE,"019-97";#N/A,#N/A,FALSE,"021-97";#N/A,#N/A,FALSE,"022-97";#N/A,#N/A,FALSE,"028-97"}</definedName>
    <definedName name="FAIXA1">#REF!</definedName>
    <definedName name="FAIXA2">#REF!</definedName>
    <definedName name="FAIXA3">#REF!</definedName>
    <definedName name="FAIXA4">#REF!</definedName>
    <definedName name="FAIXA5">#REF!</definedName>
    <definedName name="FAIXA6">#REF!</definedName>
    <definedName name="FAL">#REF!</definedName>
    <definedName name="falhasu202" localSheetId="6" hidden="1">{#N/A,#N/A,FALSE,"SITUAÇÃO DIÁRIA ";#N/A,#N/A,FALSE,"7 à 7"}</definedName>
    <definedName name="falhasu202" localSheetId="7" hidden="1">{#N/A,#N/A,FALSE,"SITUAÇÃO DIÁRIA ";#N/A,#N/A,FALSE,"7 à 7"}</definedName>
    <definedName name="falhasu202" hidden="1">{#N/A,#N/A,FALSE,"SITUAÇÃO DIÁRIA ";#N/A,#N/A,FALSE,"7 à 7"}</definedName>
    <definedName name="FARDYTREGTADSRTGERTG" localSheetId="6">#REF!</definedName>
    <definedName name="FARDYTREGTADSRTGERTG" localSheetId="7">#REF!</definedName>
    <definedName name="FARDYTREGTADSRTGERTG">#REF!</definedName>
    <definedName name="Faro" localSheetId="6" hidden="1">{"'gráf jan00'!$A$1:$AK$41"}</definedName>
    <definedName name="Faro" localSheetId="7" hidden="1">{"'gráf jan00'!$A$1:$AK$41"}</definedName>
    <definedName name="Faro" hidden="1">{"'gráf jan00'!$A$1:$AK$41"}</definedName>
    <definedName name="FAROL_2" localSheetId="6" hidden="1">{"'gráf jan00'!$A$1:$AK$41"}</definedName>
    <definedName name="FAROL_2" localSheetId="7" hidden="1">{"'gráf jan00'!$A$1:$AK$41"}</definedName>
    <definedName name="FAROL_2" hidden="1">{"'gráf jan00'!$A$1:$AK$41"}</definedName>
    <definedName name="FarolAno" localSheetId="6" hidden="1">{"'Quadro'!$A$4:$BG$78"}</definedName>
    <definedName name="FarolAno" localSheetId="7" hidden="1">{"'Quadro'!$A$4:$BG$78"}</definedName>
    <definedName name="FarolAno" hidden="1">{"'Quadro'!$A$4:$BG$78"}</definedName>
    <definedName name="FarolContratos1" localSheetId="6" hidden="1">{"'gráf jan00'!$A$1:$AK$41"}</definedName>
    <definedName name="FarolContratos1" localSheetId="7" hidden="1">{"'gráf jan00'!$A$1:$AK$41"}</definedName>
    <definedName name="FarolContratos1" hidden="1">{"'gráf jan00'!$A$1:$AK$41"}</definedName>
    <definedName name="fasd" localSheetId="6" hidden="1">{"'gráf jan00'!$A$1:$AK$41"}</definedName>
    <definedName name="fasd" localSheetId="7" hidden="1">{"'gráf jan00'!$A$1:$AK$41"}</definedName>
    <definedName name="fasd" hidden="1">{"'gráf jan00'!$A$1:$AK$41"}</definedName>
    <definedName name="fasdfasfdadsf" localSheetId="6" hidden="1">{"'gráf jan00'!$A$1:$AK$41"}</definedName>
    <definedName name="fasdfasfdadsf" localSheetId="7" hidden="1">{"'gráf jan00'!$A$1:$AK$41"}</definedName>
    <definedName name="fasdfasfdadsf" hidden="1">{"'gráf jan00'!$A$1:$AK$41"}</definedName>
    <definedName name="Fase" localSheetId="6">#REF!</definedName>
    <definedName name="Fase" localSheetId="7">'[77]Conserva Fases'!$D$1:$AG$491</definedName>
    <definedName name="Fase">#REF!</definedName>
    <definedName name="Fases" localSheetId="6">#REF!</definedName>
    <definedName name="Fases" localSheetId="7">'[77]Conserva Fases'!$B$41:$G$46</definedName>
    <definedName name="Fases">#REF!</definedName>
    <definedName name="fasfasf" localSheetId="7" hidden="1">{#N/A,#N/A,TRUE,"Quinzena 01 à 15-04-98 "}</definedName>
    <definedName name="fasfasf" hidden="1">{#N/A,#N/A,TRUE,"Quinzena 01 à 15-04-98 "}</definedName>
    <definedName name="FATBRUTO">#REF!</definedName>
    <definedName name="FATOR_DE_ENC._SOCIAIS" localSheetId="6">#REF!</definedName>
    <definedName name="FATOR_DE_ENC._SOCIAIS" localSheetId="7">#REF!</definedName>
    <definedName name="FATOR_DE_ENC._SOCIAIS">#REF!</definedName>
    <definedName name="FATOR_DE_INDIRETOS" localSheetId="6">#REF!</definedName>
    <definedName name="FATOR_DE_INDIRETOS">#REF!</definedName>
    <definedName name="FATOR_DE_PERIC." localSheetId="6">#REF!</definedName>
    <definedName name="FATOR_DE_PERIC.">#REF!</definedName>
    <definedName name="FatorPart">#REF!</definedName>
    <definedName name="FATURAS2002" localSheetId="6" hidden="1">{#N/A,#N/A,TRUE,"Serviços"}</definedName>
    <definedName name="FATURAS2002" localSheetId="7" hidden="1">{#N/A,#N/A,TRUE,"Serviços"}</definedName>
    <definedName name="FATURAS2002" hidden="1">{#N/A,#N/A,TRUE,"Serviços"}</definedName>
    <definedName name="FATURAS20022" localSheetId="6" hidden="1">{#N/A,#N/A,TRUE,"Serviços"}</definedName>
    <definedName name="FATURAS20022" localSheetId="7" hidden="1">{#N/A,#N/A,TRUE,"Serviços"}</definedName>
    <definedName name="FATURAS20022" hidden="1">{#N/A,#N/A,TRUE,"Serviços"}</definedName>
    <definedName name="FBFFF" localSheetId="6" hidden="1">{#N/A,#N/A,FALSE,"IR E CS 1997";#N/A,#N/A,FALSE,"PR ND";#N/A,#N/A,FALSE,"8191";#N/A,#N/A,FALSE,"8383";#N/A,#N/A,FALSE,"MP 1024";#N/A,#N/A,FALSE,"AD_EX_97";#N/A,#N/A,FALSE,"BD 97"}</definedName>
    <definedName name="FBFFF" localSheetId="7" hidden="1">{#N/A,#N/A,FALSE,"IR E CS 1997";#N/A,#N/A,FALSE,"PR ND";#N/A,#N/A,FALSE,"8191";#N/A,#N/A,FALSE,"8383";#N/A,#N/A,FALSE,"MP 1024";#N/A,#N/A,FALSE,"AD_EX_97";#N/A,#N/A,FALSE,"BD 97"}</definedName>
    <definedName name="FBFFF" hidden="1">{#N/A,#N/A,FALSE,"IR E CS 1997";#N/A,#N/A,FALSE,"PR ND";#N/A,#N/A,FALSE,"8191";#N/A,#N/A,FALSE,"8383";#N/A,#N/A,FALSE,"MP 1024";#N/A,#N/A,FALSE,"AD_EX_97";#N/A,#N/A,FALSE,"BD 97"}</definedName>
    <definedName name="fc1a" localSheetId="6">#REF!</definedName>
    <definedName name="fc1a" localSheetId="7">'[35]PRO-08'!#REF!</definedName>
    <definedName name="fc1a">#REF!</definedName>
    <definedName name="FC2A" localSheetId="6">#REF!</definedName>
    <definedName name="FC2A" localSheetId="7">'[35]PRO-08'!#REF!</definedName>
    <definedName name="FC2A">#REF!</definedName>
    <definedName name="FC3A" localSheetId="6">#REF!</definedName>
    <definedName name="FC3A" localSheetId="7">'[35]PRO-08'!#REF!</definedName>
    <definedName name="FC3A">#REF!</definedName>
    <definedName name="FCA" localSheetId="6" hidden="1">{"'Quadro'!$A$4:$BG$78"}</definedName>
    <definedName name="FCA" localSheetId="7" hidden="1">{"'Quadro'!$A$4:$BG$78"}</definedName>
    <definedName name="FCA" hidden="1">{"'Quadro'!$A$4:$BG$78"}</definedName>
    <definedName name="fd" localSheetId="6" hidden="1">{"'Quadro'!$A$4:$BG$78"}</definedName>
    <definedName name="fd" localSheetId="7" hidden="1">{"'Quadro'!$A$4:$BG$78"}</definedName>
    <definedName name="fd" hidden="1">{"'Quadro'!$A$4:$BG$78"}</definedName>
    <definedName name="fdafd" localSheetId="6" hidden="1">{#N/A,#N/A,FALSE,"GERAL";#N/A,#N/A,FALSE,"012-96";#N/A,#N/A,FALSE,"018-96";#N/A,#N/A,FALSE,"027-96";#N/A,#N/A,FALSE,"059-96";#N/A,#N/A,FALSE,"076-96";#N/A,#N/A,FALSE,"019-97";#N/A,#N/A,FALSE,"021-97";#N/A,#N/A,FALSE,"022-97";#N/A,#N/A,FALSE,"028-97"}</definedName>
    <definedName name="fdafd" localSheetId="7" hidden="1">{#N/A,#N/A,FALSE,"GERAL";#N/A,#N/A,FALSE,"012-96";#N/A,#N/A,FALSE,"018-96";#N/A,#N/A,FALSE,"027-96";#N/A,#N/A,FALSE,"059-96";#N/A,#N/A,FALSE,"076-96";#N/A,#N/A,FALSE,"019-97";#N/A,#N/A,FALSE,"021-97";#N/A,#N/A,FALSE,"022-97";#N/A,#N/A,FALSE,"028-97"}</definedName>
    <definedName name="fdafd" hidden="1">{#N/A,#N/A,FALSE,"GERAL";#N/A,#N/A,FALSE,"012-96";#N/A,#N/A,FALSE,"018-96";#N/A,#N/A,FALSE,"027-96";#N/A,#N/A,FALSE,"059-96";#N/A,#N/A,FALSE,"076-96";#N/A,#N/A,FALSE,"019-97";#N/A,#N/A,FALSE,"021-97";#N/A,#N/A,FALSE,"022-97";#N/A,#N/A,FALSE,"028-97"}</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0_0" hidden="1">"A25569"</definedName>
    <definedName name="FDD_101_0" hidden="1">"A25569"</definedName>
    <definedName name="FDD_102_0" hidden="1">"A25569"</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5_0" hidden="1">"A25569"</definedName>
    <definedName name="FDD_206_0" hidden="1">"A25569"</definedName>
    <definedName name="FDD_207_0" hidden="1">"A25569"</definedName>
    <definedName name="FDD_208_0" hidden="1">"E36160"</definedName>
    <definedName name="FDD_208_1" hidden="1">"E36525"</definedName>
    <definedName name="FDD_208_2" hidden="1">"E36891"</definedName>
    <definedName name="FDD_209_0" hidden="1">"A25569"</definedName>
    <definedName name="FDD_21_0" hidden="1">"A25569"</definedName>
    <definedName name="FDD_210_0" hidden="1">"A25569"</definedName>
    <definedName name="FDD_211_0" hidden="1">"A25569"</definedName>
    <definedName name="FDD_212_0" hidden="1">"A25569"</definedName>
    <definedName name="FDD_213_0" hidden="1">"E36160"</definedName>
    <definedName name="FDD_213_1" hidden="1">"E36525"</definedName>
    <definedName name="FDD_213_2" hidden="1">"E36891"</definedName>
    <definedName name="FDD_214_0" hidden="1">"A25569"</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4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5_0" hidden="1">"A25569"</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4_0" hidden="1">"E36160"</definedName>
    <definedName name="FDD_264_1" hidden="1">"E36525"</definedName>
    <definedName name="FDD_264_2" hidden="1">"E36891"</definedName>
    <definedName name="FDD_265_0" hidden="1">"A25569"</definedName>
    <definedName name="FDD_266_0" hidden="1">"A25569"</definedName>
    <definedName name="FDD_267_0" hidden="1">"A25569"</definedName>
    <definedName name="FDD_268_0" hidden="1">"A25569"</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1_0" hidden="1">"A25569"</definedName>
    <definedName name="FDD_272_0" hidden="1">"A25569"</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9_0" hidden="1">"A25569"</definedName>
    <definedName name="FDD_290_0" hidden="1">"A36890"</definedName>
    <definedName name="FDD_291_0" hidden="1">"A25569"</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3_0" hidden="1">"A25569"</definedName>
    <definedName name="FDD_30_0" hidden="1">"A25569"</definedName>
    <definedName name="FDD_300_0" hidden="1">"U25569"</definedName>
    <definedName name="FDD_301_0" hidden="1">"U35795"</definedName>
    <definedName name="FDD_301_1" hidden="1">"U36160"</definedName>
    <definedName name="FDD_301_2" hidden="1">"U36525"</definedName>
    <definedName name="FDD_302_0" hidden="1">"U35795"</definedName>
    <definedName name="FDD_302_1" hidden="1">"U36160"</definedName>
    <definedName name="FDD_302_2" hidden="1">"U36525"</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1_0" hidden="1">"A25569"</definedName>
    <definedName name="FDD_32_0" hidden="1">"A25569"</definedName>
    <definedName name="FDD_33_0" hidden="1">"A25569"</definedName>
    <definedName name="FDD_34_0" hidden="1">"A25569"</definedName>
    <definedName name="FDD_35_0" hidden="1">"A25569"</definedName>
    <definedName name="FDD_36_0" hidden="1">"A25569"</definedName>
    <definedName name="FDD_37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2_0" hidden="1">"U25569"</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1" hidden="1">"A34699"</definedName>
    <definedName name="FDD_58_12" hidden="1">"A35064"</definedName>
    <definedName name="FDD_58_13" hidden="1">"A35430"</definedName>
    <definedName name="FDD_58_14" hidden="1">"A35795"</definedName>
    <definedName name="FDD_58_2" hidden="1">"A31412"</definedName>
    <definedName name="FDD_58_3" hidden="1">"A31777"</definedName>
    <definedName name="FDD_58_4" hidden="1">"A32142"</definedName>
    <definedName name="FDD_58_5" hidden="1">"A32508"</definedName>
    <definedName name="FDD_58_6" hidden="1">"A32873"</definedName>
    <definedName name="FDD_58_7" hidden="1">"A33238"</definedName>
    <definedName name="FDD_58_8" hidden="1">"A33603"</definedName>
    <definedName name="FDD_58_9" hidden="1">"A33969"</definedName>
    <definedName name="FDD_59_0" hidden="1">"A30681"</definedName>
    <definedName name="FDD_59_1" hidden="1">"A31047"</definedName>
    <definedName name="FDD_59_10" hidden="1">"A34334"</definedName>
    <definedName name="FDD_59_11" hidden="1">"A34699"</definedName>
    <definedName name="FDD_59_12" hidden="1">"A35064"</definedName>
    <definedName name="FDD_59_13" hidden="1">"A35430"</definedName>
    <definedName name="FDD_59_14" hidden="1">"A35795"</definedName>
    <definedName name="FDD_59_2" hidden="1">"A31412"</definedName>
    <definedName name="FDD_59_3" hidden="1">"A31777"</definedName>
    <definedName name="FDD_59_4" hidden="1">"A32142"</definedName>
    <definedName name="FDD_59_5" hidden="1">"A32508"</definedName>
    <definedName name="FDD_59_6" hidden="1">"A32873"</definedName>
    <definedName name="FDD_59_7" hidden="1">"A33238"</definedName>
    <definedName name="FDD_59_8" hidden="1">"A33603"</definedName>
    <definedName name="FDD_59_9" hidden="1">"A33969"</definedName>
    <definedName name="FDD_6_0" hidden="1">"A25569"</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DFDF" localSheetId="6" hidden="1">{#N/A,#N/A,FALSE,"GERAL";#N/A,#N/A,FALSE,"012-96";#N/A,#N/A,FALSE,"018-96";#N/A,#N/A,FALSE,"027-96";#N/A,#N/A,FALSE,"059-96";#N/A,#N/A,FALSE,"076-96";#N/A,#N/A,FALSE,"019-97";#N/A,#N/A,FALSE,"021-97";#N/A,#N/A,FALSE,"022-97";#N/A,#N/A,FALSE,"028-97"}</definedName>
    <definedName name="FDDFDF" localSheetId="7" hidden="1">{#N/A,#N/A,FALSE,"GERAL";#N/A,#N/A,FALSE,"012-96";#N/A,#N/A,FALSE,"018-96";#N/A,#N/A,FALSE,"027-96";#N/A,#N/A,FALSE,"059-96";#N/A,#N/A,FALSE,"076-96";#N/A,#N/A,FALSE,"019-97";#N/A,#N/A,FALSE,"021-97";#N/A,#N/A,FALSE,"022-97";#N/A,#N/A,FALSE,"028-97"}</definedName>
    <definedName name="FDDFDF" hidden="1">{#N/A,#N/A,FALSE,"GERAL";#N/A,#N/A,FALSE,"012-96";#N/A,#N/A,FALSE,"018-96";#N/A,#N/A,FALSE,"027-96";#N/A,#N/A,FALSE,"059-96";#N/A,#N/A,FALSE,"076-96";#N/A,#N/A,FALSE,"019-97";#N/A,#N/A,FALSE,"021-97";#N/A,#N/A,FALSE,"022-97";#N/A,#N/A,FALSE,"028-97"}</definedName>
    <definedName name="FDeded" localSheetId="6" hidden="1">{"'REL CUSTODIF'!$B$1:$H$72"}</definedName>
    <definedName name="FDeded" localSheetId="7" hidden="1">{"'REL CUSTODIF'!$B$1:$H$72"}</definedName>
    <definedName name="FDeded" hidden="1">{"'REL CUSTODIF'!$B$1:$H$72"}</definedName>
    <definedName name="FDEFDSF" localSheetId="6" hidden="1">{"'REL CUSTODIF'!$B$1:$H$72"}</definedName>
    <definedName name="FDEFDSF" localSheetId="7" hidden="1">{"'REL CUSTODIF'!$B$1:$H$72"}</definedName>
    <definedName name="FDEFDSF" hidden="1">{"'REL CUSTODIF'!$B$1:$H$72"}</definedName>
    <definedName name="fdf" localSheetId="6" hidden="1">{#N/A,#N/A,FALSE,"GERAL";#N/A,#N/A,FALSE,"012-96";#N/A,#N/A,FALSE,"018-96";#N/A,#N/A,FALSE,"027-96";#N/A,#N/A,FALSE,"059-96";#N/A,#N/A,FALSE,"076-96";#N/A,#N/A,FALSE,"019-97";#N/A,#N/A,FALSE,"021-97";#N/A,#N/A,FALSE,"022-97";#N/A,#N/A,FALSE,"028-97"}</definedName>
    <definedName name="fdf" localSheetId="7" hidden="1">{#N/A,#N/A,FALSE,"GERAL";#N/A,#N/A,FALSE,"012-96";#N/A,#N/A,FALSE,"018-96";#N/A,#N/A,FALSE,"027-96";#N/A,#N/A,FALSE,"059-96";#N/A,#N/A,FALSE,"076-96";#N/A,#N/A,FALSE,"019-97";#N/A,#N/A,FALSE,"021-97";#N/A,#N/A,FALSE,"022-97";#N/A,#N/A,FALSE,"028-97"}</definedName>
    <definedName name="fdf" hidden="1">{#N/A,#N/A,FALSE,"GERAL";#N/A,#N/A,FALSE,"012-96";#N/A,#N/A,FALSE,"018-96";#N/A,#N/A,FALSE,"027-96";#N/A,#N/A,FALSE,"059-96";#N/A,#N/A,FALSE,"076-96";#N/A,#N/A,FALSE,"019-97";#N/A,#N/A,FALSE,"021-97";#N/A,#N/A,FALSE,"022-97";#N/A,#N/A,FALSE,"028-97"}</definedName>
    <definedName name="FDFD" localSheetId="6">#REF!</definedName>
    <definedName name="fdfd">#N/A</definedName>
    <definedName name="FDFDFDFDF" localSheetId="6" hidden="1">{"'gráf jan00'!$A$1:$AK$41"}</definedName>
    <definedName name="FDFDFDFDF" localSheetId="7" hidden="1">{"'gráf jan00'!$A$1:$AK$41"}</definedName>
    <definedName name="FDFDFDFDF" hidden="1">{"'gráf jan00'!$A$1:$AK$41"}</definedName>
    <definedName name="fdff" localSheetId="6" hidden="1">{"FORM 2",#N/A,FALSE,"Plan3"}</definedName>
    <definedName name="fdff" localSheetId="7" hidden="1">{"FORM 2",#N/A,FALSE,"Plan3"}</definedName>
    <definedName name="fdff" hidden="1">{"FORM 2",#N/A,FALSE,"Plan3"}</definedName>
    <definedName name="fdfgj" localSheetId="6">#REF!</definedName>
    <definedName name="fdfgj" localSheetId="7">[78]RELATA!$A$1:$AA$335</definedName>
    <definedName name="fdfgj">#REF!</definedName>
    <definedName name="fdfng" localSheetId="6" hidden="1">{#N/A,#N/A,FALSE,"GERAL";#N/A,#N/A,FALSE,"012-96";#N/A,#N/A,FALSE,"018-96";#N/A,#N/A,FALSE,"027-96";#N/A,#N/A,FALSE,"059-96";#N/A,#N/A,FALSE,"076-96";#N/A,#N/A,FALSE,"019-97";#N/A,#N/A,FALSE,"021-97";#N/A,#N/A,FALSE,"022-97";#N/A,#N/A,FALSE,"028-97"}</definedName>
    <definedName name="fdfng" localSheetId="7" hidden="1">{#N/A,#N/A,FALSE,"GERAL";#N/A,#N/A,FALSE,"012-96";#N/A,#N/A,FALSE,"018-96";#N/A,#N/A,FALSE,"027-96";#N/A,#N/A,FALSE,"059-96";#N/A,#N/A,FALSE,"076-96";#N/A,#N/A,FALSE,"019-97";#N/A,#N/A,FALSE,"021-97";#N/A,#N/A,FALSE,"022-97";#N/A,#N/A,FALSE,"028-97"}</definedName>
    <definedName name="fdfng" hidden="1">{#N/A,#N/A,FALSE,"GERAL";#N/A,#N/A,FALSE,"012-96";#N/A,#N/A,FALSE,"018-96";#N/A,#N/A,FALSE,"027-96";#N/A,#N/A,FALSE,"059-96";#N/A,#N/A,FALSE,"076-96";#N/A,#N/A,FALSE,"019-97";#N/A,#N/A,FALSE,"021-97";#N/A,#N/A,FALSE,"022-97";#N/A,#N/A,FALSE,"028-97"}</definedName>
    <definedName name="fdg" localSheetId="6" hidden="1">{#N/A,#N/A,TRUE,"Serviços"}</definedName>
    <definedName name="fdg" localSheetId="7" hidden="1">{#N/A,#N/A,TRUE,"Serviços"}</definedName>
    <definedName name="fdg" hidden="1">{#N/A,#N/A,TRUE,"Serviços"}</definedName>
    <definedName name="fdgaf" localSheetId="7" hidden="1">{#N/A,#N/A,FALSE,"Plan1";#N/A,#N/A,FALSE,"Plan2"}</definedName>
    <definedName name="fdgaf" hidden="1">{#N/A,#N/A,FALSE,"Plan1";#N/A,#N/A,FALSE,"Plan2"}</definedName>
    <definedName name="fdgd" localSheetId="6" hidden="1">{"'CptDifn'!$AA$32:$AG$32"}</definedName>
    <definedName name="fdgd" localSheetId="7" hidden="1">{"'CptDifn'!$AA$32:$AG$32"}</definedName>
    <definedName name="fdgd" hidden="1">{"'CptDifn'!$AA$32:$AG$32"}</definedName>
    <definedName name="fdgdf" localSheetId="6" hidden="1">{"'CptDifn'!$AA$32:$AG$32"}</definedName>
    <definedName name="fdgdf" localSheetId="7" hidden="1">{"'CptDifn'!$AA$32:$AG$32"}</definedName>
    <definedName name="fdgdf" hidden="1">{"'CptDifn'!$AA$32:$AG$32"}</definedName>
    <definedName name="fdhgfdf" localSheetId="7" hidden="1">{#N/A,#N/A,FALSE,"Plan1";#N/A,#N/A,FALSE,"Plan2"}</definedName>
    <definedName name="fdhgfdf" hidden="1">{#N/A,#N/A,FALSE,"Plan1";#N/A,#N/A,FALSE,"Plan2"}</definedName>
    <definedName name="fdnhgf" localSheetId="7" hidden="1">{"'Estimativa de Lançamento-JAN'!$A$1:$AI$85"}</definedName>
    <definedName name="fdnhgf" hidden="1">{"'Estimativa de Lançamento-JAN'!$A$1:$AI$85"}</definedName>
    <definedName name="FDP_0_1_aUrv" localSheetId="6" hidden="1">#REF!</definedName>
    <definedName name="FDP_0_1_aUrv" hidden="1">#REF!</definedName>
    <definedName name="FDP_10_1_aDrv" localSheetId="6" hidden="1">#REF!</definedName>
    <definedName name="FDP_10_1_aDrv" hidden="1">#REF!</definedName>
    <definedName name="FDP_107_1_aUrv" localSheetId="6" hidden="1">#REF!</definedName>
    <definedName name="FDP_107_1_aUrv" hidden="1">#REF!</definedName>
    <definedName name="FDP_11_1_aDrv" localSheetId="6" hidden="1">#REF!</definedName>
    <definedName name="FDP_11_1_aDrv" hidden="1">#REF!</definedName>
    <definedName name="FDP_111_1_aUrv" localSheetId="6" hidden="1">#REF!</definedName>
    <definedName name="FDP_111_1_aUrv" hidden="1">#REF!</definedName>
    <definedName name="FDP_112_1_aUrv" localSheetId="6" hidden="1">#REF!</definedName>
    <definedName name="FDP_112_1_aUrv" hidden="1">#REF!</definedName>
    <definedName name="FDP_113_1_aUrv" localSheetId="6" hidden="1">#REF!</definedName>
    <definedName name="FDP_113_1_aUrv" hidden="1">#REF!</definedName>
    <definedName name="FDP_114_1_aUrv" localSheetId="6" hidden="1">#REF!</definedName>
    <definedName name="FDP_114_1_aUrv" hidden="1">#REF!</definedName>
    <definedName name="FDP_115_1_aUrv" localSheetId="6" hidden="1">#REF!</definedName>
    <definedName name="FDP_115_1_aUrv" hidden="1">#REF!</definedName>
    <definedName name="FDP_12_1_aDrv" localSheetId="6" hidden="1">#REF!</definedName>
    <definedName name="FDP_12_1_aDrv" hidden="1">#REF!</definedName>
    <definedName name="FDP_126_1_aUrv" localSheetId="6" hidden="1">#REF!</definedName>
    <definedName name="FDP_126_1_aUrv" hidden="1">#REF!</definedName>
    <definedName name="FDP_127_1_aUrv" localSheetId="6" hidden="1">#REF!</definedName>
    <definedName name="FDP_127_1_aUrv" hidden="1">#REF!</definedName>
    <definedName name="FDP_128_1_aUrv" localSheetId="6" hidden="1">#REF!</definedName>
    <definedName name="FDP_128_1_aUrv" hidden="1">#REF!</definedName>
    <definedName name="FDP_129_1_aUrv" localSheetId="6" hidden="1">#REF!</definedName>
    <definedName name="FDP_129_1_aUrv" hidden="1">#REF!</definedName>
    <definedName name="FDP_13_1_aDrv" localSheetId="6" hidden="1">#REF!</definedName>
    <definedName name="FDP_13_1_aDrv" hidden="1">#REF!</definedName>
    <definedName name="FDP_131_1_aDrv" localSheetId="6" hidden="1">#REF!</definedName>
    <definedName name="FDP_131_1_aDrv" hidden="1">#REF!</definedName>
    <definedName name="FDP_134_1_aDrv" localSheetId="6" hidden="1">#REF!</definedName>
    <definedName name="FDP_134_1_aDrv" hidden="1">#REF!</definedName>
    <definedName name="FDP_135_1_aDrv" localSheetId="6" hidden="1">#REF!</definedName>
    <definedName name="FDP_135_1_aDrv" hidden="1">#REF!</definedName>
    <definedName name="FDP_137_1_aDdv" localSheetId="6" hidden="1">#REF!</definedName>
    <definedName name="FDP_137_1_aDdv" hidden="1">#REF!</definedName>
    <definedName name="FDP_139_1_aUrv" localSheetId="6" hidden="1">#REF!</definedName>
    <definedName name="FDP_139_1_aUrv" hidden="1">#REF!</definedName>
    <definedName name="FDP_14_1_aDrv" localSheetId="6" hidden="1">#REF!</definedName>
    <definedName name="FDP_14_1_aDrv" hidden="1">#REF!</definedName>
    <definedName name="FDP_140_1_aUrv" localSheetId="6" hidden="1">#REF!</definedName>
    <definedName name="FDP_140_1_aUrv" hidden="1">#REF!</definedName>
    <definedName name="FDP_141_1_aUrv" localSheetId="6" hidden="1">#REF!</definedName>
    <definedName name="FDP_141_1_aUrv" hidden="1">#REF!</definedName>
    <definedName name="FDP_143_1_aUrv" localSheetId="6" hidden="1">#REF!</definedName>
    <definedName name="FDP_143_1_aUrv" hidden="1">#REF!</definedName>
    <definedName name="FDP_144_1_aUrv" localSheetId="6" hidden="1">#REF!</definedName>
    <definedName name="FDP_144_1_aUrv" hidden="1">#REF!</definedName>
    <definedName name="FDP_15_1_aDrv" localSheetId="6" hidden="1">#REF!</definedName>
    <definedName name="FDP_15_1_aDrv" hidden="1">#REF!</definedName>
    <definedName name="FDP_16_1_aDrv" localSheetId="6" hidden="1">#REF!</definedName>
    <definedName name="FDP_16_1_aDrv" hidden="1">#REF!</definedName>
    <definedName name="FDP_17_1_aDrv" localSheetId="6" hidden="1">#REF!</definedName>
    <definedName name="FDP_17_1_aDrv" hidden="1">#REF!</definedName>
    <definedName name="FDP_18_1_aDrv" localSheetId="6" hidden="1">#REF!</definedName>
    <definedName name="FDP_18_1_aDrv" hidden="1">#REF!</definedName>
    <definedName name="FDP_19_1_aDrv" localSheetId="6" hidden="1">#REF!</definedName>
    <definedName name="FDP_19_1_aDrv" hidden="1">#REF!</definedName>
    <definedName name="FDP_20_1_aUrv" localSheetId="6" hidden="1">#REF!</definedName>
    <definedName name="FDP_20_1_aUrv" hidden="1">#REF!</definedName>
    <definedName name="FDP_21_1_aUrv" localSheetId="6" hidden="1">#REF!</definedName>
    <definedName name="FDP_21_1_aUrv" hidden="1">#REF!</definedName>
    <definedName name="FDP_22_1_aUrv" localSheetId="6" hidden="1">#REF!</definedName>
    <definedName name="FDP_22_1_aUrv" hidden="1">#REF!</definedName>
    <definedName name="FDP_23_1_aUrv" localSheetId="6" hidden="1">#REF!</definedName>
    <definedName name="FDP_23_1_aUrv" hidden="1">#REF!</definedName>
    <definedName name="FDP_24_1_aUrv" localSheetId="6" hidden="1">#REF!</definedName>
    <definedName name="FDP_24_1_aUrv" hidden="1">#REF!</definedName>
    <definedName name="FDP_25_1_aUrv" localSheetId="6" hidden="1">#REF!</definedName>
    <definedName name="FDP_25_1_aUrv" hidden="1">#REF!</definedName>
    <definedName name="FDP_26_1_aUrv" localSheetId="6" hidden="1">#REF!</definedName>
    <definedName name="FDP_26_1_aUrv" hidden="1">#REF!</definedName>
    <definedName name="FDP_27_1_aUrv" localSheetId="6" hidden="1">#REF!</definedName>
    <definedName name="FDP_27_1_aUrv" hidden="1">#REF!</definedName>
    <definedName name="FDP_28_1_aUrv" localSheetId="6" hidden="1">#REF!</definedName>
    <definedName name="FDP_28_1_aUrv" hidden="1">#REF!</definedName>
    <definedName name="FDP_280_1_aSrv" localSheetId="6" hidden="1">#REF!</definedName>
    <definedName name="FDP_280_1_aSrv" localSheetId="7" hidden="1">[79]Forecasts_VDF!#REF!</definedName>
    <definedName name="FDP_280_1_aSrv" hidden="1">#REF!</definedName>
    <definedName name="FDP_281_1_aSrv" localSheetId="6" hidden="1">#REF!</definedName>
    <definedName name="FDP_281_1_aSrv" localSheetId="7" hidden="1">[79]Forecasts_VDF!#REF!</definedName>
    <definedName name="FDP_281_1_aSrv" hidden="1">#REF!</definedName>
    <definedName name="FDP_282_1_aSrv" localSheetId="6" hidden="1">#REF!</definedName>
    <definedName name="FDP_282_1_aSrv" localSheetId="7" hidden="1">[79]Forecasts_VDF!#REF!</definedName>
    <definedName name="FDP_282_1_aSrv" hidden="1">#REF!</definedName>
    <definedName name="FDP_283_1_aSrv" localSheetId="6" hidden="1">#REF!</definedName>
    <definedName name="FDP_283_1_aSrv" localSheetId="7" hidden="1">[79]Forecasts_VDF!#REF!</definedName>
    <definedName name="FDP_283_1_aSrv" hidden="1">#REF!</definedName>
    <definedName name="FDP_29_1_aUrv" localSheetId="6" hidden="1">#REF!</definedName>
    <definedName name="FDP_29_1_aUrv" localSheetId="7" hidden="1">#REF!</definedName>
    <definedName name="FDP_29_1_aUrv" hidden="1">#REF!</definedName>
    <definedName name="FDP_30_1_aUrv" localSheetId="6" hidden="1">#REF!</definedName>
    <definedName name="FDP_30_1_aUrv" hidden="1">#REF!</definedName>
    <definedName name="FDP_31_1_aUrv" localSheetId="6" hidden="1">#REF!</definedName>
    <definedName name="FDP_31_1_aUrv" hidden="1">#REF!</definedName>
    <definedName name="FDP_32_1_aUrv" localSheetId="6" hidden="1">#REF!</definedName>
    <definedName name="FDP_32_1_aUrv" hidden="1">#REF!</definedName>
    <definedName name="FDP_33_1_aUrv" localSheetId="6" hidden="1">#REF!</definedName>
    <definedName name="FDP_33_1_aUrv" hidden="1">#REF!</definedName>
    <definedName name="FDP_34_1_aUrv" localSheetId="6" hidden="1">#REF!</definedName>
    <definedName name="FDP_34_1_aUrv" hidden="1">#REF!</definedName>
    <definedName name="FDP_35_1_aUrv" localSheetId="6" hidden="1">#REF!</definedName>
    <definedName name="FDP_35_1_aUrv" hidden="1">#REF!</definedName>
    <definedName name="FDP_36_1_aUrv" localSheetId="6" hidden="1">#REF!</definedName>
    <definedName name="FDP_36_1_aUrv" hidden="1">#REF!</definedName>
    <definedName name="FDP_37_1_aUrv" localSheetId="6" hidden="1">#REF!</definedName>
    <definedName name="FDP_37_1_aUrv" hidden="1">#REF!</definedName>
    <definedName name="FDP_38_1_aUrv" localSheetId="6" hidden="1">#REF!</definedName>
    <definedName name="FDP_38_1_aUrv" hidden="1">#REF!</definedName>
    <definedName name="FDP_39_1_aUrv" localSheetId="6" hidden="1">#REF!</definedName>
    <definedName name="FDP_39_1_aUrv" hidden="1">#REF!</definedName>
    <definedName name="FDP_41_1_aUrv" localSheetId="6" hidden="1">#REF!</definedName>
    <definedName name="FDP_41_1_aUrv" hidden="1">#REF!</definedName>
    <definedName name="FDP_42_1_aUrv" localSheetId="6" hidden="1">#REF!</definedName>
    <definedName name="FDP_42_1_aUrv" hidden="1">#REF!</definedName>
    <definedName name="FDP_43_1_aUrv" localSheetId="6" hidden="1">#REF!</definedName>
    <definedName name="FDP_43_1_aUrv" hidden="1">#REF!</definedName>
    <definedName name="FDP_44_1_aUrv" localSheetId="6" hidden="1">#REF!</definedName>
    <definedName name="FDP_44_1_aUrv" hidden="1">#REF!</definedName>
    <definedName name="FDP_45_1_aUrv" localSheetId="6" hidden="1">#REF!</definedName>
    <definedName name="FDP_45_1_aUrv" hidden="1">#REF!</definedName>
    <definedName name="FDP_46_1_aUrv" localSheetId="6" hidden="1">#REF!</definedName>
    <definedName name="FDP_46_1_aUrv" hidden="1">#REF!</definedName>
    <definedName name="FDP_47_1_aUrv" localSheetId="6" hidden="1">#REF!</definedName>
    <definedName name="FDP_47_1_aUrv" hidden="1">#REF!</definedName>
    <definedName name="FDP_48_1_aUrv" localSheetId="6" hidden="1">#REF!</definedName>
    <definedName name="FDP_48_1_aUrv" hidden="1">#REF!</definedName>
    <definedName name="FDP_49_1_aUrv" localSheetId="6" hidden="1">#REF!</definedName>
    <definedName name="FDP_49_1_aUrv" hidden="1">#REF!</definedName>
    <definedName name="FDP_50_1_aUrv" localSheetId="6" hidden="1">#REF!</definedName>
    <definedName name="FDP_50_1_aUrv" hidden="1">#REF!</definedName>
    <definedName name="FDP_51_1_aUrv" localSheetId="6" hidden="1">#REF!</definedName>
    <definedName name="FDP_51_1_aUrv" hidden="1">#REF!</definedName>
    <definedName name="FDP_52_1_aUrv" localSheetId="6" hidden="1">#REF!</definedName>
    <definedName name="FDP_52_1_aUrv" hidden="1">#REF!</definedName>
    <definedName name="FDP_53_1_aUrv" localSheetId="6" hidden="1">#REF!</definedName>
    <definedName name="FDP_53_1_aUrv" hidden="1">#REF!</definedName>
    <definedName name="FDP_53_1_rUrv" localSheetId="6" hidden="1">#REF!</definedName>
    <definedName name="FDP_53_1_rUrv" hidden="1">#REF!</definedName>
    <definedName name="FDP_54_1_aUrv" localSheetId="6" hidden="1">#REF!</definedName>
    <definedName name="FDP_54_1_aUrv" hidden="1">#REF!</definedName>
    <definedName name="FDP_55_1_aUrv" localSheetId="6" hidden="1">#REF!</definedName>
    <definedName name="FDP_55_1_aUrv" hidden="1">#REF!</definedName>
    <definedName name="FDP_8_1_aDrv" localSheetId="6" hidden="1">#REF!</definedName>
    <definedName name="FDP_8_1_aDrv" hidden="1">#REF!</definedName>
    <definedName name="FDP_9_1_aDrv" localSheetId="6" hidden="1">#REF!</definedName>
    <definedName name="FDP_9_1_aDrv" hidden="1">#REF!</definedName>
    <definedName name="fds" localSheetId="6" hidden="1">{"'gráf jan00'!$A$1:$AK$41"}</definedName>
    <definedName name="fds" localSheetId="7" hidden="1">{"'gráf jan00'!$A$1:$AK$41"}</definedName>
    <definedName name="fds" hidden="1">{"'gráf jan00'!$A$1:$AK$41"}</definedName>
    <definedName name="FDSAFDSAF" localSheetId="6" hidden="1">{#N/A,#N/A,FALSE,"GERAL";#N/A,#N/A,FALSE,"012-96";#N/A,#N/A,FALSE,"018-96";#N/A,#N/A,FALSE,"027-96";#N/A,#N/A,FALSE,"059-96";#N/A,#N/A,FALSE,"076-96";#N/A,#N/A,FALSE,"019-97";#N/A,#N/A,FALSE,"021-97";#N/A,#N/A,FALSE,"022-97";#N/A,#N/A,FALSE,"028-97"}</definedName>
    <definedName name="FDSAFDSAF" localSheetId="7" hidden="1">{#N/A,#N/A,FALSE,"GERAL";#N/A,#N/A,FALSE,"012-96";#N/A,#N/A,FALSE,"018-96";#N/A,#N/A,FALSE,"027-96";#N/A,#N/A,FALSE,"059-96";#N/A,#N/A,FALSE,"076-96";#N/A,#N/A,FALSE,"019-97";#N/A,#N/A,FALSE,"021-97";#N/A,#N/A,FALSE,"022-97";#N/A,#N/A,FALSE,"028-97"}</definedName>
    <definedName name="FDSAFDSAF" hidden="1">{#N/A,#N/A,FALSE,"GERAL";#N/A,#N/A,FALSE,"012-96";#N/A,#N/A,FALSE,"018-96";#N/A,#N/A,FALSE,"027-96";#N/A,#N/A,FALSE,"059-96";#N/A,#N/A,FALSE,"076-96";#N/A,#N/A,FALSE,"019-97";#N/A,#N/A,FALSE,"021-97";#N/A,#N/A,FALSE,"022-97";#N/A,#N/A,FALSE,"028-97"}</definedName>
    <definedName name="FdsfdF" localSheetId="6" hidden="1">{"'REL CUSTODIF'!$B$1:$H$72"}</definedName>
    <definedName name="FdsfdF" localSheetId="7" hidden="1">{"'REL CUSTODIF'!$B$1:$H$72"}</definedName>
    <definedName name="FdsfdF" hidden="1">{"'REL CUSTODIF'!$B$1:$H$72"}</definedName>
    <definedName name="FDSFSD" localSheetId="6" hidden="1">{"'gráf jan00'!$A$1:$AK$41"}</definedName>
    <definedName name="FDSFSD" localSheetId="7" hidden="1">{"'gráf jan00'!$A$1:$AK$41"}</definedName>
    <definedName name="FDSFSD" hidden="1">{"'gráf jan00'!$A$1:$AK$41"}</definedName>
    <definedName name="fe_areia" localSheetId="6">#REF!</definedName>
    <definedName name="fe_areia" localSheetId="7">'[80]Dados Iniciais'!$B$4</definedName>
    <definedName name="fe_areia">#REF!</definedName>
    <definedName name="fe_argila" localSheetId="6">#REF!</definedName>
    <definedName name="fe_argila">#REF!</definedName>
    <definedName name="FEE" localSheetId="6">#REF!</definedName>
    <definedName name="FEE">#REF!</definedName>
    <definedName name="fefe" localSheetId="6" hidden="1">{"'RR'!$A$2:$E$81"}</definedName>
    <definedName name="fefe" localSheetId="7" hidden="1">{"'RR'!$A$2:$E$81"}</definedName>
    <definedName name="fefe" hidden="1">{"'RR'!$A$2:$E$81"}</definedName>
    <definedName name="fefefe" localSheetId="6" hidden="1">{"'RR'!$A$2:$E$81"}</definedName>
    <definedName name="fefefe" localSheetId="7" hidden="1">{"'RR'!$A$2:$E$81"}</definedName>
    <definedName name="fefefe" hidden="1">{"'RR'!$A$2:$E$81"}</definedName>
    <definedName name="FEFRQEFEFD" localSheetId="6" hidden="1">{"'REL CUSTODIF'!$B$1:$H$72"}</definedName>
    <definedName name="FEFRQEFEFD" localSheetId="7" hidden="1">{"'REL CUSTODIF'!$B$1:$H$72"}</definedName>
    <definedName name="FEFRQEFEFD" hidden="1">{"'REL CUSTODIF'!$B$1:$H$72"}</definedName>
    <definedName name="fegregtrtg"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egregtrtg"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egregtrtg"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elipe" localSheetId="6" hidden="1">{"'CptDifn'!$AA$32:$AG$32"}</definedName>
    <definedName name="felipe" localSheetId="7" hidden="1">{"'CptDifn'!$AA$32:$AG$32"}</definedName>
    <definedName name="felipe" hidden="1">{"'CptDifn'!$AA$32:$AG$32"}</definedName>
    <definedName name="Fer"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er"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er"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ern" localSheetId="6" hidden="1">{"'gráf jan00'!$A$1:$AK$41"}</definedName>
    <definedName name="fern" localSheetId="7" hidden="1">{"'gráf jan00'!$A$1:$AK$41"}</definedName>
    <definedName name="fern" hidden="1">{"'gráf jan00'!$A$1:$AK$41"}</definedName>
    <definedName name="fernananananana" localSheetId="6" hidden="1">{"'gráf jan00'!$A$1:$AK$41"}</definedName>
    <definedName name="fernananananana" localSheetId="7" hidden="1">{"'gráf jan00'!$A$1:$AK$41"}</definedName>
    <definedName name="fernananananana" hidden="1">{"'gráf jan00'!$A$1:$AK$41"}</definedName>
    <definedName name="fernanda" localSheetId="6" hidden="1">{#N/A,#N/A,FALSE,"GERAL";#N/A,#N/A,FALSE,"012-96";#N/A,#N/A,FALSE,"018-96";#N/A,#N/A,FALSE,"027-96";#N/A,#N/A,FALSE,"059-96";#N/A,#N/A,FALSE,"076-96";#N/A,#N/A,FALSE,"019-97";#N/A,#N/A,FALSE,"021-97";#N/A,#N/A,FALSE,"022-97";#N/A,#N/A,FALSE,"028-97"}</definedName>
    <definedName name="fernanda" localSheetId="7" hidden="1">{#N/A,#N/A,FALSE,"GERAL";#N/A,#N/A,FALSE,"012-96";#N/A,#N/A,FALSE,"018-96";#N/A,#N/A,FALSE,"027-96";#N/A,#N/A,FALSE,"059-96";#N/A,#N/A,FALSE,"076-96";#N/A,#N/A,FALSE,"019-97";#N/A,#N/A,FALSE,"021-97";#N/A,#N/A,FALSE,"022-97";#N/A,#N/A,FALSE,"028-97"}</definedName>
    <definedName name="fernanda" hidden="1">{#N/A,#N/A,FALSE,"GERAL";#N/A,#N/A,FALSE,"012-96";#N/A,#N/A,FALSE,"018-96";#N/A,#N/A,FALSE,"027-96";#N/A,#N/A,FALSE,"059-96";#N/A,#N/A,FALSE,"076-96";#N/A,#N/A,FALSE,"019-97";#N/A,#N/A,FALSE,"021-97";#N/A,#N/A,FALSE,"022-97";#N/A,#N/A,FALSE,"028-97"}</definedName>
    <definedName name="fernanda_1" localSheetId="7" hidden="1">{#N/A,#N/A,FALSE,"GERAL";#N/A,#N/A,FALSE,"012-96";#N/A,#N/A,FALSE,"018-96";#N/A,#N/A,FALSE,"027-96";#N/A,#N/A,FALSE,"059-96";#N/A,#N/A,FALSE,"076-96";#N/A,#N/A,FALSE,"019-97";#N/A,#N/A,FALSE,"021-97";#N/A,#N/A,FALSE,"022-97";#N/A,#N/A,FALSE,"028-97"}</definedName>
    <definedName name="fernanda_1" hidden="1">{#N/A,#N/A,FALSE,"GERAL";#N/A,#N/A,FALSE,"012-96";#N/A,#N/A,FALSE,"018-96";#N/A,#N/A,FALSE,"027-96";#N/A,#N/A,FALSE,"059-96";#N/A,#N/A,FALSE,"076-96";#N/A,#N/A,FALSE,"019-97";#N/A,#N/A,FALSE,"021-97";#N/A,#N/A,FALSE,"022-97";#N/A,#N/A,FALSE,"028-97"}</definedName>
    <definedName name="fernanda_1_1" localSheetId="7" hidden="1">{#N/A,#N/A,FALSE,"GERAL";#N/A,#N/A,FALSE,"012-96";#N/A,#N/A,FALSE,"018-96";#N/A,#N/A,FALSE,"027-96";#N/A,#N/A,FALSE,"059-96";#N/A,#N/A,FALSE,"076-96";#N/A,#N/A,FALSE,"019-97";#N/A,#N/A,FALSE,"021-97";#N/A,#N/A,FALSE,"022-97";#N/A,#N/A,FALSE,"028-97"}</definedName>
    <definedName name="fernanda_1_1" hidden="1">{#N/A,#N/A,FALSE,"GERAL";#N/A,#N/A,FALSE,"012-96";#N/A,#N/A,FALSE,"018-96";#N/A,#N/A,FALSE,"027-96";#N/A,#N/A,FALSE,"059-96";#N/A,#N/A,FALSE,"076-96";#N/A,#N/A,FALSE,"019-97";#N/A,#N/A,FALSE,"021-97";#N/A,#N/A,FALSE,"022-97";#N/A,#N/A,FALSE,"028-97"}</definedName>
    <definedName name="fernanda_1_1_1" localSheetId="7" hidden="1">{#N/A,#N/A,FALSE,"GERAL";#N/A,#N/A,FALSE,"012-96";#N/A,#N/A,FALSE,"018-96";#N/A,#N/A,FALSE,"027-96";#N/A,#N/A,FALSE,"059-96";#N/A,#N/A,FALSE,"076-96";#N/A,#N/A,FALSE,"019-97";#N/A,#N/A,FALSE,"021-97";#N/A,#N/A,FALSE,"022-97";#N/A,#N/A,FALSE,"028-97"}</definedName>
    <definedName name="fernanda_1_1_1" hidden="1">{#N/A,#N/A,FALSE,"GERAL";#N/A,#N/A,FALSE,"012-96";#N/A,#N/A,FALSE,"018-96";#N/A,#N/A,FALSE,"027-96";#N/A,#N/A,FALSE,"059-96";#N/A,#N/A,FALSE,"076-96";#N/A,#N/A,FALSE,"019-97";#N/A,#N/A,FALSE,"021-97";#N/A,#N/A,FALSE,"022-97";#N/A,#N/A,FALSE,"028-97"}</definedName>
    <definedName name="fernanda_1_1_2" localSheetId="7" hidden="1">{#N/A,#N/A,FALSE,"GERAL";#N/A,#N/A,FALSE,"012-96";#N/A,#N/A,FALSE,"018-96";#N/A,#N/A,FALSE,"027-96";#N/A,#N/A,FALSE,"059-96";#N/A,#N/A,FALSE,"076-96";#N/A,#N/A,FALSE,"019-97";#N/A,#N/A,FALSE,"021-97";#N/A,#N/A,FALSE,"022-97";#N/A,#N/A,FALSE,"028-97"}</definedName>
    <definedName name="fernanda_1_1_2" hidden="1">{#N/A,#N/A,FALSE,"GERAL";#N/A,#N/A,FALSE,"012-96";#N/A,#N/A,FALSE,"018-96";#N/A,#N/A,FALSE,"027-96";#N/A,#N/A,FALSE,"059-96";#N/A,#N/A,FALSE,"076-96";#N/A,#N/A,FALSE,"019-97";#N/A,#N/A,FALSE,"021-97";#N/A,#N/A,FALSE,"022-97";#N/A,#N/A,FALSE,"028-97"}</definedName>
    <definedName name="fernanda_1_1_3" localSheetId="7" hidden="1">{#N/A,#N/A,FALSE,"GERAL";#N/A,#N/A,FALSE,"012-96";#N/A,#N/A,FALSE,"018-96";#N/A,#N/A,FALSE,"027-96";#N/A,#N/A,FALSE,"059-96";#N/A,#N/A,FALSE,"076-96";#N/A,#N/A,FALSE,"019-97";#N/A,#N/A,FALSE,"021-97";#N/A,#N/A,FALSE,"022-97";#N/A,#N/A,FALSE,"028-97"}</definedName>
    <definedName name="fernanda_1_1_3" hidden="1">{#N/A,#N/A,FALSE,"GERAL";#N/A,#N/A,FALSE,"012-96";#N/A,#N/A,FALSE,"018-96";#N/A,#N/A,FALSE,"027-96";#N/A,#N/A,FALSE,"059-96";#N/A,#N/A,FALSE,"076-96";#N/A,#N/A,FALSE,"019-97";#N/A,#N/A,FALSE,"021-97";#N/A,#N/A,FALSE,"022-97";#N/A,#N/A,FALSE,"028-97"}</definedName>
    <definedName name="fernanda_1_1_4" localSheetId="7" hidden="1">{#N/A,#N/A,FALSE,"GERAL";#N/A,#N/A,FALSE,"012-96";#N/A,#N/A,FALSE,"018-96";#N/A,#N/A,FALSE,"027-96";#N/A,#N/A,FALSE,"059-96";#N/A,#N/A,FALSE,"076-96";#N/A,#N/A,FALSE,"019-97";#N/A,#N/A,FALSE,"021-97";#N/A,#N/A,FALSE,"022-97";#N/A,#N/A,FALSE,"028-97"}</definedName>
    <definedName name="fernanda_1_1_4" hidden="1">{#N/A,#N/A,FALSE,"GERAL";#N/A,#N/A,FALSE,"012-96";#N/A,#N/A,FALSE,"018-96";#N/A,#N/A,FALSE,"027-96";#N/A,#N/A,FALSE,"059-96";#N/A,#N/A,FALSE,"076-96";#N/A,#N/A,FALSE,"019-97";#N/A,#N/A,FALSE,"021-97";#N/A,#N/A,FALSE,"022-97";#N/A,#N/A,FALSE,"028-97"}</definedName>
    <definedName name="fernanda_1_2" localSheetId="7" hidden="1">{#N/A,#N/A,FALSE,"GERAL";#N/A,#N/A,FALSE,"012-96";#N/A,#N/A,FALSE,"018-96";#N/A,#N/A,FALSE,"027-96";#N/A,#N/A,FALSE,"059-96";#N/A,#N/A,FALSE,"076-96";#N/A,#N/A,FALSE,"019-97";#N/A,#N/A,FALSE,"021-97";#N/A,#N/A,FALSE,"022-97";#N/A,#N/A,FALSE,"028-97"}</definedName>
    <definedName name="fernanda_1_2" hidden="1">{#N/A,#N/A,FALSE,"GERAL";#N/A,#N/A,FALSE,"012-96";#N/A,#N/A,FALSE,"018-96";#N/A,#N/A,FALSE,"027-96";#N/A,#N/A,FALSE,"059-96";#N/A,#N/A,FALSE,"076-96";#N/A,#N/A,FALSE,"019-97";#N/A,#N/A,FALSE,"021-97";#N/A,#N/A,FALSE,"022-97";#N/A,#N/A,FALSE,"028-97"}</definedName>
    <definedName name="fernanda_1_3" localSheetId="7" hidden="1">{#N/A,#N/A,FALSE,"GERAL";#N/A,#N/A,FALSE,"012-96";#N/A,#N/A,FALSE,"018-96";#N/A,#N/A,FALSE,"027-96";#N/A,#N/A,FALSE,"059-96";#N/A,#N/A,FALSE,"076-96";#N/A,#N/A,FALSE,"019-97";#N/A,#N/A,FALSE,"021-97";#N/A,#N/A,FALSE,"022-97";#N/A,#N/A,FALSE,"028-97"}</definedName>
    <definedName name="fernanda_1_3" hidden="1">{#N/A,#N/A,FALSE,"GERAL";#N/A,#N/A,FALSE,"012-96";#N/A,#N/A,FALSE,"018-96";#N/A,#N/A,FALSE,"027-96";#N/A,#N/A,FALSE,"059-96";#N/A,#N/A,FALSE,"076-96";#N/A,#N/A,FALSE,"019-97";#N/A,#N/A,FALSE,"021-97";#N/A,#N/A,FALSE,"022-97";#N/A,#N/A,FALSE,"028-97"}</definedName>
    <definedName name="fernanda_1_4" localSheetId="7" hidden="1">{#N/A,#N/A,FALSE,"GERAL";#N/A,#N/A,FALSE,"012-96";#N/A,#N/A,FALSE,"018-96";#N/A,#N/A,FALSE,"027-96";#N/A,#N/A,FALSE,"059-96";#N/A,#N/A,FALSE,"076-96";#N/A,#N/A,FALSE,"019-97";#N/A,#N/A,FALSE,"021-97";#N/A,#N/A,FALSE,"022-97";#N/A,#N/A,FALSE,"028-97"}</definedName>
    <definedName name="fernanda_1_4" hidden="1">{#N/A,#N/A,FALSE,"GERAL";#N/A,#N/A,FALSE,"012-96";#N/A,#N/A,FALSE,"018-96";#N/A,#N/A,FALSE,"027-96";#N/A,#N/A,FALSE,"059-96";#N/A,#N/A,FALSE,"076-96";#N/A,#N/A,FALSE,"019-97";#N/A,#N/A,FALSE,"021-97";#N/A,#N/A,FALSE,"022-97";#N/A,#N/A,FALSE,"028-97"}</definedName>
    <definedName name="fernanda_2" localSheetId="7" hidden="1">{#N/A,#N/A,FALSE,"GERAL";#N/A,#N/A,FALSE,"012-96";#N/A,#N/A,FALSE,"018-96";#N/A,#N/A,FALSE,"027-96";#N/A,#N/A,FALSE,"059-96";#N/A,#N/A,FALSE,"076-96";#N/A,#N/A,FALSE,"019-97";#N/A,#N/A,FALSE,"021-97";#N/A,#N/A,FALSE,"022-97";#N/A,#N/A,FALSE,"028-97"}</definedName>
    <definedName name="fernanda_2" hidden="1">{#N/A,#N/A,FALSE,"GERAL";#N/A,#N/A,FALSE,"012-96";#N/A,#N/A,FALSE,"018-96";#N/A,#N/A,FALSE,"027-96";#N/A,#N/A,FALSE,"059-96";#N/A,#N/A,FALSE,"076-96";#N/A,#N/A,FALSE,"019-97";#N/A,#N/A,FALSE,"021-97";#N/A,#N/A,FALSE,"022-97";#N/A,#N/A,FALSE,"028-97"}</definedName>
    <definedName name="fernanda_2_1" localSheetId="7" hidden="1">{#N/A,#N/A,FALSE,"GERAL";#N/A,#N/A,FALSE,"012-96";#N/A,#N/A,FALSE,"018-96";#N/A,#N/A,FALSE,"027-96";#N/A,#N/A,FALSE,"059-96";#N/A,#N/A,FALSE,"076-96";#N/A,#N/A,FALSE,"019-97";#N/A,#N/A,FALSE,"021-97";#N/A,#N/A,FALSE,"022-97";#N/A,#N/A,FALSE,"028-97"}</definedName>
    <definedName name="fernanda_2_1" hidden="1">{#N/A,#N/A,FALSE,"GERAL";#N/A,#N/A,FALSE,"012-96";#N/A,#N/A,FALSE,"018-96";#N/A,#N/A,FALSE,"027-96";#N/A,#N/A,FALSE,"059-96";#N/A,#N/A,FALSE,"076-96";#N/A,#N/A,FALSE,"019-97";#N/A,#N/A,FALSE,"021-97";#N/A,#N/A,FALSE,"022-97";#N/A,#N/A,FALSE,"028-97"}</definedName>
    <definedName name="fernanda_2_2" localSheetId="7" hidden="1">{#N/A,#N/A,FALSE,"GERAL";#N/A,#N/A,FALSE,"012-96";#N/A,#N/A,FALSE,"018-96";#N/A,#N/A,FALSE,"027-96";#N/A,#N/A,FALSE,"059-96";#N/A,#N/A,FALSE,"076-96";#N/A,#N/A,FALSE,"019-97";#N/A,#N/A,FALSE,"021-97";#N/A,#N/A,FALSE,"022-97";#N/A,#N/A,FALSE,"028-97"}</definedName>
    <definedName name="fernanda_2_2" hidden="1">{#N/A,#N/A,FALSE,"GERAL";#N/A,#N/A,FALSE,"012-96";#N/A,#N/A,FALSE,"018-96";#N/A,#N/A,FALSE,"027-96";#N/A,#N/A,FALSE,"059-96";#N/A,#N/A,FALSE,"076-96";#N/A,#N/A,FALSE,"019-97";#N/A,#N/A,FALSE,"021-97";#N/A,#N/A,FALSE,"022-97";#N/A,#N/A,FALSE,"028-97"}</definedName>
    <definedName name="fernanda_2_3" localSheetId="7" hidden="1">{#N/A,#N/A,FALSE,"GERAL";#N/A,#N/A,FALSE,"012-96";#N/A,#N/A,FALSE,"018-96";#N/A,#N/A,FALSE,"027-96";#N/A,#N/A,FALSE,"059-96";#N/A,#N/A,FALSE,"076-96";#N/A,#N/A,FALSE,"019-97";#N/A,#N/A,FALSE,"021-97";#N/A,#N/A,FALSE,"022-97";#N/A,#N/A,FALSE,"028-97"}</definedName>
    <definedName name="fernanda_2_3" hidden="1">{#N/A,#N/A,FALSE,"GERAL";#N/A,#N/A,FALSE,"012-96";#N/A,#N/A,FALSE,"018-96";#N/A,#N/A,FALSE,"027-96";#N/A,#N/A,FALSE,"059-96";#N/A,#N/A,FALSE,"076-96";#N/A,#N/A,FALSE,"019-97";#N/A,#N/A,FALSE,"021-97";#N/A,#N/A,FALSE,"022-97";#N/A,#N/A,FALSE,"028-97"}</definedName>
    <definedName name="fernanda_2_4" localSheetId="7" hidden="1">{#N/A,#N/A,FALSE,"GERAL";#N/A,#N/A,FALSE,"012-96";#N/A,#N/A,FALSE,"018-96";#N/A,#N/A,FALSE,"027-96";#N/A,#N/A,FALSE,"059-96";#N/A,#N/A,FALSE,"076-96";#N/A,#N/A,FALSE,"019-97";#N/A,#N/A,FALSE,"021-97";#N/A,#N/A,FALSE,"022-97";#N/A,#N/A,FALSE,"028-97"}</definedName>
    <definedName name="fernanda_2_4" hidden="1">{#N/A,#N/A,FALSE,"GERAL";#N/A,#N/A,FALSE,"012-96";#N/A,#N/A,FALSE,"018-96";#N/A,#N/A,FALSE,"027-96";#N/A,#N/A,FALSE,"059-96";#N/A,#N/A,FALSE,"076-96";#N/A,#N/A,FALSE,"019-97";#N/A,#N/A,FALSE,"021-97";#N/A,#N/A,FALSE,"022-97";#N/A,#N/A,FALSE,"028-97"}</definedName>
    <definedName name="fernanda_3" localSheetId="7" hidden="1">{#N/A,#N/A,FALSE,"GERAL";#N/A,#N/A,FALSE,"012-96";#N/A,#N/A,FALSE,"018-96";#N/A,#N/A,FALSE,"027-96";#N/A,#N/A,FALSE,"059-96";#N/A,#N/A,FALSE,"076-96";#N/A,#N/A,FALSE,"019-97";#N/A,#N/A,FALSE,"021-97";#N/A,#N/A,FALSE,"022-97";#N/A,#N/A,FALSE,"028-97"}</definedName>
    <definedName name="fernanda_3" hidden="1">{#N/A,#N/A,FALSE,"GERAL";#N/A,#N/A,FALSE,"012-96";#N/A,#N/A,FALSE,"018-96";#N/A,#N/A,FALSE,"027-96";#N/A,#N/A,FALSE,"059-96";#N/A,#N/A,FALSE,"076-96";#N/A,#N/A,FALSE,"019-97";#N/A,#N/A,FALSE,"021-97";#N/A,#N/A,FALSE,"022-97";#N/A,#N/A,FALSE,"028-97"}</definedName>
    <definedName name="fernanda_3_1" localSheetId="7" hidden="1">{#N/A,#N/A,FALSE,"GERAL";#N/A,#N/A,FALSE,"012-96";#N/A,#N/A,FALSE,"018-96";#N/A,#N/A,FALSE,"027-96";#N/A,#N/A,FALSE,"059-96";#N/A,#N/A,FALSE,"076-96";#N/A,#N/A,FALSE,"019-97";#N/A,#N/A,FALSE,"021-97";#N/A,#N/A,FALSE,"022-97";#N/A,#N/A,FALSE,"028-97"}</definedName>
    <definedName name="fernanda_3_1" hidden="1">{#N/A,#N/A,FALSE,"GERAL";#N/A,#N/A,FALSE,"012-96";#N/A,#N/A,FALSE,"018-96";#N/A,#N/A,FALSE,"027-96";#N/A,#N/A,FALSE,"059-96";#N/A,#N/A,FALSE,"076-96";#N/A,#N/A,FALSE,"019-97";#N/A,#N/A,FALSE,"021-97";#N/A,#N/A,FALSE,"022-97";#N/A,#N/A,FALSE,"028-97"}</definedName>
    <definedName name="fernanda_3_2" localSheetId="7" hidden="1">{#N/A,#N/A,FALSE,"GERAL";#N/A,#N/A,FALSE,"012-96";#N/A,#N/A,FALSE,"018-96";#N/A,#N/A,FALSE,"027-96";#N/A,#N/A,FALSE,"059-96";#N/A,#N/A,FALSE,"076-96";#N/A,#N/A,FALSE,"019-97";#N/A,#N/A,FALSE,"021-97";#N/A,#N/A,FALSE,"022-97";#N/A,#N/A,FALSE,"028-97"}</definedName>
    <definedName name="fernanda_3_2" hidden="1">{#N/A,#N/A,FALSE,"GERAL";#N/A,#N/A,FALSE,"012-96";#N/A,#N/A,FALSE,"018-96";#N/A,#N/A,FALSE,"027-96";#N/A,#N/A,FALSE,"059-96";#N/A,#N/A,FALSE,"076-96";#N/A,#N/A,FALSE,"019-97";#N/A,#N/A,FALSE,"021-97";#N/A,#N/A,FALSE,"022-97";#N/A,#N/A,FALSE,"028-97"}</definedName>
    <definedName name="fernanda_3_3" localSheetId="7" hidden="1">{#N/A,#N/A,FALSE,"GERAL";#N/A,#N/A,FALSE,"012-96";#N/A,#N/A,FALSE,"018-96";#N/A,#N/A,FALSE,"027-96";#N/A,#N/A,FALSE,"059-96";#N/A,#N/A,FALSE,"076-96";#N/A,#N/A,FALSE,"019-97";#N/A,#N/A,FALSE,"021-97";#N/A,#N/A,FALSE,"022-97";#N/A,#N/A,FALSE,"028-97"}</definedName>
    <definedName name="fernanda_3_3" hidden="1">{#N/A,#N/A,FALSE,"GERAL";#N/A,#N/A,FALSE,"012-96";#N/A,#N/A,FALSE,"018-96";#N/A,#N/A,FALSE,"027-96";#N/A,#N/A,FALSE,"059-96";#N/A,#N/A,FALSE,"076-96";#N/A,#N/A,FALSE,"019-97";#N/A,#N/A,FALSE,"021-97";#N/A,#N/A,FALSE,"022-97";#N/A,#N/A,FALSE,"028-97"}</definedName>
    <definedName name="fernanda_3_4" localSheetId="7" hidden="1">{#N/A,#N/A,FALSE,"GERAL";#N/A,#N/A,FALSE,"012-96";#N/A,#N/A,FALSE,"018-96";#N/A,#N/A,FALSE,"027-96";#N/A,#N/A,FALSE,"059-96";#N/A,#N/A,FALSE,"076-96";#N/A,#N/A,FALSE,"019-97";#N/A,#N/A,FALSE,"021-97";#N/A,#N/A,FALSE,"022-97";#N/A,#N/A,FALSE,"028-97"}</definedName>
    <definedName name="fernanda_3_4" hidden="1">{#N/A,#N/A,FALSE,"GERAL";#N/A,#N/A,FALSE,"012-96";#N/A,#N/A,FALSE,"018-96";#N/A,#N/A,FALSE,"027-96";#N/A,#N/A,FALSE,"059-96";#N/A,#N/A,FALSE,"076-96";#N/A,#N/A,FALSE,"019-97";#N/A,#N/A,FALSE,"021-97";#N/A,#N/A,FALSE,"022-97";#N/A,#N/A,FALSE,"028-97"}</definedName>
    <definedName name="fernanda_4" localSheetId="7" hidden="1">{#N/A,#N/A,FALSE,"GERAL";#N/A,#N/A,FALSE,"012-96";#N/A,#N/A,FALSE,"018-96";#N/A,#N/A,FALSE,"027-96";#N/A,#N/A,FALSE,"059-96";#N/A,#N/A,FALSE,"076-96";#N/A,#N/A,FALSE,"019-97";#N/A,#N/A,FALSE,"021-97";#N/A,#N/A,FALSE,"022-97";#N/A,#N/A,FALSE,"028-97"}</definedName>
    <definedName name="fernanda_4" hidden="1">{#N/A,#N/A,FALSE,"GERAL";#N/A,#N/A,FALSE,"012-96";#N/A,#N/A,FALSE,"018-96";#N/A,#N/A,FALSE,"027-96";#N/A,#N/A,FALSE,"059-96";#N/A,#N/A,FALSE,"076-96";#N/A,#N/A,FALSE,"019-97";#N/A,#N/A,FALSE,"021-97";#N/A,#N/A,FALSE,"022-97";#N/A,#N/A,FALSE,"028-97"}</definedName>
    <definedName name="fernanda_4_1" localSheetId="7" hidden="1">{#N/A,#N/A,FALSE,"GERAL";#N/A,#N/A,FALSE,"012-96";#N/A,#N/A,FALSE,"018-96";#N/A,#N/A,FALSE,"027-96";#N/A,#N/A,FALSE,"059-96";#N/A,#N/A,FALSE,"076-96";#N/A,#N/A,FALSE,"019-97";#N/A,#N/A,FALSE,"021-97";#N/A,#N/A,FALSE,"022-97";#N/A,#N/A,FALSE,"028-97"}</definedName>
    <definedName name="fernanda_4_1" hidden="1">{#N/A,#N/A,FALSE,"GERAL";#N/A,#N/A,FALSE,"012-96";#N/A,#N/A,FALSE,"018-96";#N/A,#N/A,FALSE,"027-96";#N/A,#N/A,FALSE,"059-96";#N/A,#N/A,FALSE,"076-96";#N/A,#N/A,FALSE,"019-97";#N/A,#N/A,FALSE,"021-97";#N/A,#N/A,FALSE,"022-97";#N/A,#N/A,FALSE,"028-97"}</definedName>
    <definedName name="fernanda_4_2" localSheetId="7" hidden="1">{#N/A,#N/A,FALSE,"GERAL";#N/A,#N/A,FALSE,"012-96";#N/A,#N/A,FALSE,"018-96";#N/A,#N/A,FALSE,"027-96";#N/A,#N/A,FALSE,"059-96";#N/A,#N/A,FALSE,"076-96";#N/A,#N/A,FALSE,"019-97";#N/A,#N/A,FALSE,"021-97";#N/A,#N/A,FALSE,"022-97";#N/A,#N/A,FALSE,"028-97"}</definedName>
    <definedName name="fernanda_4_2" hidden="1">{#N/A,#N/A,FALSE,"GERAL";#N/A,#N/A,FALSE,"012-96";#N/A,#N/A,FALSE,"018-96";#N/A,#N/A,FALSE,"027-96";#N/A,#N/A,FALSE,"059-96";#N/A,#N/A,FALSE,"076-96";#N/A,#N/A,FALSE,"019-97";#N/A,#N/A,FALSE,"021-97";#N/A,#N/A,FALSE,"022-97";#N/A,#N/A,FALSE,"028-97"}</definedName>
    <definedName name="fernanda_4_3" localSheetId="7" hidden="1">{#N/A,#N/A,FALSE,"GERAL";#N/A,#N/A,FALSE,"012-96";#N/A,#N/A,FALSE,"018-96";#N/A,#N/A,FALSE,"027-96";#N/A,#N/A,FALSE,"059-96";#N/A,#N/A,FALSE,"076-96";#N/A,#N/A,FALSE,"019-97";#N/A,#N/A,FALSE,"021-97";#N/A,#N/A,FALSE,"022-97";#N/A,#N/A,FALSE,"028-97"}</definedName>
    <definedName name="fernanda_4_3" hidden="1">{#N/A,#N/A,FALSE,"GERAL";#N/A,#N/A,FALSE,"012-96";#N/A,#N/A,FALSE,"018-96";#N/A,#N/A,FALSE,"027-96";#N/A,#N/A,FALSE,"059-96";#N/A,#N/A,FALSE,"076-96";#N/A,#N/A,FALSE,"019-97";#N/A,#N/A,FALSE,"021-97";#N/A,#N/A,FALSE,"022-97";#N/A,#N/A,FALSE,"028-97"}</definedName>
    <definedName name="fernanda_4_4" localSheetId="7" hidden="1">{#N/A,#N/A,FALSE,"GERAL";#N/A,#N/A,FALSE,"012-96";#N/A,#N/A,FALSE,"018-96";#N/A,#N/A,FALSE,"027-96";#N/A,#N/A,FALSE,"059-96";#N/A,#N/A,FALSE,"076-96";#N/A,#N/A,FALSE,"019-97";#N/A,#N/A,FALSE,"021-97";#N/A,#N/A,FALSE,"022-97";#N/A,#N/A,FALSE,"028-97"}</definedName>
    <definedName name="fernanda_4_4" hidden="1">{#N/A,#N/A,FALSE,"GERAL";#N/A,#N/A,FALSE,"012-96";#N/A,#N/A,FALSE,"018-96";#N/A,#N/A,FALSE,"027-96";#N/A,#N/A,FALSE,"059-96";#N/A,#N/A,FALSE,"076-96";#N/A,#N/A,FALSE,"019-97";#N/A,#N/A,FALSE,"021-97";#N/A,#N/A,FALSE,"022-97";#N/A,#N/A,FALSE,"028-97"}</definedName>
    <definedName name="fernanda_5" localSheetId="7" hidden="1">{#N/A,#N/A,FALSE,"GERAL";#N/A,#N/A,FALSE,"012-96";#N/A,#N/A,FALSE,"018-96";#N/A,#N/A,FALSE,"027-96";#N/A,#N/A,FALSE,"059-96";#N/A,#N/A,FALSE,"076-96";#N/A,#N/A,FALSE,"019-97";#N/A,#N/A,FALSE,"021-97";#N/A,#N/A,FALSE,"022-97";#N/A,#N/A,FALSE,"028-97"}</definedName>
    <definedName name="fernanda_5" hidden="1">{#N/A,#N/A,FALSE,"GERAL";#N/A,#N/A,FALSE,"012-96";#N/A,#N/A,FALSE,"018-96";#N/A,#N/A,FALSE,"027-96";#N/A,#N/A,FALSE,"059-96";#N/A,#N/A,FALSE,"076-96";#N/A,#N/A,FALSE,"019-97";#N/A,#N/A,FALSE,"021-97";#N/A,#N/A,FALSE,"022-97";#N/A,#N/A,FALSE,"028-97"}</definedName>
    <definedName name="fernanda_5_1" localSheetId="7" hidden="1">{#N/A,#N/A,FALSE,"GERAL";#N/A,#N/A,FALSE,"012-96";#N/A,#N/A,FALSE,"018-96";#N/A,#N/A,FALSE,"027-96";#N/A,#N/A,FALSE,"059-96";#N/A,#N/A,FALSE,"076-96";#N/A,#N/A,FALSE,"019-97";#N/A,#N/A,FALSE,"021-97";#N/A,#N/A,FALSE,"022-97";#N/A,#N/A,FALSE,"028-97"}</definedName>
    <definedName name="fernanda_5_1" hidden="1">{#N/A,#N/A,FALSE,"GERAL";#N/A,#N/A,FALSE,"012-96";#N/A,#N/A,FALSE,"018-96";#N/A,#N/A,FALSE,"027-96";#N/A,#N/A,FALSE,"059-96";#N/A,#N/A,FALSE,"076-96";#N/A,#N/A,FALSE,"019-97";#N/A,#N/A,FALSE,"021-97";#N/A,#N/A,FALSE,"022-97";#N/A,#N/A,FALSE,"028-97"}</definedName>
    <definedName name="fernanda_5_2" localSheetId="7" hidden="1">{#N/A,#N/A,FALSE,"GERAL";#N/A,#N/A,FALSE,"012-96";#N/A,#N/A,FALSE,"018-96";#N/A,#N/A,FALSE,"027-96";#N/A,#N/A,FALSE,"059-96";#N/A,#N/A,FALSE,"076-96";#N/A,#N/A,FALSE,"019-97";#N/A,#N/A,FALSE,"021-97";#N/A,#N/A,FALSE,"022-97";#N/A,#N/A,FALSE,"028-97"}</definedName>
    <definedName name="fernanda_5_2" hidden="1">{#N/A,#N/A,FALSE,"GERAL";#N/A,#N/A,FALSE,"012-96";#N/A,#N/A,FALSE,"018-96";#N/A,#N/A,FALSE,"027-96";#N/A,#N/A,FALSE,"059-96";#N/A,#N/A,FALSE,"076-96";#N/A,#N/A,FALSE,"019-97";#N/A,#N/A,FALSE,"021-97";#N/A,#N/A,FALSE,"022-97";#N/A,#N/A,FALSE,"028-97"}</definedName>
    <definedName name="fernanda_5_3" localSheetId="7" hidden="1">{#N/A,#N/A,FALSE,"GERAL";#N/A,#N/A,FALSE,"012-96";#N/A,#N/A,FALSE,"018-96";#N/A,#N/A,FALSE,"027-96";#N/A,#N/A,FALSE,"059-96";#N/A,#N/A,FALSE,"076-96";#N/A,#N/A,FALSE,"019-97";#N/A,#N/A,FALSE,"021-97";#N/A,#N/A,FALSE,"022-97";#N/A,#N/A,FALSE,"028-97"}</definedName>
    <definedName name="fernanda_5_3" hidden="1">{#N/A,#N/A,FALSE,"GERAL";#N/A,#N/A,FALSE,"012-96";#N/A,#N/A,FALSE,"018-96";#N/A,#N/A,FALSE,"027-96";#N/A,#N/A,FALSE,"059-96";#N/A,#N/A,FALSE,"076-96";#N/A,#N/A,FALSE,"019-97";#N/A,#N/A,FALSE,"021-97";#N/A,#N/A,FALSE,"022-97";#N/A,#N/A,FALSE,"028-97"}</definedName>
    <definedName name="fernanda_5_4" localSheetId="7" hidden="1">{#N/A,#N/A,FALSE,"GERAL";#N/A,#N/A,FALSE,"012-96";#N/A,#N/A,FALSE,"018-96";#N/A,#N/A,FALSE,"027-96";#N/A,#N/A,FALSE,"059-96";#N/A,#N/A,FALSE,"076-96";#N/A,#N/A,FALSE,"019-97";#N/A,#N/A,FALSE,"021-97";#N/A,#N/A,FALSE,"022-97";#N/A,#N/A,FALSE,"028-97"}</definedName>
    <definedName name="fernanda_5_4" hidden="1">{#N/A,#N/A,FALSE,"GERAL";#N/A,#N/A,FALSE,"012-96";#N/A,#N/A,FALSE,"018-96";#N/A,#N/A,FALSE,"027-96";#N/A,#N/A,FALSE,"059-96";#N/A,#N/A,FALSE,"076-96";#N/A,#N/A,FALSE,"019-97";#N/A,#N/A,FALSE,"021-97";#N/A,#N/A,FALSE,"022-97";#N/A,#N/A,FALSE,"028-97"}</definedName>
    <definedName name="fernando" localSheetId="6" hidden="1">{"'gráf jan00'!$A$1:$AK$41"}</definedName>
    <definedName name="fernando" localSheetId="7" hidden="1">{"'gráf jan00'!$A$1:$AK$41"}</definedName>
    <definedName name="fernando" hidden="1">{"'gráf jan00'!$A$1:$AK$41"}</definedName>
    <definedName name="FERRAGENS">#N/A</definedName>
    <definedName name="ferro" localSheetId="6" hidden="1">{#N/A,#N/A,FALSE,"MO (2)"}</definedName>
    <definedName name="ferro" localSheetId="7" hidden="1">{#N/A,#N/A,FALSE,"MO (2)"}</definedName>
    <definedName name="ferro" hidden="1">{#N/A,#N/A,FALSE,"MO (2)"}</definedName>
    <definedName name="Fevereiro" localSheetId="6" hidden="1">{"'Quadro'!$A$4:$BG$78"}</definedName>
    <definedName name="Fevereiro" localSheetId="7" hidden="1">{"'Quadro'!$A$4:$BG$78"}</definedName>
    <definedName name="Fevereiro" hidden="1">{"'Quadro'!$A$4:$BG$78"}</definedName>
    <definedName name="fewfew" localSheetId="6" hidden="1">{#N/A,#N/A,FALSE,"QD_F1 Invest Detalhado";#N/A,#N/A,FALSE,"QD_F3 Invest_Comparado";#N/A,#N/A,FALSE,"QD_B Trafego";#N/A,#N/A,FALSE,"QD_D0 Custos Operacionais";#N/A,#N/A,FALSE,"QD_C Receita";#N/A,#N/A,FALSE,"QD_D Custos";#N/A,#N/A,FALSE,"QD_E Resultado";#N/A,#N/A,FALSE,"QD_G Fluxo Caixa"}</definedName>
    <definedName name="fewfew" localSheetId="7" hidden="1">{#N/A,#N/A,FALSE,"QD_F1 Invest Detalhado";#N/A,#N/A,FALSE,"QD_F3 Invest_Comparado";#N/A,#N/A,FALSE,"QD_B Trafego";#N/A,#N/A,FALSE,"QD_D0 Custos Operacionais";#N/A,#N/A,FALSE,"QD_C Receita";#N/A,#N/A,FALSE,"QD_D Custos";#N/A,#N/A,FALSE,"QD_E Resultado";#N/A,#N/A,FALSE,"QD_G Fluxo Caixa"}</definedName>
    <definedName name="fewfew" hidden="1">{#N/A,#N/A,FALSE,"QD_F1 Invest Detalhado";#N/A,#N/A,FALSE,"QD_F3 Invest_Comparado";#N/A,#N/A,FALSE,"QD_B Trafego";#N/A,#N/A,FALSE,"QD_D0 Custos Operacionais";#N/A,#N/A,FALSE,"QD_C Receita";#N/A,#N/A,FALSE,"QD_D Custos";#N/A,#N/A,FALSE,"QD_E Resultado";#N/A,#N/A,FALSE,"QD_G Fluxo Caixa"}</definedName>
    <definedName name="ff" localSheetId="6" hidden="1">#REF!</definedName>
    <definedName name="ff" localSheetId="7" hidden="1">#REF!</definedName>
    <definedName name="ff" hidden="1">#REF!</definedName>
    <definedName name="fff" localSheetId="6" hidden="1">{"'Plan1'!$B$10","'Plan1'!$A$1","'Plan1'!$C$2:$N$28"}</definedName>
    <definedName name="fff" localSheetId="7" hidden="1">{"'Plan1'!$B$10","'Plan1'!$A$1","'Plan1'!$C$2:$N$28"}</definedName>
    <definedName name="FFF" hidden="1">{#N/A,#N/A,FALSE,"GERAL";#N/A,#N/A,FALSE,"012-96";#N/A,#N/A,FALSE,"018-96";#N/A,#N/A,FALSE,"027-96";#N/A,#N/A,FALSE,"059-96";#N/A,#N/A,FALSE,"076-96";#N/A,#N/A,FALSE,"019-97";#N/A,#N/A,FALSE,"021-97";#N/A,#N/A,FALSE,"022-97";#N/A,#N/A,FALSE,"028-97"}</definedName>
    <definedName name="fff_2" localSheetId="6" hidden="1">{#N/A,#N/A,FALSE,"QD_F1 Invest Detalhado";#N/A,#N/A,FALSE,"QD_F3 Invest_Comparado";#N/A,#N/A,FALSE,"QD_B Trafego";#N/A,#N/A,FALSE,"QD_D0 Custos Operacionais";#N/A,#N/A,FALSE,"QD_C Receita";#N/A,#N/A,FALSE,"QD_D Custos";#N/A,#N/A,FALSE,"QD_E Resultado";#N/A,#N/A,FALSE,"QD_G Fluxo Caixa"}</definedName>
    <definedName name="fff_2" localSheetId="7" hidden="1">{#N/A,#N/A,FALSE,"QD_F1 Invest Detalhado";#N/A,#N/A,FALSE,"QD_F3 Invest_Comparado";#N/A,#N/A,FALSE,"QD_B Trafego";#N/A,#N/A,FALSE,"QD_D0 Custos Operacionais";#N/A,#N/A,FALSE,"QD_C Receita";#N/A,#N/A,FALSE,"QD_D Custos";#N/A,#N/A,FALSE,"QD_E Resultado";#N/A,#N/A,FALSE,"QD_G Fluxo Caixa"}</definedName>
    <definedName name="fff_2" hidden="1">{#N/A,#N/A,FALSE,"QD_F1 Invest Detalhado";#N/A,#N/A,FALSE,"QD_F3 Invest_Comparado";#N/A,#N/A,FALSE,"QD_B Trafego";#N/A,#N/A,FALSE,"QD_D0 Custos Operacionais";#N/A,#N/A,FALSE,"QD_C Receita";#N/A,#N/A,FALSE,"QD_D Custos";#N/A,#N/A,FALSE,"QD_E Resultado";#N/A,#N/A,FALSE,"QD_G Fluxo Caixa"}</definedName>
    <definedName name="fff_3" localSheetId="6" hidden="1">{#N/A,#N/A,FALSE,"QD_F1 Invest Detalhado";#N/A,#N/A,FALSE,"QD_F3 Invest_Comparado";#N/A,#N/A,FALSE,"QD_B Trafego";#N/A,#N/A,FALSE,"QD_D0 Custos Operacionais";#N/A,#N/A,FALSE,"QD_C Receita";#N/A,#N/A,FALSE,"QD_D Custos";#N/A,#N/A,FALSE,"QD_E Resultado";#N/A,#N/A,FALSE,"QD_G Fluxo Caixa"}</definedName>
    <definedName name="fff_3" localSheetId="7" hidden="1">{#N/A,#N/A,FALSE,"QD_F1 Invest Detalhado";#N/A,#N/A,FALSE,"QD_F3 Invest_Comparado";#N/A,#N/A,FALSE,"QD_B Trafego";#N/A,#N/A,FALSE,"QD_D0 Custos Operacionais";#N/A,#N/A,FALSE,"QD_C Receita";#N/A,#N/A,FALSE,"QD_D Custos";#N/A,#N/A,FALSE,"QD_E Resultado";#N/A,#N/A,FALSE,"QD_G Fluxo Caixa"}</definedName>
    <definedName name="fff_3" hidden="1">{#N/A,#N/A,FALSE,"QD_F1 Invest Detalhado";#N/A,#N/A,FALSE,"QD_F3 Invest_Comparado";#N/A,#N/A,FALSE,"QD_B Trafego";#N/A,#N/A,FALSE,"QD_D0 Custos Operacionais";#N/A,#N/A,FALSE,"QD_C Receita";#N/A,#N/A,FALSE,"QD_D Custos";#N/A,#N/A,FALSE,"QD_E Resultado";#N/A,#N/A,FALSE,"QD_G Fluxo Caixa"}</definedName>
    <definedName name="FFFF">#REF!</definedName>
    <definedName name="fffff" localSheetId="6" hidden="1">#REF!</definedName>
    <definedName name="fffff" localSheetId="7" hidden="1">#REF!</definedName>
    <definedName name="fffff" hidden="1">#REF!</definedName>
    <definedName name="FFGV" localSheetId="6" hidden="1">{"'gráf jan00'!$A$1:$AK$41"}</definedName>
    <definedName name="FFGV" localSheetId="7" hidden="1">{"'gráf jan00'!$A$1:$AK$41"}</definedName>
    <definedName name="FFGV" hidden="1">{"'gráf jan00'!$A$1:$AK$41"}</definedName>
    <definedName name="ffre" localSheetId="6" hidden="1">{"'RR'!$A$2:$E$81"}</definedName>
    <definedName name="ffre" localSheetId="7" hidden="1">{"'RR'!$A$2:$E$81"}</definedName>
    <definedName name="ffre" hidden="1">{"'RR'!$A$2:$E$81"}</definedName>
    <definedName name="FFTY" localSheetId="6" hidden="1">{#N/A,#N/A,FALSE,"GERAL";#N/A,#N/A,FALSE,"012-96";#N/A,#N/A,FALSE,"018-96";#N/A,#N/A,FALSE,"027-96";#N/A,#N/A,FALSE,"059-96";#N/A,#N/A,FALSE,"076-96";#N/A,#N/A,FALSE,"019-97";#N/A,#N/A,FALSE,"021-97";#N/A,#N/A,FALSE,"022-97";#N/A,#N/A,FALSE,"028-97"}</definedName>
    <definedName name="FFTY" localSheetId="7" hidden="1">{#N/A,#N/A,FALSE,"GERAL";#N/A,#N/A,FALSE,"012-96";#N/A,#N/A,FALSE,"018-96";#N/A,#N/A,FALSE,"027-96";#N/A,#N/A,FALSE,"059-96";#N/A,#N/A,FALSE,"076-96";#N/A,#N/A,FALSE,"019-97";#N/A,#N/A,FALSE,"021-97";#N/A,#N/A,FALSE,"022-97";#N/A,#N/A,FALSE,"028-97"}</definedName>
    <definedName name="FFTY" hidden="1">{#N/A,#N/A,FALSE,"GERAL";#N/A,#N/A,FALSE,"012-96";#N/A,#N/A,FALSE,"018-96";#N/A,#N/A,FALSE,"027-96";#N/A,#N/A,FALSE,"059-96";#N/A,#N/A,FALSE,"076-96";#N/A,#N/A,FALSE,"019-97";#N/A,#N/A,FALSE,"021-97";#N/A,#N/A,FALSE,"022-97";#N/A,#N/A,FALSE,"028-97"}</definedName>
    <definedName name="FFTY_1" localSheetId="7" hidden="1">{#N/A,#N/A,FALSE,"GERAL";#N/A,#N/A,FALSE,"012-96";#N/A,#N/A,FALSE,"018-96";#N/A,#N/A,FALSE,"027-96";#N/A,#N/A,FALSE,"059-96";#N/A,#N/A,FALSE,"076-96";#N/A,#N/A,FALSE,"019-97";#N/A,#N/A,FALSE,"021-97";#N/A,#N/A,FALSE,"022-97";#N/A,#N/A,FALSE,"028-97"}</definedName>
    <definedName name="FFTY_1" hidden="1">{#N/A,#N/A,FALSE,"GERAL";#N/A,#N/A,FALSE,"012-96";#N/A,#N/A,FALSE,"018-96";#N/A,#N/A,FALSE,"027-96";#N/A,#N/A,FALSE,"059-96";#N/A,#N/A,FALSE,"076-96";#N/A,#N/A,FALSE,"019-97";#N/A,#N/A,FALSE,"021-97";#N/A,#N/A,FALSE,"022-97";#N/A,#N/A,FALSE,"028-97"}</definedName>
    <definedName name="FFTY_2" localSheetId="7" hidden="1">{#N/A,#N/A,FALSE,"GERAL";#N/A,#N/A,FALSE,"012-96";#N/A,#N/A,FALSE,"018-96";#N/A,#N/A,FALSE,"027-96";#N/A,#N/A,FALSE,"059-96";#N/A,#N/A,FALSE,"076-96";#N/A,#N/A,FALSE,"019-97";#N/A,#N/A,FALSE,"021-97";#N/A,#N/A,FALSE,"022-97";#N/A,#N/A,FALSE,"028-97"}</definedName>
    <definedName name="FFTY_2" hidden="1">{#N/A,#N/A,FALSE,"GERAL";#N/A,#N/A,FALSE,"012-96";#N/A,#N/A,FALSE,"018-96";#N/A,#N/A,FALSE,"027-96";#N/A,#N/A,FALSE,"059-96";#N/A,#N/A,FALSE,"076-96";#N/A,#N/A,FALSE,"019-97";#N/A,#N/A,FALSE,"021-97";#N/A,#N/A,FALSE,"022-97";#N/A,#N/A,FALSE,"028-97"}</definedName>
    <definedName name="FFTY_3" localSheetId="7" hidden="1">{#N/A,#N/A,FALSE,"GERAL";#N/A,#N/A,FALSE,"012-96";#N/A,#N/A,FALSE,"018-96";#N/A,#N/A,FALSE,"027-96";#N/A,#N/A,FALSE,"059-96";#N/A,#N/A,FALSE,"076-96";#N/A,#N/A,FALSE,"019-97";#N/A,#N/A,FALSE,"021-97";#N/A,#N/A,FALSE,"022-97";#N/A,#N/A,FALSE,"028-97"}</definedName>
    <definedName name="FFTY_3" hidden="1">{#N/A,#N/A,FALSE,"GERAL";#N/A,#N/A,FALSE,"012-96";#N/A,#N/A,FALSE,"018-96";#N/A,#N/A,FALSE,"027-96";#N/A,#N/A,FALSE,"059-96";#N/A,#N/A,FALSE,"076-96";#N/A,#N/A,FALSE,"019-97";#N/A,#N/A,FALSE,"021-97";#N/A,#N/A,FALSE,"022-97";#N/A,#N/A,FALSE,"028-97"}</definedName>
    <definedName name="FFTY_4" localSheetId="7" hidden="1">{#N/A,#N/A,FALSE,"GERAL";#N/A,#N/A,FALSE,"012-96";#N/A,#N/A,FALSE,"018-96";#N/A,#N/A,FALSE,"027-96";#N/A,#N/A,FALSE,"059-96";#N/A,#N/A,FALSE,"076-96";#N/A,#N/A,FALSE,"019-97";#N/A,#N/A,FALSE,"021-97";#N/A,#N/A,FALSE,"022-97";#N/A,#N/A,FALSE,"028-97"}</definedName>
    <definedName name="FFTY_4" hidden="1">{#N/A,#N/A,FALSE,"GERAL";#N/A,#N/A,FALSE,"012-96";#N/A,#N/A,FALSE,"018-96";#N/A,#N/A,FALSE,"027-96";#N/A,#N/A,FALSE,"059-96";#N/A,#N/A,FALSE,"076-96";#N/A,#N/A,FALSE,"019-97";#N/A,#N/A,FALSE,"021-97";#N/A,#N/A,FALSE,"022-97";#N/A,#N/A,FALSE,"028-97"}</definedName>
    <definedName name="FFVP" localSheetId="6" hidden="1">{"'gráf jan00'!$A$1:$AK$41"}</definedName>
    <definedName name="FFVP" localSheetId="7" hidden="1">{"'gráf jan00'!$A$1:$AK$41"}</definedName>
    <definedName name="FFVP" hidden="1">{"'gráf jan00'!$A$1:$AK$41"}</definedName>
    <definedName name="ffvp00" localSheetId="6" hidden="1">{"'gráf jan00'!$A$1:$AK$41"}</definedName>
    <definedName name="ffvp00" localSheetId="7" hidden="1">{"'gráf jan00'!$A$1:$AK$41"}</definedName>
    <definedName name="ffvp00" hidden="1">{"'gráf jan00'!$A$1:$AK$41"}</definedName>
    <definedName name="FFVP1" localSheetId="6" hidden="1">{"'gráf jan00'!$A$1:$AK$41"}</definedName>
    <definedName name="FFVP1" localSheetId="7" hidden="1">{"'gráf jan00'!$A$1:$AK$41"}</definedName>
    <definedName name="FFVP1" hidden="1">{"'gráf jan00'!$A$1:$AK$41"}</definedName>
    <definedName name="FFVP10" localSheetId="6" hidden="1">{"'gráf jan00'!$A$1:$AK$41"}</definedName>
    <definedName name="FFVP10" localSheetId="7" hidden="1">{"'gráf jan00'!$A$1:$AK$41"}</definedName>
    <definedName name="FFVP10" hidden="1">{"'gráf jan00'!$A$1:$AK$41"}</definedName>
    <definedName name="FFVP11" localSheetId="6" hidden="1">{"'gráf jan00'!$A$1:$AK$41"}</definedName>
    <definedName name="FFVP11" localSheetId="7" hidden="1">{"'gráf jan00'!$A$1:$AK$41"}</definedName>
    <definedName name="FFVP11" hidden="1">{"'gráf jan00'!$A$1:$AK$41"}</definedName>
    <definedName name="FFVP12" localSheetId="6" hidden="1">{"'gráf jan00'!$A$1:$AK$41"}</definedName>
    <definedName name="FFVP12" localSheetId="7" hidden="1">{"'gráf jan00'!$A$1:$AK$41"}</definedName>
    <definedName name="FFVP12" hidden="1">{"'gráf jan00'!$A$1:$AK$41"}</definedName>
    <definedName name="FFVP13" localSheetId="6" hidden="1">{"'gráf jan00'!$A$1:$AK$41"}</definedName>
    <definedName name="FFVP13" localSheetId="7" hidden="1">{"'gráf jan00'!$A$1:$AK$41"}</definedName>
    <definedName name="FFVP13" hidden="1">{"'gráf jan00'!$A$1:$AK$41"}</definedName>
    <definedName name="FFVP14" localSheetId="6" hidden="1">{"'gráf jan00'!$A$1:$AK$41"}</definedName>
    <definedName name="FFVP14" localSheetId="7" hidden="1">{"'gráf jan00'!$A$1:$AK$41"}</definedName>
    <definedName name="FFVP14" hidden="1">{"'gráf jan00'!$A$1:$AK$41"}</definedName>
    <definedName name="FFVP15" localSheetId="6" hidden="1">{"'gráf jan00'!$A$1:$AK$41"}</definedName>
    <definedName name="FFVP15" localSheetId="7" hidden="1">{"'gráf jan00'!$A$1:$AK$41"}</definedName>
    <definedName name="FFVP15" hidden="1">{"'gráf jan00'!$A$1:$AK$41"}</definedName>
    <definedName name="FFVP16" localSheetId="6" hidden="1">{"'gráf jan00'!$A$1:$AK$41"}</definedName>
    <definedName name="FFVP16" localSheetId="7" hidden="1">{"'gráf jan00'!$A$1:$AK$41"}</definedName>
    <definedName name="FFVP16" hidden="1">{"'gráf jan00'!$A$1:$AK$41"}</definedName>
    <definedName name="FFVP2" localSheetId="6" hidden="1">{"'gráf jan00'!$A$1:$AK$41"}</definedName>
    <definedName name="FFVP2" localSheetId="7" hidden="1">{"'gráf jan00'!$A$1:$AK$41"}</definedName>
    <definedName name="FFVP2" hidden="1">{"'gráf jan00'!$A$1:$AK$41"}</definedName>
    <definedName name="FFVP3" localSheetId="6" hidden="1">{"'gráf jan00'!$A$1:$AK$41"}</definedName>
    <definedName name="FFVP3" localSheetId="7" hidden="1">{"'gráf jan00'!$A$1:$AK$41"}</definedName>
    <definedName name="FFVP3" hidden="1">{"'gráf jan00'!$A$1:$AK$41"}</definedName>
    <definedName name="FFVP4" localSheetId="6" hidden="1">{"'gráf jan00'!$A$1:$AK$41"}</definedName>
    <definedName name="FFVP4" localSheetId="7" hidden="1">{"'gráf jan00'!$A$1:$AK$41"}</definedName>
    <definedName name="FFVP4" hidden="1">{"'gráf jan00'!$A$1:$AK$41"}</definedName>
    <definedName name="FFVP41" localSheetId="6" hidden="1">{"'gráf jan00'!$A$1:$AK$41"}</definedName>
    <definedName name="FFVP41" localSheetId="7" hidden="1">{"'gráf jan00'!$A$1:$AK$41"}</definedName>
    <definedName name="FFVP41" hidden="1">{"'gráf jan00'!$A$1:$AK$41"}</definedName>
    <definedName name="ffvp43" localSheetId="6" hidden="1">{"'gráf jan00'!$A$1:$AK$41"}</definedName>
    <definedName name="ffvp43" localSheetId="7" hidden="1">{"'gráf jan00'!$A$1:$AK$41"}</definedName>
    <definedName name="ffvp43" hidden="1">{"'gráf jan00'!$A$1:$AK$41"}</definedName>
    <definedName name="FFVP5" localSheetId="6" hidden="1">{"'gráf jan00'!$A$1:$AK$41"}</definedName>
    <definedName name="FFVP5" localSheetId="7" hidden="1">{"'gráf jan00'!$A$1:$AK$41"}</definedName>
    <definedName name="FFVP5" hidden="1">{"'gráf jan00'!$A$1:$AK$41"}</definedName>
    <definedName name="FFVP6" localSheetId="6" hidden="1">{"'gráf jan00'!$A$1:$AK$41"}</definedName>
    <definedName name="FFVP6" localSheetId="7" hidden="1">{"'gráf jan00'!$A$1:$AK$41"}</definedName>
    <definedName name="FFVP6" hidden="1">{"'gráf jan00'!$A$1:$AK$41"}</definedName>
    <definedName name="FFVP7" localSheetId="6" hidden="1">{"'gráf jan00'!$A$1:$AK$41"}</definedName>
    <definedName name="FFVP7" localSheetId="7" hidden="1">{"'gráf jan00'!$A$1:$AK$41"}</definedName>
    <definedName name="FFVP7" hidden="1">{"'gráf jan00'!$A$1:$AK$41"}</definedName>
    <definedName name="FFVP8" localSheetId="6" hidden="1">{"'gráf jan00'!$A$1:$AK$41"}</definedName>
    <definedName name="FFVP8" localSheetId="7" hidden="1">{"'gráf jan00'!$A$1:$AK$41"}</definedName>
    <definedName name="FFVP8" hidden="1">{"'gráf jan00'!$A$1:$AK$41"}</definedName>
    <definedName name="FFVP9" localSheetId="6" hidden="1">{"'gráf jan00'!$A$1:$AK$41"}</definedName>
    <definedName name="FFVP9" localSheetId="7" hidden="1">{"'gráf jan00'!$A$1:$AK$41"}</definedName>
    <definedName name="FFVP9" hidden="1">{"'gráf jan00'!$A$1:$AK$41"}</definedName>
    <definedName name="ffw" localSheetId="6"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ffw" localSheetId="7"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ffw"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fgawghtrh" localSheetId="6" hidden="1">#REF!</definedName>
    <definedName name="fgawghtrh" localSheetId="7" hidden="1">#REF!</definedName>
    <definedName name="fgawghtrh" hidden="1">#REF!</definedName>
    <definedName name="fgdfhd" localSheetId="6" hidden="1">{"'CptDifn'!$AA$32:$AG$32"}</definedName>
    <definedName name="fgdfhd" localSheetId="7" hidden="1">{"'CptDifn'!$AA$32:$AG$32"}</definedName>
    <definedName name="fgdfhd" hidden="1">{"'CptDifn'!$AA$32:$AG$32"}</definedName>
    <definedName name="fgdh" localSheetId="6" hidden="1">{"'CptDifn'!$AA$32:$AG$32"}</definedName>
    <definedName name="fgdh" localSheetId="7" hidden="1">{"'CptDifn'!$AA$32:$AG$32"}</definedName>
    <definedName name="fgdh" hidden="1">{"'CptDifn'!$AA$32:$AG$32"}</definedName>
    <definedName name="fgf" localSheetId="6" hidden="1">#REF!</definedName>
    <definedName name="fgf" hidden="1">#REF!</definedName>
    <definedName name="fgff" localSheetId="6" hidden="1">{#N/A,#N/A,FALSE,"MO (2)"}</definedName>
    <definedName name="fgff" localSheetId="7" hidden="1">{#N/A,#N/A,FALSE,"MO (2)"}</definedName>
    <definedName name="fgff" hidden="1">{#N/A,#N/A,FALSE,"MO (2)"}</definedName>
    <definedName name="fgfgfgfgfgf" localSheetId="6" hidden="1">#REF!</definedName>
    <definedName name="fgfgfgfgfgf" localSheetId="7" hidden="1">#REF!</definedName>
    <definedName name="fgfgfgfgfgf" hidden="1">#REF!</definedName>
    <definedName name="fgfhf" localSheetId="6" hidden="1">{#N/A,#N/A,FALSE,"PCOL"}</definedName>
    <definedName name="fgfhf" localSheetId="7" hidden="1">{#N/A,#N/A,FALSE,"PCOL"}</definedName>
    <definedName name="fgfhf" hidden="1">{#N/A,#N/A,FALSE,"PCOL"}</definedName>
    <definedName name="fgfsgrgq" localSheetId="6" hidden="1">{"'REL CUSTODIF'!$B$1:$H$72"}</definedName>
    <definedName name="fgfsgrgq" localSheetId="7" hidden="1">{"'REL CUSTODIF'!$B$1:$H$72"}</definedName>
    <definedName name="fgfsgrgq" hidden="1">{"'REL CUSTODIF'!$B$1:$H$72"}</definedName>
    <definedName name="fggggg" localSheetId="6" hidden="1">{#N/A,#N/A,FALSE,"CPV";#N/A,#N/A,FALSE,"Pareto";#N/A,#N/A,FALSE,"Gráficos"}</definedName>
    <definedName name="fggggg" localSheetId="7" hidden="1">{#N/A,#N/A,FALSE,"CPV";#N/A,#N/A,FALSE,"Pareto";#N/A,#N/A,FALSE,"Gráficos"}</definedName>
    <definedName name="fggggg" hidden="1">{#N/A,#N/A,FALSE,"CPV";#N/A,#N/A,FALSE,"Pareto";#N/A,#N/A,FALSE,"Gráficos"}</definedName>
    <definedName name="fgh"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gh"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gh"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ghdjhd" localSheetId="6" hidden="1">{"'CptDifn'!$AA$32:$AG$32"}</definedName>
    <definedName name="fghdjhd" localSheetId="7" hidden="1">{"'CptDifn'!$AA$32:$AG$32"}</definedName>
    <definedName name="fghdjhd" hidden="1">{"'CptDifn'!$AA$32:$AG$32"}</definedName>
    <definedName name="fghfh" localSheetId="7" hidden="1">{"'Estimativa de Lançamento-JAN'!$A$1:$AI$85"}</definedName>
    <definedName name="fghfh" hidden="1">{"'Estimativa de Lançamento-JAN'!$A$1:$AI$85"}</definedName>
    <definedName name="fghh" localSheetId="7" hidden="1">{#N/A,#N/A,FALSE,"magsep2";#N/A,#N/A,FALSE,"¾"" X ½""";#N/A,#N/A,FALSE,"½"" X ¼""";#N/A,#N/A,FALSE,"¼"" X 8 Mesh";#N/A,#N/A,FALSE,"8 X 14 Mesh"}</definedName>
    <definedName name="fghh" hidden="1">{#N/A,#N/A,FALSE,"magsep2";#N/A,#N/A,FALSE,"¾"" X ½""";#N/A,#N/A,FALSE,"½"" X ¼""";#N/A,#N/A,FALSE,"¼"" X 8 Mesh";#N/A,#N/A,FALSE,"8 X 14 Mesh"}</definedName>
    <definedName name="fghj" localSheetId="6" hidden="1">{"'CptDifn'!$AA$32:$AG$32"}</definedName>
    <definedName name="fghj" localSheetId="7" hidden="1">{"'CptDifn'!$AA$32:$AG$32"}</definedName>
    <definedName name="fghj" hidden="1">{"'CptDifn'!$AA$32:$AG$32"}</definedName>
    <definedName name="fghjj" localSheetId="6" hidden="1">{"'CptDifn'!$AA$32:$AG$32"}</definedName>
    <definedName name="fghjj" localSheetId="7" hidden="1">{"'CptDifn'!$AA$32:$AG$32"}</definedName>
    <definedName name="fghjj" hidden="1">{"'CptDifn'!$AA$32:$AG$32"}</definedName>
    <definedName name="fghjkl" localSheetId="6" hidden="1">#REF!</definedName>
    <definedName name="fghjkl" hidden="1">#REF!</definedName>
    <definedName name="fgjfk" localSheetId="6" hidden="1">{"'CptDifn'!$AA$32:$AG$32"}</definedName>
    <definedName name="fgjfk" localSheetId="7" hidden="1">{"'CptDifn'!$AA$32:$AG$32"}</definedName>
    <definedName name="fgjfk" hidden="1">{"'CptDifn'!$AA$32:$AG$32"}</definedName>
    <definedName name="FGJHFGK" localSheetId="7" hidden="1">{#N/A,#N/A,FALSE,"Plan1";#N/A,#N/A,FALSE,"Plan2"}</definedName>
    <definedName name="FGJHFGK" hidden="1">{#N/A,#N/A,FALSE,"Plan1";#N/A,#N/A,FALSE,"Plan2"}</definedName>
    <definedName name="fgs" localSheetId="6" hidden="1">{"'gráf jan00'!$A$1:$AK$41"}</definedName>
    <definedName name="fgs" localSheetId="7" hidden="1">{"'gráf jan00'!$A$1:$AK$41"}</definedName>
    <definedName name="fgs" hidden="1">{"'gráf jan00'!$A$1:$AK$41"}</definedName>
    <definedName name="fgwgA" localSheetId="6" hidden="1">{#N/A,#N/A,FALSE,"GERAL";#N/A,#N/A,FALSE,"012-96";#N/A,#N/A,FALSE,"018-96";#N/A,#N/A,FALSE,"027-96";#N/A,#N/A,FALSE,"059-96";#N/A,#N/A,FALSE,"076-96";#N/A,#N/A,FALSE,"019-97";#N/A,#N/A,FALSE,"021-97";#N/A,#N/A,FALSE,"022-97";#N/A,#N/A,FALSE,"028-97"}</definedName>
    <definedName name="fgwgA" localSheetId="7" hidden="1">{#N/A,#N/A,FALSE,"GERAL";#N/A,#N/A,FALSE,"012-96";#N/A,#N/A,FALSE,"018-96";#N/A,#N/A,FALSE,"027-96";#N/A,#N/A,FALSE,"059-96";#N/A,#N/A,FALSE,"076-96";#N/A,#N/A,FALSE,"019-97";#N/A,#N/A,FALSE,"021-97";#N/A,#N/A,FALSE,"022-97";#N/A,#N/A,FALSE,"028-97"}</definedName>
    <definedName name="fgwgA" hidden="1">{#N/A,#N/A,FALSE,"GERAL";#N/A,#N/A,FALSE,"012-96";#N/A,#N/A,FALSE,"018-96";#N/A,#N/A,FALSE,"027-96";#N/A,#N/A,FALSE,"059-96";#N/A,#N/A,FALSE,"076-96";#N/A,#N/A,FALSE,"019-97";#N/A,#N/A,FALSE,"021-97";#N/A,#N/A,FALSE,"022-97";#N/A,#N/A,FALSE,"028-97"}</definedName>
    <definedName name="fhdgjd" localSheetId="6" hidden="1">{"'CptDifn'!$AA$32:$AG$32"}</definedName>
    <definedName name="fhdgjd" localSheetId="7" hidden="1">{"'CptDifn'!$AA$32:$AG$32"}</definedName>
    <definedName name="fhdgjd" hidden="1">{"'CptDifn'!$AA$32:$AG$32"}</definedName>
    <definedName name="fhdh" localSheetId="6" hidden="1">{"'CptDifn'!$AA$32:$AG$32"}</definedName>
    <definedName name="fhdh" localSheetId="7" hidden="1">{"'CptDifn'!$AA$32:$AG$32"}</definedName>
    <definedName name="fhdh" hidden="1">{"'CptDifn'!$AA$32:$AG$32"}</definedName>
    <definedName name="FHDZ" localSheetId="6" hidden="1">{"'gráf jan00'!$A$1:$AK$41"}</definedName>
    <definedName name="FHDZ" localSheetId="7" hidden="1">{"'gráf jan00'!$A$1:$AK$41"}</definedName>
    <definedName name="FHDZ" hidden="1">{"'gráf jan00'!$A$1:$AK$41"}</definedName>
    <definedName name="fhg" localSheetId="6" hidden="1">{#N/A,#N/A,FALSE,"310.1";#N/A,#N/A,FALSE,"321.1";#N/A,#N/A,FALSE,"320.3";#N/A,#N/A,FALSE,"330.1"}</definedName>
    <definedName name="fhg" localSheetId="7" hidden="1">{#N/A,#N/A,FALSE,"310.1";#N/A,#N/A,FALSE,"321.1";#N/A,#N/A,FALSE,"320.3";#N/A,#N/A,FALSE,"330.1"}</definedName>
    <definedName name="fhg" hidden="1">{#N/A,#N/A,FALSE,"310.1";#N/A,#N/A,FALSE,"321.1";#N/A,#N/A,FALSE,"320.3";#N/A,#N/A,FALSE,"330.1"}</definedName>
    <definedName name="fhgdfjfg" localSheetId="6" hidden="1">{"'CptDifn'!$AA$32:$AG$32"}</definedName>
    <definedName name="fhgdfjfg" localSheetId="7" hidden="1">{"'CptDifn'!$AA$32:$AG$32"}</definedName>
    <definedName name="fhgdfjfg" hidden="1">{"'CptDifn'!$AA$32:$AG$32"}</definedName>
    <definedName name="fhhjk" localSheetId="6" hidden="1">{"'CptDifn'!$AA$32:$AG$32"}</definedName>
    <definedName name="fhhjk" localSheetId="7" hidden="1">{"'CptDifn'!$AA$32:$AG$32"}</definedName>
    <definedName name="fhhjk" hidden="1">{"'CptDifn'!$AA$32:$AG$32"}</definedName>
    <definedName name="fhjhfj" localSheetId="6" hidden="1">{"'Quadro'!$A$4:$BG$78"}</definedName>
    <definedName name="fhjhfj" localSheetId="7" hidden="1">{"'Quadro'!$A$4:$BG$78"}</definedName>
    <definedName name="fhjhfj" hidden="1">{"'Quadro'!$A$4:$BG$78"}</definedName>
    <definedName name="FI">#REF!</definedName>
    <definedName name="ficha" localSheetId="6" hidden="1">{"'CptDifn'!$AA$32:$AG$32"}</definedName>
    <definedName name="ficha" localSheetId="7" hidden="1">{"'CptDifn'!$AA$32:$AG$32"}</definedName>
    <definedName name="ficha" hidden="1">{"'CptDifn'!$AA$32:$AG$32"}</definedName>
    <definedName name="figura1">"Figura 1"</definedName>
    <definedName name="fil">#REF!</definedName>
    <definedName name="FileName" localSheetId="6">#REF!</definedName>
    <definedName name="FileName" localSheetId="7">[28]Info!$D$11</definedName>
    <definedName name="FileName">#REF!</definedName>
    <definedName name="fill" localSheetId="6" hidden="1">#REF!</definedName>
    <definedName name="FILL" hidden="1">#REF!</definedName>
    <definedName name="fill1" localSheetId="6" hidden="1">#REF!</definedName>
    <definedName name="fill1" hidden="1">#REF!</definedName>
    <definedName name="Filtr_descr">#REF!</definedName>
    <definedName name="Filtr_descr_un">#REF!</definedName>
    <definedName name="filtragem" localSheetId="6" hidden="1">{#N/A,#N/A,FALSE,"GERAL";#N/A,#N/A,FALSE,"012-96";#N/A,#N/A,FALSE,"018-96";#N/A,#N/A,FALSE,"027-96";#N/A,#N/A,FALSE,"059-96";#N/A,#N/A,FALSE,"076-96";#N/A,#N/A,FALSE,"019-97";#N/A,#N/A,FALSE,"021-97";#N/A,#N/A,FALSE,"022-97";#N/A,#N/A,FALSE,"028-97"}</definedName>
    <definedName name="filtragem" localSheetId="7" hidden="1">{#N/A,#N/A,FALSE,"GERAL";#N/A,#N/A,FALSE,"012-96";#N/A,#N/A,FALSE,"018-96";#N/A,#N/A,FALSE,"027-96";#N/A,#N/A,FALSE,"059-96";#N/A,#N/A,FALSE,"076-96";#N/A,#N/A,FALSE,"019-97";#N/A,#N/A,FALSE,"021-97";#N/A,#N/A,FALSE,"022-97";#N/A,#N/A,FALSE,"028-97"}</definedName>
    <definedName name="FILTRAGEM" hidden="1">{#N/A,#N/A,FALSE,"GERAL";#N/A,#N/A,FALSE,"012-96";#N/A,#N/A,FALSE,"018-96";#N/A,#N/A,FALSE,"027-96";#N/A,#N/A,FALSE,"059-96";#N/A,#N/A,FALSE,"076-96";#N/A,#N/A,FALSE,"019-97";#N/A,#N/A,FALSE,"021-97";#N/A,#N/A,FALSE,"022-97";#N/A,#N/A,FALSE,"028-97"}</definedName>
    <definedName name="FILTRAGEM_1" localSheetId="7" hidden="1">{#N/A,#N/A,FALSE,"GERAL";#N/A,#N/A,FALSE,"012-96";#N/A,#N/A,FALSE,"018-96";#N/A,#N/A,FALSE,"027-96";#N/A,#N/A,FALSE,"059-96";#N/A,#N/A,FALSE,"076-96";#N/A,#N/A,FALSE,"019-97";#N/A,#N/A,FALSE,"021-97";#N/A,#N/A,FALSE,"022-97";#N/A,#N/A,FALSE,"028-97"}</definedName>
    <definedName name="FILTRAGEM_1" hidden="1">{#N/A,#N/A,FALSE,"GERAL";#N/A,#N/A,FALSE,"012-96";#N/A,#N/A,FALSE,"018-96";#N/A,#N/A,FALSE,"027-96";#N/A,#N/A,FALSE,"059-96";#N/A,#N/A,FALSE,"076-96";#N/A,#N/A,FALSE,"019-97";#N/A,#N/A,FALSE,"021-97";#N/A,#N/A,FALSE,"022-97";#N/A,#N/A,FALSE,"028-97"}</definedName>
    <definedName name="FILTRAGEM_2" localSheetId="7" hidden="1">{#N/A,#N/A,FALSE,"GERAL";#N/A,#N/A,FALSE,"012-96";#N/A,#N/A,FALSE,"018-96";#N/A,#N/A,FALSE,"027-96";#N/A,#N/A,FALSE,"059-96";#N/A,#N/A,FALSE,"076-96";#N/A,#N/A,FALSE,"019-97";#N/A,#N/A,FALSE,"021-97";#N/A,#N/A,FALSE,"022-97";#N/A,#N/A,FALSE,"028-97"}</definedName>
    <definedName name="FILTRAGEM_2" hidden="1">{#N/A,#N/A,FALSE,"GERAL";#N/A,#N/A,FALSE,"012-96";#N/A,#N/A,FALSE,"018-96";#N/A,#N/A,FALSE,"027-96";#N/A,#N/A,FALSE,"059-96";#N/A,#N/A,FALSE,"076-96";#N/A,#N/A,FALSE,"019-97";#N/A,#N/A,FALSE,"021-97";#N/A,#N/A,FALSE,"022-97";#N/A,#N/A,FALSE,"028-97"}</definedName>
    <definedName name="FILTRAGEM_3" localSheetId="7" hidden="1">{#N/A,#N/A,FALSE,"GERAL";#N/A,#N/A,FALSE,"012-96";#N/A,#N/A,FALSE,"018-96";#N/A,#N/A,FALSE,"027-96";#N/A,#N/A,FALSE,"059-96";#N/A,#N/A,FALSE,"076-96";#N/A,#N/A,FALSE,"019-97";#N/A,#N/A,FALSE,"021-97";#N/A,#N/A,FALSE,"022-97";#N/A,#N/A,FALSE,"028-97"}</definedName>
    <definedName name="FILTRAGEM_3" hidden="1">{#N/A,#N/A,FALSE,"GERAL";#N/A,#N/A,FALSE,"012-96";#N/A,#N/A,FALSE,"018-96";#N/A,#N/A,FALSE,"027-96";#N/A,#N/A,FALSE,"059-96";#N/A,#N/A,FALSE,"076-96";#N/A,#N/A,FALSE,"019-97";#N/A,#N/A,FALSE,"021-97";#N/A,#N/A,FALSE,"022-97";#N/A,#N/A,FALSE,"028-97"}</definedName>
    <definedName name="FILTRAGEM_4" localSheetId="7" hidden="1">{#N/A,#N/A,FALSE,"GERAL";#N/A,#N/A,FALSE,"012-96";#N/A,#N/A,FALSE,"018-96";#N/A,#N/A,FALSE,"027-96";#N/A,#N/A,FALSE,"059-96";#N/A,#N/A,FALSE,"076-96";#N/A,#N/A,FALSE,"019-97";#N/A,#N/A,FALSE,"021-97";#N/A,#N/A,FALSE,"022-97";#N/A,#N/A,FALSE,"028-97"}</definedName>
    <definedName name="FILTRAGEM_4" hidden="1">{#N/A,#N/A,FALSE,"GERAL";#N/A,#N/A,FALSE,"012-96";#N/A,#N/A,FALSE,"018-96";#N/A,#N/A,FALSE,"027-96";#N/A,#N/A,FALSE,"059-96";#N/A,#N/A,FALSE,"076-96";#N/A,#N/A,FALSE,"019-97";#N/A,#N/A,FALSE,"021-97";#N/A,#N/A,FALSE,"022-97";#N/A,#N/A,FALSE,"028-97"}</definedName>
    <definedName name="FILTRO" localSheetId="6" hidden="1">{#N/A,#N/A,FALSE,"GERAL";#N/A,#N/A,FALSE,"012-96";#N/A,#N/A,FALSE,"018-96";#N/A,#N/A,FALSE,"027-96";#N/A,#N/A,FALSE,"059-96";#N/A,#N/A,FALSE,"076-96";#N/A,#N/A,FALSE,"019-97";#N/A,#N/A,FALSE,"021-97";#N/A,#N/A,FALSE,"022-97";#N/A,#N/A,FALSE,"028-97"}</definedName>
    <definedName name="FILTRO" localSheetId="7" hidden="1">{#N/A,#N/A,FALSE,"GERAL";#N/A,#N/A,FALSE,"012-96";#N/A,#N/A,FALSE,"018-96";#N/A,#N/A,FALSE,"027-96";#N/A,#N/A,FALSE,"059-96";#N/A,#N/A,FALSE,"076-96";#N/A,#N/A,FALSE,"019-97";#N/A,#N/A,FALSE,"021-97";#N/A,#N/A,FALSE,"022-97";#N/A,#N/A,FALSE,"028-97"}</definedName>
    <definedName name="FILTRO" hidden="1">{#N/A,#N/A,FALSE,"GERAL";#N/A,#N/A,FALSE,"012-96";#N/A,#N/A,FALSE,"018-96";#N/A,#N/A,FALSE,"027-96";#N/A,#N/A,FALSE,"059-96";#N/A,#N/A,FALSE,"076-96";#N/A,#N/A,FALSE,"019-97";#N/A,#N/A,FALSE,"021-97";#N/A,#N/A,FALSE,"022-97";#N/A,#N/A,FALSE,"028-97"}</definedName>
    <definedName name="Filtros" localSheetId="6" hidden="1">{#N/A,#N/A,FALSE,"GERAL";#N/A,#N/A,FALSE,"012-96";#N/A,#N/A,FALSE,"018-96";#N/A,#N/A,FALSE,"027-96";#N/A,#N/A,FALSE,"059-96";#N/A,#N/A,FALSE,"076-96";#N/A,#N/A,FALSE,"019-97";#N/A,#N/A,FALSE,"021-97";#N/A,#N/A,FALSE,"022-97";#N/A,#N/A,FALSE,"028-97"}</definedName>
    <definedName name="Filtros" localSheetId="7" hidden="1">{#N/A,#N/A,FALSE,"GERAL";#N/A,#N/A,FALSE,"012-96";#N/A,#N/A,FALSE,"018-96";#N/A,#N/A,FALSE,"027-96";#N/A,#N/A,FALSE,"059-96";#N/A,#N/A,FALSE,"076-96";#N/A,#N/A,FALSE,"019-97";#N/A,#N/A,FALSE,"021-97";#N/A,#N/A,FALSE,"022-97";#N/A,#N/A,FALSE,"028-97"}</definedName>
    <definedName name="Filtros" hidden="1">{#N/A,#N/A,FALSE,"GERAL";#N/A,#N/A,FALSE,"012-96";#N/A,#N/A,FALSE,"018-96";#N/A,#N/A,FALSE,"027-96";#N/A,#N/A,FALSE,"059-96";#N/A,#N/A,FALSE,"076-96";#N/A,#N/A,FALSE,"019-97";#N/A,#N/A,FALSE,"021-97";#N/A,#N/A,FALSE,"022-97";#N/A,#N/A,FALSE,"028-97"}</definedName>
    <definedName name="Fim" localSheetId="1">OFFSET(Ini,,COUNTA(#REF!)-9)</definedName>
    <definedName name="Fim" localSheetId="2">OFFSET(Ini,,COUNTA(#REF!)-9)</definedName>
    <definedName name="Fim" localSheetId="3">OFFSET(Ini,,COUNTA(#REF!)-9)</definedName>
    <definedName name="Fim" localSheetId="4">OFFSET(Ini,,COUNTA(#REF!)-9)</definedName>
    <definedName name="Fim" localSheetId="5">OFFSET(Ini,,COUNTA(#REF!)-9)</definedName>
    <definedName name="Fim">OFFSET(Ini,,COUNTA(#REF!)-9)</definedName>
    <definedName name="fin"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in"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in"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in.153" localSheetId="6">#REF!</definedName>
    <definedName name="Fin.153" localSheetId="7">[81]CP!#REF!</definedName>
    <definedName name="Fin.153">#REF!</definedName>
    <definedName name="fin_1"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in_1"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in_1"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in_2"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in_2"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in_2"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ina"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ina"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ina"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INAL" localSheetId="6">#REF!</definedName>
    <definedName name="FINAL" localSheetId="7">#REF!</definedName>
    <definedName name="FINAL">#REF!</definedName>
    <definedName name="FINAL_15">#REF!</definedName>
    <definedName name="FINAL_16">#REF!</definedName>
    <definedName name="FINAL_17">#REF!</definedName>
    <definedName name="FINAL_18">#REF!</definedName>
    <definedName name="FINAL_19">#REF!</definedName>
    <definedName name="FINAL_20">#REF!</definedName>
    <definedName name="FINAL_21">#REF!</definedName>
    <definedName name="FINAL_22">#REF!</definedName>
    <definedName name="FINAL_23">#REF!</definedName>
    <definedName name="FINAL_24">#REF!</definedName>
    <definedName name="FINAL_25">#REF!</definedName>
    <definedName name="FINAL_26">#REF!</definedName>
    <definedName name="FINAL_27">#REF!</definedName>
    <definedName name="FINAL_28">#REF!</definedName>
    <definedName name="FINAL_29">#REF!</definedName>
    <definedName name="FINAL_30">#REF!</definedName>
    <definedName name="FINAL_31">#REF!</definedName>
    <definedName name="FINAL_32">#REF!</definedName>
    <definedName name="FINAL_33">#REF!</definedName>
    <definedName name="FINAL_34">#REF!</definedName>
    <definedName name="FINAL_35">#REF!</definedName>
    <definedName name="FINAL_36">#REF!</definedName>
    <definedName name="FINAL_38">#REF!</definedName>
    <definedName name="Financ.Resumen" localSheetId="6"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Financ.Resumen" localSheetId="7"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Financ.Resumen"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finançashw03" localSheetId="6" hidden="1">{#N/A,#N/A,FALSE,"CAPA (2)";#N/A,#N/A,FALSE,"PORTAS";#N/A,#N/A,FALSE,"DIMENSION.";#N/A,#N/A,FALSE,"CUSTOPP";#N/A,#N/A,FALSE,"ENLACES";#N/A,#N/A,FALSE,"TOPTELPE";#N/A,#N/A,FALSE,"CSG";#N/A,#N/A,FALSE,"TREIN-DOC";#N/A,#N/A,FALSE,"RESUMO"}</definedName>
    <definedName name="finançashw03" localSheetId="7" hidden="1">{#N/A,#N/A,FALSE,"CAPA (2)";#N/A,#N/A,FALSE,"PORTAS";#N/A,#N/A,FALSE,"DIMENSION.";#N/A,#N/A,FALSE,"CUSTOPP";#N/A,#N/A,FALSE,"ENLACES";#N/A,#N/A,FALSE,"TOPTELPE";#N/A,#N/A,FALSE,"CSG";#N/A,#N/A,FALSE,"TREIN-DOC";#N/A,#N/A,FALSE,"RESUMO"}</definedName>
    <definedName name="finançashw03" hidden="1">{#N/A,#N/A,FALSE,"CAPA (2)";#N/A,#N/A,FALSE,"PORTAS";#N/A,#N/A,FALSE,"DIMENSION.";#N/A,#N/A,FALSE,"CUSTOPP";#N/A,#N/A,FALSE,"ENLACES";#N/A,#N/A,FALSE,"TOPTELPE";#N/A,#N/A,FALSE,"CSG";#N/A,#N/A,FALSE,"TREIN-DOC";#N/A,#N/A,FALSE,"RESUMO"}</definedName>
    <definedName name="finn"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inn"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inn"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ipepini">#REF!</definedName>
    <definedName name="FIPINI">#REF!</definedName>
    <definedName name="fit" localSheetId="6"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fit" localSheetId="7"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fit"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FIT_RJ" localSheetId="6">#REF!</definedName>
    <definedName name="FIT_RJ" localSheetId="7">'[46]1. Fin Model'!$J$35:$L$35</definedName>
    <definedName name="FIT_RJ">#REF!</definedName>
    <definedName name="FIT_SP" localSheetId="6">#REF!</definedName>
    <definedName name="FIT_SP" localSheetId="7">'[46]1. Fin Model'!$F$35:$H$35</definedName>
    <definedName name="FIT_SP">#REF!</definedName>
    <definedName name="FJASLJFIL" localSheetId="6" hidden="1">{"'gráf jan00'!$A$1:$AK$41"}</definedName>
    <definedName name="FJASLJFIL" localSheetId="7" hidden="1">{"'gráf jan00'!$A$1:$AK$41"}</definedName>
    <definedName name="FJASLJFIL" hidden="1">{"'gráf jan00'!$A$1:$AK$41"}</definedName>
    <definedName name="fjfk" localSheetId="6" hidden="1">{"'CptDifn'!$AA$32:$AG$32"}</definedName>
    <definedName name="fjfk" localSheetId="7" hidden="1">{"'CptDifn'!$AA$32:$AG$32"}</definedName>
    <definedName name="fjfk" hidden="1">{"'CptDifn'!$AA$32:$AG$32"}</definedName>
    <definedName name="FJGHJ" localSheetId="7" hidden="1">{TRUE,TRUE,-1.25,-15.5,604.5,366.75,FALSE,FALSE,TRUE,TRUE,0,1,#N/A,1,#N/A,9.0125,24.4117647058824,1,FALSE,FALSE,3,TRUE,1,FALSE,100,"Swvu.PLANILHA2.","ACwvu.PLANILHA2.",#N/A,FALSE,FALSE,0.787401575,0.34,0.46,0.5,1,"","",FALSE,FALSE,FALSE,FALSE,1,#N/A,1,1,FALSE,FALSE,#N/A,#N/A,FALSE,FALSE,FALSE,9,65532,65532,FALSE,FALSE,TRUE,TRUE,TRUE}</definedName>
    <definedName name="FJGHJ" hidden="1">{TRUE,TRUE,-1.25,-15.5,604.5,366.75,FALSE,FALSE,TRUE,TRUE,0,1,#N/A,1,#N/A,9.0125,24.4117647058824,1,FALSE,FALSE,3,TRUE,1,FALSE,100,"Swvu.PLANILHA2.","ACwvu.PLANILHA2.",#N/A,FALSE,FALSE,0.787401575,0.34,0.46,0.5,1,"","",FALSE,FALSE,FALSE,FALSE,1,#N/A,1,1,FALSE,FALSE,#N/A,#N/A,FALSE,FALSE,FALSE,9,65532,65532,FALSE,FALSE,TRUE,TRUE,TRUE}</definedName>
    <definedName name="FJHJHG" localSheetId="7" hidden="1">{#N/A,#N/A,FALSE,"Plan1";#N/A,#N/A,FALSE,"Plan2"}</definedName>
    <definedName name="FJHJHG" hidden="1">{#N/A,#N/A,FALSE,"Plan1";#N/A,#N/A,FALSE,"Plan2"}</definedName>
    <definedName name="fjhk" localSheetId="6" hidden="1">{"'CptDifn'!$AA$32:$AG$32"}</definedName>
    <definedName name="fjhk" localSheetId="7" hidden="1">{"'CptDifn'!$AA$32:$AG$32"}</definedName>
    <definedName name="fjhk" hidden="1">{"'CptDifn'!$AA$32:$AG$32"}</definedName>
    <definedName name="fjjashfja" localSheetId="6" hidden="1">#REF!</definedName>
    <definedName name="fjjashfja" hidden="1">#REF!</definedName>
    <definedName name="fjrjrjrtj"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jrjrjrtj"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jrjrjrtj"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kfifkff">#REF!</definedName>
    <definedName name="fkjfgk" localSheetId="6" hidden="1">{"'CptDifn'!$AA$32:$AG$32"}</definedName>
    <definedName name="fkjfgk" localSheetId="7" hidden="1">{"'CptDifn'!$AA$32:$AG$32"}</definedName>
    <definedName name="fkjfgk" hidden="1">{"'CptDifn'!$AA$32:$AG$32"}</definedName>
    <definedName name="FKOE" localSheetId="6" hidden="1">{"'Quadro'!$A$4:$BG$78"}</definedName>
    <definedName name="FKOE" localSheetId="7" hidden="1">{"'Quadro'!$A$4:$BG$78"}</definedName>
    <definedName name="FKOE" hidden="1">{"'Quadro'!$A$4:$BG$78"}</definedName>
    <definedName name="FL">#REF!</definedName>
    <definedName name="flflfl" localSheetId="6" hidden="1">#REF!</definedName>
    <definedName name="flflfl" hidden="1">#REF!</definedName>
    <definedName name="FLOT" localSheetId="6" hidden="1">{#N/A,#N/A,FALSE,"GERAL";#N/A,#N/A,FALSE,"012-96";#N/A,#N/A,FALSE,"018-96";#N/A,#N/A,FALSE,"027-96";#N/A,#N/A,FALSE,"059-96";#N/A,#N/A,FALSE,"076-96";#N/A,#N/A,FALSE,"019-97";#N/A,#N/A,FALSE,"021-97";#N/A,#N/A,FALSE,"022-97";#N/A,#N/A,FALSE,"028-97"}</definedName>
    <definedName name="FLOT" localSheetId="7" hidden="1">{#N/A,#N/A,FALSE,"GERAL";#N/A,#N/A,FALSE,"012-96";#N/A,#N/A,FALSE,"018-96";#N/A,#N/A,FALSE,"027-96";#N/A,#N/A,FALSE,"059-96";#N/A,#N/A,FALSE,"076-96";#N/A,#N/A,FALSE,"019-97";#N/A,#N/A,FALSE,"021-97";#N/A,#N/A,FALSE,"022-97";#N/A,#N/A,FALSE,"028-97"}</definedName>
    <definedName name="FLOT" hidden="1">{#N/A,#N/A,FALSE,"GERAL";#N/A,#N/A,FALSE,"012-96";#N/A,#N/A,FALSE,"018-96";#N/A,#N/A,FALSE,"027-96";#N/A,#N/A,FALSE,"059-96";#N/A,#N/A,FALSE,"076-96";#N/A,#N/A,FALSE,"019-97";#N/A,#N/A,FALSE,"021-97";#N/A,#N/A,FALSE,"022-97";#N/A,#N/A,FALSE,"028-97"}</definedName>
    <definedName name="FLOT_1" localSheetId="7" hidden="1">{#N/A,#N/A,FALSE,"GERAL";#N/A,#N/A,FALSE,"012-96";#N/A,#N/A,FALSE,"018-96";#N/A,#N/A,FALSE,"027-96";#N/A,#N/A,FALSE,"059-96";#N/A,#N/A,FALSE,"076-96";#N/A,#N/A,FALSE,"019-97";#N/A,#N/A,FALSE,"021-97";#N/A,#N/A,FALSE,"022-97";#N/A,#N/A,FALSE,"028-97"}</definedName>
    <definedName name="FLOT_1" hidden="1">{#N/A,#N/A,FALSE,"GERAL";#N/A,#N/A,FALSE,"012-96";#N/A,#N/A,FALSE,"018-96";#N/A,#N/A,FALSE,"027-96";#N/A,#N/A,FALSE,"059-96";#N/A,#N/A,FALSE,"076-96";#N/A,#N/A,FALSE,"019-97";#N/A,#N/A,FALSE,"021-97";#N/A,#N/A,FALSE,"022-97";#N/A,#N/A,FALSE,"028-97"}</definedName>
    <definedName name="FLOT_2" localSheetId="7" hidden="1">{#N/A,#N/A,FALSE,"GERAL";#N/A,#N/A,FALSE,"012-96";#N/A,#N/A,FALSE,"018-96";#N/A,#N/A,FALSE,"027-96";#N/A,#N/A,FALSE,"059-96";#N/A,#N/A,FALSE,"076-96";#N/A,#N/A,FALSE,"019-97";#N/A,#N/A,FALSE,"021-97";#N/A,#N/A,FALSE,"022-97";#N/A,#N/A,FALSE,"028-97"}</definedName>
    <definedName name="FLOT_2" hidden="1">{#N/A,#N/A,FALSE,"GERAL";#N/A,#N/A,FALSE,"012-96";#N/A,#N/A,FALSE,"018-96";#N/A,#N/A,FALSE,"027-96";#N/A,#N/A,FALSE,"059-96";#N/A,#N/A,FALSE,"076-96";#N/A,#N/A,FALSE,"019-97";#N/A,#N/A,FALSE,"021-97";#N/A,#N/A,FALSE,"022-97";#N/A,#N/A,FALSE,"028-97"}</definedName>
    <definedName name="FLOT_3" localSheetId="7" hidden="1">{#N/A,#N/A,FALSE,"GERAL";#N/A,#N/A,FALSE,"012-96";#N/A,#N/A,FALSE,"018-96";#N/A,#N/A,FALSE,"027-96";#N/A,#N/A,FALSE,"059-96";#N/A,#N/A,FALSE,"076-96";#N/A,#N/A,FALSE,"019-97";#N/A,#N/A,FALSE,"021-97";#N/A,#N/A,FALSE,"022-97";#N/A,#N/A,FALSE,"028-97"}</definedName>
    <definedName name="FLOT_3" hidden="1">{#N/A,#N/A,FALSE,"GERAL";#N/A,#N/A,FALSE,"012-96";#N/A,#N/A,FALSE,"018-96";#N/A,#N/A,FALSE,"027-96";#N/A,#N/A,FALSE,"059-96";#N/A,#N/A,FALSE,"076-96";#N/A,#N/A,FALSE,"019-97";#N/A,#N/A,FALSE,"021-97";#N/A,#N/A,FALSE,"022-97";#N/A,#N/A,FALSE,"028-97"}</definedName>
    <definedName name="FLOT_4" localSheetId="7" hidden="1">{#N/A,#N/A,FALSE,"GERAL";#N/A,#N/A,FALSE,"012-96";#N/A,#N/A,FALSE,"018-96";#N/A,#N/A,FALSE,"027-96";#N/A,#N/A,FALSE,"059-96";#N/A,#N/A,FALSE,"076-96";#N/A,#N/A,FALSE,"019-97";#N/A,#N/A,FALSE,"021-97";#N/A,#N/A,FALSE,"022-97";#N/A,#N/A,FALSE,"028-97"}</definedName>
    <definedName name="FLOT_4" hidden="1">{#N/A,#N/A,FALSE,"GERAL";#N/A,#N/A,FALSE,"012-96";#N/A,#N/A,FALSE,"018-96";#N/A,#N/A,FALSE,"027-96";#N/A,#N/A,FALSE,"059-96";#N/A,#N/A,FALSE,"076-96";#N/A,#N/A,FALSE,"019-97";#N/A,#N/A,FALSE,"021-97";#N/A,#N/A,FALSE,"022-97";#N/A,#N/A,FALSE,"028-97"}</definedName>
    <definedName name="FLOTAÇÃO" localSheetId="6" hidden="1">{#N/A,#N/A,FALSE,"GERAL";#N/A,#N/A,FALSE,"012-96";#N/A,#N/A,FALSE,"018-96";#N/A,#N/A,FALSE,"027-96";#N/A,#N/A,FALSE,"059-96";#N/A,#N/A,FALSE,"076-96";#N/A,#N/A,FALSE,"019-97";#N/A,#N/A,FALSE,"021-97";#N/A,#N/A,FALSE,"022-97";#N/A,#N/A,FALSE,"028-97"}</definedName>
    <definedName name="FLOTAÇÃO" localSheetId="7" hidden="1">{#N/A,#N/A,FALSE,"GERAL";#N/A,#N/A,FALSE,"012-96";#N/A,#N/A,FALSE,"018-96";#N/A,#N/A,FALSE,"027-96";#N/A,#N/A,FALSE,"059-96";#N/A,#N/A,FALSE,"076-96";#N/A,#N/A,FALSE,"019-97";#N/A,#N/A,FALSE,"021-97";#N/A,#N/A,FALSE,"022-97";#N/A,#N/A,FALSE,"028-97"}</definedName>
    <definedName name="FLOTAÇÃO" hidden="1">{#N/A,#N/A,FALSE,"GERAL";#N/A,#N/A,FALSE,"012-96";#N/A,#N/A,FALSE,"018-96";#N/A,#N/A,FALSE,"027-96";#N/A,#N/A,FALSE,"059-96";#N/A,#N/A,FALSE,"076-96";#N/A,#N/A,FALSE,"019-97";#N/A,#N/A,FALSE,"021-97";#N/A,#N/A,FALSE,"022-97";#N/A,#N/A,FALSE,"028-97"}</definedName>
    <definedName name="FLOTAÇÃO_1" localSheetId="7" hidden="1">{#N/A,#N/A,FALSE,"GERAL";#N/A,#N/A,FALSE,"012-96";#N/A,#N/A,FALSE,"018-96";#N/A,#N/A,FALSE,"027-96";#N/A,#N/A,FALSE,"059-96";#N/A,#N/A,FALSE,"076-96";#N/A,#N/A,FALSE,"019-97";#N/A,#N/A,FALSE,"021-97";#N/A,#N/A,FALSE,"022-97";#N/A,#N/A,FALSE,"028-97"}</definedName>
    <definedName name="FLOTAÇÃO_1" hidden="1">{#N/A,#N/A,FALSE,"GERAL";#N/A,#N/A,FALSE,"012-96";#N/A,#N/A,FALSE,"018-96";#N/A,#N/A,FALSE,"027-96";#N/A,#N/A,FALSE,"059-96";#N/A,#N/A,FALSE,"076-96";#N/A,#N/A,FALSE,"019-97";#N/A,#N/A,FALSE,"021-97";#N/A,#N/A,FALSE,"022-97";#N/A,#N/A,FALSE,"028-97"}</definedName>
    <definedName name="FLOTAÇÃO_2" localSheetId="7" hidden="1">{#N/A,#N/A,FALSE,"GERAL";#N/A,#N/A,FALSE,"012-96";#N/A,#N/A,FALSE,"018-96";#N/A,#N/A,FALSE,"027-96";#N/A,#N/A,FALSE,"059-96";#N/A,#N/A,FALSE,"076-96";#N/A,#N/A,FALSE,"019-97";#N/A,#N/A,FALSE,"021-97";#N/A,#N/A,FALSE,"022-97";#N/A,#N/A,FALSE,"028-97"}</definedName>
    <definedName name="FLOTAÇÃO_2" hidden="1">{#N/A,#N/A,FALSE,"GERAL";#N/A,#N/A,FALSE,"012-96";#N/A,#N/A,FALSE,"018-96";#N/A,#N/A,FALSE,"027-96";#N/A,#N/A,FALSE,"059-96";#N/A,#N/A,FALSE,"076-96";#N/A,#N/A,FALSE,"019-97";#N/A,#N/A,FALSE,"021-97";#N/A,#N/A,FALSE,"022-97";#N/A,#N/A,FALSE,"028-97"}</definedName>
    <definedName name="FLOTAÇÃO_3" localSheetId="7" hidden="1">{#N/A,#N/A,FALSE,"GERAL";#N/A,#N/A,FALSE,"012-96";#N/A,#N/A,FALSE,"018-96";#N/A,#N/A,FALSE,"027-96";#N/A,#N/A,FALSE,"059-96";#N/A,#N/A,FALSE,"076-96";#N/A,#N/A,FALSE,"019-97";#N/A,#N/A,FALSE,"021-97";#N/A,#N/A,FALSE,"022-97";#N/A,#N/A,FALSE,"028-97"}</definedName>
    <definedName name="FLOTAÇÃO_3" hidden="1">{#N/A,#N/A,FALSE,"GERAL";#N/A,#N/A,FALSE,"012-96";#N/A,#N/A,FALSE,"018-96";#N/A,#N/A,FALSE,"027-96";#N/A,#N/A,FALSE,"059-96";#N/A,#N/A,FALSE,"076-96";#N/A,#N/A,FALSE,"019-97";#N/A,#N/A,FALSE,"021-97";#N/A,#N/A,FALSE,"022-97";#N/A,#N/A,FALSE,"028-97"}</definedName>
    <definedName name="FLOTAÇÃO_4" localSheetId="7" hidden="1">{#N/A,#N/A,FALSE,"GERAL";#N/A,#N/A,FALSE,"012-96";#N/A,#N/A,FALSE,"018-96";#N/A,#N/A,FALSE,"027-96";#N/A,#N/A,FALSE,"059-96";#N/A,#N/A,FALSE,"076-96";#N/A,#N/A,FALSE,"019-97";#N/A,#N/A,FALSE,"021-97";#N/A,#N/A,FALSE,"022-97";#N/A,#N/A,FALSE,"028-97"}</definedName>
    <definedName name="FLOTAÇÃO_4" hidden="1">{#N/A,#N/A,FALSE,"GERAL";#N/A,#N/A,FALSE,"012-96";#N/A,#N/A,FALSE,"018-96";#N/A,#N/A,FALSE,"027-96";#N/A,#N/A,FALSE,"059-96";#N/A,#N/A,FALSE,"076-96";#N/A,#N/A,FALSE,"019-97";#N/A,#N/A,FALSE,"021-97";#N/A,#N/A,FALSE,"022-97";#N/A,#N/A,FALSE,"028-97"}</definedName>
    <definedName name="fluflfyl" localSheetId="6" hidden="1">#REF!</definedName>
    <definedName name="fluflfyl" localSheetId="7" hidden="1">#REF!</definedName>
    <definedName name="fluflfyl" hidden="1">#REF!</definedName>
    <definedName name="FLUTUANTE2" localSheetId="6" hidden="1">{#N/A,#N/A,FALSE,"GERAL";#N/A,#N/A,FALSE,"012-96";#N/A,#N/A,FALSE,"018-96";#N/A,#N/A,FALSE,"027-96";#N/A,#N/A,FALSE,"059-96";#N/A,#N/A,FALSE,"076-96";#N/A,#N/A,FALSE,"019-97";#N/A,#N/A,FALSE,"021-97";#N/A,#N/A,FALSE,"022-97";#N/A,#N/A,FALSE,"028-97"}</definedName>
    <definedName name="FLUTUANTE2" localSheetId="7" hidden="1">{#N/A,#N/A,FALSE,"GERAL";#N/A,#N/A,FALSE,"012-96";#N/A,#N/A,FALSE,"018-96";#N/A,#N/A,FALSE,"027-96";#N/A,#N/A,FALSE,"059-96";#N/A,#N/A,FALSE,"076-96";#N/A,#N/A,FALSE,"019-97";#N/A,#N/A,FALSE,"021-97";#N/A,#N/A,FALSE,"022-97";#N/A,#N/A,FALSE,"028-97"}</definedName>
    <definedName name="FLUTUANTE2" hidden="1">{#N/A,#N/A,FALSE,"GERAL";#N/A,#N/A,FALSE,"012-96";#N/A,#N/A,FALSE,"018-96";#N/A,#N/A,FALSE,"027-96";#N/A,#N/A,FALSE,"059-96";#N/A,#N/A,FALSE,"076-96";#N/A,#N/A,FALSE,"019-97";#N/A,#N/A,FALSE,"021-97";#N/A,#N/A,FALSE,"022-97";#N/A,#N/A,FALSE,"028-97"}</definedName>
    <definedName name="Fluxo_Orçado_2011"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luxo_Orçado_2011"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luxo_Orçado_2011"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luxogram" localSheetId="6" hidden="1">{#N/A,#N/A,FALSE,"GERAL";#N/A,#N/A,FALSE,"012-96";#N/A,#N/A,FALSE,"018-96";#N/A,#N/A,FALSE,"027-96";#N/A,#N/A,FALSE,"059-96";#N/A,#N/A,FALSE,"076-96";#N/A,#N/A,FALSE,"019-97";#N/A,#N/A,FALSE,"021-97";#N/A,#N/A,FALSE,"022-97";#N/A,#N/A,FALSE,"028-97"}</definedName>
    <definedName name="Fluxogram" localSheetId="7" hidden="1">{#N/A,#N/A,FALSE,"GERAL";#N/A,#N/A,FALSE,"012-96";#N/A,#N/A,FALSE,"018-96";#N/A,#N/A,FALSE,"027-96";#N/A,#N/A,FALSE,"059-96";#N/A,#N/A,FALSE,"076-96";#N/A,#N/A,FALSE,"019-97";#N/A,#N/A,FALSE,"021-97";#N/A,#N/A,FALSE,"022-97";#N/A,#N/A,FALSE,"028-97"}</definedName>
    <definedName name="Fluxogram" hidden="1">{#N/A,#N/A,FALSE,"GERAL";#N/A,#N/A,FALSE,"012-96";#N/A,#N/A,FALSE,"018-96";#N/A,#N/A,FALSE,"027-96";#N/A,#N/A,FALSE,"059-96";#N/A,#N/A,FALSE,"076-96";#N/A,#N/A,FALSE,"019-97";#N/A,#N/A,FALSE,"021-97";#N/A,#N/A,FALSE,"022-97";#N/A,#N/A,FALSE,"028-97"}</definedName>
    <definedName name="foi" localSheetId="6" hidden="1">{"'Quadro'!$A$4:$BG$78"}</definedName>
    <definedName name="foi" localSheetId="7" hidden="1">{"'Quadro'!$A$4:$BG$78"}</definedName>
    <definedName name="foi" hidden="1">{"'Quadro'!$A$4:$BG$78"}</definedName>
    <definedName name="fol" localSheetId="6" hidden="1">{#N/A,#N/A,FALSE,"GERAL";#N/A,#N/A,FALSE,"012-96";#N/A,#N/A,FALSE,"018-96";#N/A,#N/A,FALSE,"027-96";#N/A,#N/A,FALSE,"059-96";#N/A,#N/A,FALSE,"076-96";#N/A,#N/A,FALSE,"019-97";#N/A,#N/A,FALSE,"021-97";#N/A,#N/A,FALSE,"022-97";#N/A,#N/A,FALSE,"028-97"}</definedName>
    <definedName name="fol" localSheetId="7" hidden="1">{#N/A,#N/A,FALSE,"GERAL";#N/A,#N/A,FALSE,"012-96";#N/A,#N/A,FALSE,"018-96";#N/A,#N/A,FALSE,"027-96";#N/A,#N/A,FALSE,"059-96";#N/A,#N/A,FALSE,"076-96";#N/A,#N/A,FALSE,"019-97";#N/A,#N/A,FALSE,"021-97";#N/A,#N/A,FALSE,"022-97";#N/A,#N/A,FALSE,"028-97"}</definedName>
    <definedName name="fol" hidden="1">{#N/A,#N/A,FALSE,"GERAL";#N/A,#N/A,FALSE,"012-96";#N/A,#N/A,FALSE,"018-96";#N/A,#N/A,FALSE,"027-96";#N/A,#N/A,FALSE,"059-96";#N/A,#N/A,FALSE,"076-96";#N/A,#N/A,FALSE,"019-97";#N/A,#N/A,FALSE,"021-97";#N/A,#N/A,FALSE,"022-97";#N/A,#N/A,FALSE,"028-97"}</definedName>
    <definedName name="fol_1" localSheetId="7" hidden="1">{#N/A,#N/A,FALSE,"GERAL";#N/A,#N/A,FALSE,"012-96";#N/A,#N/A,FALSE,"018-96";#N/A,#N/A,FALSE,"027-96";#N/A,#N/A,FALSE,"059-96";#N/A,#N/A,FALSE,"076-96";#N/A,#N/A,FALSE,"019-97";#N/A,#N/A,FALSE,"021-97";#N/A,#N/A,FALSE,"022-97";#N/A,#N/A,FALSE,"028-97"}</definedName>
    <definedName name="fol_1" hidden="1">{#N/A,#N/A,FALSE,"GERAL";#N/A,#N/A,FALSE,"012-96";#N/A,#N/A,FALSE,"018-96";#N/A,#N/A,FALSE,"027-96";#N/A,#N/A,FALSE,"059-96";#N/A,#N/A,FALSE,"076-96";#N/A,#N/A,FALSE,"019-97";#N/A,#N/A,FALSE,"021-97";#N/A,#N/A,FALSE,"022-97";#N/A,#N/A,FALSE,"028-97"}</definedName>
    <definedName name="fol_2" localSheetId="7" hidden="1">{#N/A,#N/A,FALSE,"GERAL";#N/A,#N/A,FALSE,"012-96";#N/A,#N/A,FALSE,"018-96";#N/A,#N/A,FALSE,"027-96";#N/A,#N/A,FALSE,"059-96";#N/A,#N/A,FALSE,"076-96";#N/A,#N/A,FALSE,"019-97";#N/A,#N/A,FALSE,"021-97";#N/A,#N/A,FALSE,"022-97";#N/A,#N/A,FALSE,"028-97"}</definedName>
    <definedName name="fol_2" hidden="1">{#N/A,#N/A,FALSE,"GERAL";#N/A,#N/A,FALSE,"012-96";#N/A,#N/A,FALSE,"018-96";#N/A,#N/A,FALSE,"027-96";#N/A,#N/A,FALSE,"059-96";#N/A,#N/A,FALSE,"076-96";#N/A,#N/A,FALSE,"019-97";#N/A,#N/A,FALSE,"021-97";#N/A,#N/A,FALSE,"022-97";#N/A,#N/A,FALSE,"028-97"}</definedName>
    <definedName name="fol_3" localSheetId="7" hidden="1">{#N/A,#N/A,FALSE,"GERAL";#N/A,#N/A,FALSE,"012-96";#N/A,#N/A,FALSE,"018-96";#N/A,#N/A,FALSE,"027-96";#N/A,#N/A,FALSE,"059-96";#N/A,#N/A,FALSE,"076-96";#N/A,#N/A,FALSE,"019-97";#N/A,#N/A,FALSE,"021-97";#N/A,#N/A,FALSE,"022-97";#N/A,#N/A,FALSE,"028-97"}</definedName>
    <definedName name="fol_3" hidden="1">{#N/A,#N/A,FALSE,"GERAL";#N/A,#N/A,FALSE,"012-96";#N/A,#N/A,FALSE,"018-96";#N/A,#N/A,FALSE,"027-96";#N/A,#N/A,FALSE,"059-96";#N/A,#N/A,FALSE,"076-96";#N/A,#N/A,FALSE,"019-97";#N/A,#N/A,FALSE,"021-97";#N/A,#N/A,FALSE,"022-97";#N/A,#N/A,FALSE,"028-97"}</definedName>
    <definedName name="fol_4" localSheetId="7" hidden="1">{#N/A,#N/A,FALSE,"GERAL";#N/A,#N/A,FALSE,"012-96";#N/A,#N/A,FALSE,"018-96";#N/A,#N/A,FALSE,"027-96";#N/A,#N/A,FALSE,"059-96";#N/A,#N/A,FALSE,"076-96";#N/A,#N/A,FALSE,"019-97";#N/A,#N/A,FALSE,"021-97";#N/A,#N/A,FALSE,"022-97";#N/A,#N/A,FALSE,"028-97"}</definedName>
    <definedName name="fol_4" hidden="1">{#N/A,#N/A,FALSE,"GERAL";#N/A,#N/A,FALSE,"012-96";#N/A,#N/A,FALSE,"018-96";#N/A,#N/A,FALSE,"027-96";#N/A,#N/A,FALSE,"059-96";#N/A,#N/A,FALSE,"076-96";#N/A,#N/A,FALSE,"019-97";#N/A,#N/A,FALSE,"021-97";#N/A,#N/A,FALSE,"022-97";#N/A,#N/A,FALSE,"028-97"}</definedName>
    <definedName name="FOLHA01" localSheetId="6" hidden="1">{#N/A,#N/A,TRUE,"Serviços"}</definedName>
    <definedName name="FOLHA01" localSheetId="7" hidden="1">{#N/A,#N/A,TRUE,"Serviços"}</definedName>
    <definedName name="FOLHA01" hidden="1">{#N/A,#N/A,TRUE,"Serviços"}</definedName>
    <definedName name="FOLHA011" localSheetId="6" hidden="1">{#N/A,#N/A,TRUE,"Serviços"}</definedName>
    <definedName name="FOLHA011" localSheetId="7" hidden="1">{#N/A,#N/A,TRUE,"Serviços"}</definedName>
    <definedName name="FOLHA011" hidden="1">{#N/A,#N/A,TRUE,"Serviços"}</definedName>
    <definedName name="folha1" localSheetId="6" hidden="1">{#N/A,#N/A,TRUE,"Serviços"}</definedName>
    <definedName name="folha1" localSheetId="7" hidden="1">{#N/A,#N/A,TRUE,"Serviços"}</definedName>
    <definedName name="folha1" hidden="1">{#N/A,#N/A,TRUE,"Serviços"}</definedName>
    <definedName name="folha11" localSheetId="6" hidden="1">{#N/A,#N/A,TRUE,"Serviços"}</definedName>
    <definedName name="folha11" localSheetId="7" hidden="1">{#N/A,#N/A,TRUE,"Serviços"}</definedName>
    <definedName name="folha11" hidden="1">{#N/A,#N/A,TRUE,"Serviços"}</definedName>
    <definedName name="FOLHA13MD">#REF!</definedName>
    <definedName name="FOLHA15MD">#REF!</definedName>
    <definedName name="FOLHA1DB">#REF!</definedName>
    <definedName name="FOLHA1DS">#REF!</definedName>
    <definedName name="FOLHA2DB">#REF!</definedName>
    <definedName name="FOLHA2DS">#REF!</definedName>
    <definedName name="folha3bueiro">#REF!</definedName>
    <definedName name="FOLHA3DB">#REF!</definedName>
    <definedName name="FOLHA3DS">#REF!</definedName>
    <definedName name="FOLHA3GALLERIA">#REF!</definedName>
    <definedName name="FOLHA4DB">#REF!</definedName>
    <definedName name="FOLHA4DS">#REF!</definedName>
    <definedName name="FOLHA5DB">#REF!</definedName>
    <definedName name="FOLHA5DS">#REF!</definedName>
    <definedName name="FOLHA6DB">#REF!</definedName>
    <definedName name="FOLHA6DS">#REF!</definedName>
    <definedName name="FOLHA7DS">#REF!</definedName>
    <definedName name="FOLHAME13B">#REF!</definedName>
    <definedName name="FOLHAME13SUP">#REF!</definedName>
    <definedName name="FolResumoFlorestas" localSheetId="6" hidden="1">{"'REL CUSTODIF'!$B$1:$H$72"}</definedName>
    <definedName name="FolResumoFlorestas" localSheetId="7" hidden="1">{"'REL CUSTODIF'!$B$1:$H$72"}</definedName>
    <definedName name="FolResumoFlorestas" hidden="1">{"'REL CUSTODIF'!$B$1:$H$72"}</definedName>
    <definedName name="fonte">#REF!</definedName>
    <definedName name="FOOR" localSheetId="7" hidden="1">{#N/A,#N/A,FALSE,"Plan1"}</definedName>
    <definedName name="FOOR" hidden="1">{#N/A,#N/A,FALSE,"Plan1"}</definedName>
    <definedName name="FORMULARIO" localSheetId="6" hidden="1">#REF!</definedName>
    <definedName name="FORMULARIO" localSheetId="7" hidden="1">#REF!</definedName>
    <definedName name="FORMULARIO" hidden="1">#REF!</definedName>
    <definedName name="FORMULÁRIO" localSheetId="7" hidden="1">{#N/A,#N/A,FALSE,"Plan1"}</definedName>
    <definedName name="FORMULÁRIO" hidden="1">{#N/A,#N/A,FALSE,"Plan1"}</definedName>
    <definedName name="FORNEC_CAP20" localSheetId="6">#REF!</definedName>
    <definedName name="FORNEC_CAP20" localSheetId="7">#REF!</definedName>
    <definedName name="FORNEC_CAP20">#REF!</definedName>
    <definedName name="FORNEC_CM30" localSheetId="6">#REF!</definedName>
    <definedName name="FORNEC_CM30">#REF!</definedName>
    <definedName name="FornosBOZ"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FornosBOZ"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FornosBOZ"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FORRO" localSheetId="6">#REF!</definedName>
    <definedName name="FORRO" localSheetId="7" hidden="1">{#N/A,#N/A,FALSE,"Plan1"}</definedName>
    <definedName name="FORRO" hidden="1">{#N/A,#N/A,FALSE,"Plan1"}</definedName>
    <definedName name="FQEWRFEWF" localSheetId="6" hidden="1">{"'REL CUSTODIF'!$B$1:$H$72"}</definedName>
    <definedName name="FQEWRFEWF" localSheetId="7" hidden="1">{"'REL CUSTODIF'!$B$1:$H$72"}</definedName>
    <definedName name="FQEWRFEWF" hidden="1">{"'REL CUSTODIF'!$B$1:$H$72"}</definedName>
    <definedName name="FQWFWEQFEEFQ" hidden="1">#REF!</definedName>
    <definedName name="francisco" localSheetId="6" hidden="1">{#N/A,#N/A,FALSE,"Plan1";#N/A,#N/A,FALSE,"Plan1 (2)";#N/A,#N/A,FALSE,"Plan1 (4)";#N/A,#N/A,FALSE,"Plan1 (5)";#N/A,#N/A,FALSE,"Plan1 (6)";#N/A,#N/A,FALSE,"600N6201";#N/A,#N/A,FALSE,"Plan1 (18)";#N/A,#N/A,FALSE,"Plan1 (16)";#N/A,#N/A,FALSE,"Plan1 (17)";#N/A,#N/A,FALSE,"Plan1 (13)";#N/A,#N/A,FALSE,"Plan1 (10)";#N/A,#N/A,FALSE,"Plan1 (11)";#N/A,#N/A,FALSE,"Plan1 (3)";#N/A,#N/A,FALSE,"Plan1 (8)";#N/A,#N/A,FALSE,"Plan1 (9)";#N/A,#N/A,FALSE,"Plan1 (12)";#N/A,#N/A,FALSE,"Plan1 (14)";#N/A,#N/A,FALSE,"Plan1 (15)"}</definedName>
    <definedName name="francisco" localSheetId="7" hidden="1">{#N/A,#N/A,FALSE,"Plan1";#N/A,#N/A,FALSE,"Plan1 (2)";#N/A,#N/A,FALSE,"Plan1 (4)";#N/A,#N/A,FALSE,"Plan1 (5)";#N/A,#N/A,FALSE,"Plan1 (6)";#N/A,#N/A,FALSE,"600N6201";#N/A,#N/A,FALSE,"Plan1 (18)";#N/A,#N/A,FALSE,"Plan1 (16)";#N/A,#N/A,FALSE,"Plan1 (17)";#N/A,#N/A,FALSE,"Plan1 (13)";#N/A,#N/A,FALSE,"Plan1 (10)";#N/A,#N/A,FALSE,"Plan1 (11)";#N/A,#N/A,FALSE,"Plan1 (3)";#N/A,#N/A,FALSE,"Plan1 (8)";#N/A,#N/A,FALSE,"Plan1 (9)";#N/A,#N/A,FALSE,"Plan1 (12)";#N/A,#N/A,FALSE,"Plan1 (14)";#N/A,#N/A,FALSE,"Plan1 (15)"}</definedName>
    <definedName name="francisco" hidden="1">{#N/A,#N/A,FALSE,"Plan1";#N/A,#N/A,FALSE,"Plan1 (2)";#N/A,#N/A,FALSE,"Plan1 (4)";#N/A,#N/A,FALSE,"Plan1 (5)";#N/A,#N/A,FALSE,"Plan1 (6)";#N/A,#N/A,FALSE,"600N6201";#N/A,#N/A,FALSE,"Plan1 (18)";#N/A,#N/A,FALSE,"Plan1 (16)";#N/A,#N/A,FALSE,"Plan1 (17)";#N/A,#N/A,FALSE,"Plan1 (13)";#N/A,#N/A,FALSE,"Plan1 (10)";#N/A,#N/A,FALSE,"Plan1 (11)";#N/A,#N/A,FALSE,"Plan1 (3)";#N/A,#N/A,FALSE,"Plan1 (8)";#N/A,#N/A,FALSE,"Plan1 (9)";#N/A,#N/A,FALSE,"Plan1 (12)";#N/A,#N/A,FALSE,"Plan1 (14)";#N/A,#N/A,FALSE,"Plan1 (15)"}</definedName>
    <definedName name="Frank" localSheetId="6" hidden="1">{#N/A,#N/A,TRUE,"Cover sheet";#N/A,#N/A,TRUE,"DCF analysis";#N/A,#N/A,TRUE,"WACC calculation"}</definedName>
    <definedName name="Frank" localSheetId="7" hidden="1">{#N/A,#N/A,TRUE,"Cover sheet";#N/A,#N/A,TRUE,"DCF analysis";#N/A,#N/A,TRUE,"WACC calculation"}</definedName>
    <definedName name="Frank" hidden="1">{#N/A,#N/A,TRUE,"Cover sheet";#N/A,#N/A,TRUE,"DCF analysis";#N/A,#N/A,TRUE,"WACC calculation"}</definedName>
    <definedName name="frc" localSheetId="6" hidden="1">{#N/A,#N/A,FALSE,"Plan1";#N/A,#N/A,FALSE,"Plan1 (2)";#N/A,#N/A,FALSE,"Plan1 (4)";#N/A,#N/A,FALSE,"Plan1 (5)";#N/A,#N/A,FALSE,"Plan1 (6)";#N/A,#N/A,FALSE,"600N6201";#N/A,#N/A,FALSE,"Plan1 (18)";#N/A,#N/A,FALSE,"Plan1 (16)";#N/A,#N/A,FALSE,"Plan1 (17)";#N/A,#N/A,FALSE,"Plan1 (13)";#N/A,#N/A,FALSE,"Plan1 (10)";#N/A,#N/A,FALSE,"Plan1 (11)";#N/A,#N/A,FALSE,"Plan1 (3)";#N/A,#N/A,FALSE,"Plan1 (8)";#N/A,#N/A,FALSE,"Plan1 (9)";#N/A,#N/A,FALSE,"Plan1 (12)";#N/A,#N/A,FALSE,"Plan1 (14)";#N/A,#N/A,FALSE,"Plan1 (15)"}</definedName>
    <definedName name="frc" localSheetId="7" hidden="1">{#N/A,#N/A,FALSE,"Plan1";#N/A,#N/A,FALSE,"Plan1 (2)";#N/A,#N/A,FALSE,"Plan1 (4)";#N/A,#N/A,FALSE,"Plan1 (5)";#N/A,#N/A,FALSE,"Plan1 (6)";#N/A,#N/A,FALSE,"600N6201";#N/A,#N/A,FALSE,"Plan1 (18)";#N/A,#N/A,FALSE,"Plan1 (16)";#N/A,#N/A,FALSE,"Plan1 (17)";#N/A,#N/A,FALSE,"Plan1 (13)";#N/A,#N/A,FALSE,"Plan1 (10)";#N/A,#N/A,FALSE,"Plan1 (11)";#N/A,#N/A,FALSE,"Plan1 (3)";#N/A,#N/A,FALSE,"Plan1 (8)";#N/A,#N/A,FALSE,"Plan1 (9)";#N/A,#N/A,FALSE,"Plan1 (12)";#N/A,#N/A,FALSE,"Plan1 (14)";#N/A,#N/A,FALSE,"Plan1 (15)"}</definedName>
    <definedName name="frc" hidden="1">{#N/A,#N/A,FALSE,"Plan1";#N/A,#N/A,FALSE,"Plan1 (2)";#N/A,#N/A,FALSE,"Plan1 (4)";#N/A,#N/A,FALSE,"Plan1 (5)";#N/A,#N/A,FALSE,"Plan1 (6)";#N/A,#N/A,FALSE,"600N6201";#N/A,#N/A,FALSE,"Plan1 (18)";#N/A,#N/A,FALSE,"Plan1 (16)";#N/A,#N/A,FALSE,"Plan1 (17)";#N/A,#N/A,FALSE,"Plan1 (13)";#N/A,#N/A,FALSE,"Plan1 (10)";#N/A,#N/A,FALSE,"Plan1 (11)";#N/A,#N/A,FALSE,"Plan1 (3)";#N/A,#N/A,FALSE,"Plan1 (8)";#N/A,#N/A,FALSE,"Plan1 (9)";#N/A,#N/A,FALSE,"Plan1 (12)";#N/A,#N/A,FALSE,"Plan1 (14)";#N/A,#N/A,FALSE,"Plan1 (15)"}</definedName>
    <definedName name="frde" localSheetId="6" hidden="1">{"'RR'!$A$2:$E$81"}</definedName>
    <definedName name="frde" localSheetId="7" hidden="1">{"'RR'!$A$2:$E$81"}</definedName>
    <definedName name="frde" hidden="1">{"'RR'!$A$2:$E$81"}</definedName>
    <definedName name="FRDEFT" localSheetId="6" hidden="1">{"'RR'!$A$2:$E$81"}</definedName>
    <definedName name="FRDEFT" localSheetId="7" hidden="1">{"'RR'!$A$2:$E$81"}</definedName>
    <definedName name="FRDEFT" hidden="1">{"'RR'!$A$2:$E$81"}</definedName>
    <definedName name="fre" localSheetId="6"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fre" localSheetId="7"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fre"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fred" localSheetId="6" hidden="1">{"'RR'!$A$2:$E$81"}</definedName>
    <definedName name="fred" localSheetId="7" hidden="1">{"'RR'!$A$2:$E$81"}</definedName>
    <definedName name="fred" hidden="1">{"'RR'!$A$2:$E$81"}</definedName>
    <definedName name="FRESAGEM">#REF!</definedName>
    <definedName name="Fresagem01" localSheetId="6" hidden="1">{#N/A,#N/A,TRUE,"Serviços"}</definedName>
    <definedName name="Fresagem01" localSheetId="7" hidden="1">{#N/A,#N/A,TRUE,"Serviços"}</definedName>
    <definedName name="Fresagem01" hidden="1">{#N/A,#N/A,TRUE,"Serviços"}</definedName>
    <definedName name="Fresagem011" localSheetId="6" hidden="1">{#N/A,#N/A,TRUE,"Serviços"}</definedName>
    <definedName name="Fresagem011" localSheetId="7" hidden="1">{#N/A,#N/A,TRUE,"Serviços"}</definedName>
    <definedName name="Fresagem011" hidden="1">{#N/A,#N/A,TRUE,"Serviços"}</definedName>
    <definedName name="fresfg" localSheetId="6"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fresfg" localSheetId="7"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fresfg"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FROTA" localSheetId="6" hidden="1">{"'Quadro'!$A$4:$BG$78"}</definedName>
    <definedName name="FROTA" localSheetId="7" hidden="1">{"'Quadro'!$A$4:$BG$78"}</definedName>
    <definedName name="FROTA" hidden="1">{"'Quadro'!$A$4:$BG$78"}</definedName>
    <definedName name="FRR" localSheetId="7" hidden="1">{#N/A,#N/A,FALSE,"Plan1"}</definedName>
    <definedName name="FRR" hidden="1">{#N/A,#N/A,FALSE,"Plan1"}</definedName>
    <definedName name="FRRF" localSheetId="6">#REF!</definedName>
    <definedName name="FRRF" localSheetId="7">#REF!</definedName>
    <definedName name="FRRF">#REF!</definedName>
    <definedName name="FRWAESR" localSheetId="6" hidden="1">{"'Quadro'!$A$4:$BG$78"}</definedName>
    <definedName name="FRWAESR" localSheetId="7" hidden="1">{"'Quadro'!$A$4:$BG$78"}</definedName>
    <definedName name="FRWAESR" hidden="1">{"'Quadro'!$A$4:$BG$78"}</definedName>
    <definedName name="FRWER" localSheetId="6" hidden="1">{"'REL CUSTODIF'!$B$1:$H$72"}</definedName>
    <definedName name="FRWER" localSheetId="7" hidden="1">{"'REL CUSTODIF'!$B$1:$H$72"}</definedName>
    <definedName name="FRWER" hidden="1">{"'REL CUSTODIF'!$B$1:$H$72"}</definedName>
    <definedName name="fs" localSheetId="6" hidden="1">{#N/A,#N/A,FALSE,"GERAL";#N/A,#N/A,FALSE,"012-96";#N/A,#N/A,FALSE,"018-96";#N/A,#N/A,FALSE,"027-96";#N/A,#N/A,FALSE,"059-96";#N/A,#N/A,FALSE,"076-96";#N/A,#N/A,FALSE,"019-97";#N/A,#N/A,FALSE,"021-97";#N/A,#N/A,FALSE,"022-97";#N/A,#N/A,FALSE,"028-97"}</definedName>
    <definedName name="fs" localSheetId="7" hidden="1">{#N/A,#N/A,FALSE,"GERAL";#N/A,#N/A,FALSE,"012-96";#N/A,#N/A,FALSE,"018-96";#N/A,#N/A,FALSE,"027-96";#N/A,#N/A,FALSE,"059-96";#N/A,#N/A,FALSE,"076-96";#N/A,#N/A,FALSE,"019-97";#N/A,#N/A,FALSE,"021-97";#N/A,#N/A,FALSE,"022-97";#N/A,#N/A,FALSE,"028-97"}</definedName>
    <definedName name="fs" hidden="1">{#N/A,#N/A,FALSE,"GERAL";#N/A,#N/A,FALSE,"012-96";#N/A,#N/A,FALSE,"018-96";#N/A,#N/A,FALSE,"027-96";#N/A,#N/A,FALSE,"059-96";#N/A,#N/A,FALSE,"076-96";#N/A,#N/A,FALSE,"019-97";#N/A,#N/A,FALSE,"021-97";#N/A,#N/A,FALSE,"022-97";#N/A,#N/A,FALSE,"028-97"}</definedName>
    <definedName name="FSA" localSheetId="6" hidden="1">{"'Quadro'!$A$4:$BG$78"}</definedName>
    <definedName name="FSA" localSheetId="7" hidden="1">{"'Quadro'!$A$4:$BG$78"}</definedName>
    <definedName name="FSA" hidden="1">{"'Quadro'!$A$4:$BG$78"}</definedName>
    <definedName name="fsad" localSheetId="6" hidden="1">{"'Quadro'!$A$4:$BG$78"}</definedName>
    <definedName name="fsad" localSheetId="7" hidden="1">{"'Quadro'!$A$4:$BG$78"}</definedName>
    <definedName name="fsad" hidden="1">{"'Quadro'!$A$4:$BG$78"}</definedName>
    <definedName name="fsadfasd"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sadfasd"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sadfasd"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sd" localSheetId="6" hidden="1">{"'gráf jan00'!$A$1:$AK$41"}</definedName>
    <definedName name="fsd" localSheetId="7" hidden="1">{"'gráf jan00'!$A$1:$AK$41"}</definedName>
    <definedName name="fsd" hidden="1">{"'gráf jan00'!$A$1:$AK$41"}</definedName>
    <definedName name="FSDF" localSheetId="6" hidden="1">{"'Quadro'!$A$4:$BG$78"}</definedName>
    <definedName name="FSDF" localSheetId="7" hidden="1">{"'Quadro'!$A$4:$BG$78"}</definedName>
    <definedName name="FSDF" hidden="1">{"'Quadro'!$A$4:$BG$78"}</definedName>
    <definedName name="fsdfsf" localSheetId="7" hidden="1">{#N/A,#N/A,FALSE,"GERAL";#N/A,#N/A,FALSE,"012-96";#N/A,#N/A,FALSE,"018-96";#N/A,#N/A,FALSE,"027-96";#N/A,#N/A,FALSE,"059-96";#N/A,#N/A,FALSE,"076-96";#N/A,#N/A,FALSE,"019-97";#N/A,#N/A,FALSE,"021-97";#N/A,#N/A,FALSE,"022-97";#N/A,#N/A,FALSE,"028-97"}</definedName>
    <definedName name="fsdfsf" hidden="1">{#N/A,#N/A,FALSE,"GERAL";#N/A,#N/A,FALSE,"012-96";#N/A,#N/A,FALSE,"018-96";#N/A,#N/A,FALSE,"027-96";#N/A,#N/A,FALSE,"059-96";#N/A,#N/A,FALSE,"076-96";#N/A,#N/A,FALSE,"019-97";#N/A,#N/A,FALSE,"021-97";#N/A,#N/A,FALSE,"022-97";#N/A,#N/A,FALSE,"028-97"}</definedName>
    <definedName name="FSDS" localSheetId="6" hidden="1">{"'gráf jan00'!$A$1:$AK$41"}</definedName>
    <definedName name="FSDS" localSheetId="7" hidden="1">{"'gráf jan00'!$A$1:$AK$41"}</definedName>
    <definedName name="FSDS" hidden="1">{"'gráf jan00'!$A$1:$AK$41"}</definedName>
    <definedName name="fss">#REF!</definedName>
    <definedName name="ft" localSheetId="6" hidden="1">{"'gráf jan00'!$A$1:$AK$41"}</definedName>
    <definedName name="ft" localSheetId="7" hidden="1">{"'gráf jan00'!$A$1:$AK$41"}</definedName>
    <definedName name="ft" hidden="1">{"'gráf jan00'!$A$1:$AK$41"}</definedName>
    <definedName name="FTG" localSheetId="6" hidden="1">{"'RR'!$A$2:$E$81"}</definedName>
    <definedName name="FTG" localSheetId="7" hidden="1">{"'RR'!$A$2:$E$81"}</definedName>
    <definedName name="FTG" hidden="1">{"'RR'!$A$2:$E$81"}</definedName>
    <definedName name="ftggfh" localSheetId="6" hidden="1">{"'gráf jan00'!$A$1:$AK$41"}</definedName>
    <definedName name="ftggfh" localSheetId="7" hidden="1">{"'gráf jan00'!$A$1:$AK$41"}</definedName>
    <definedName name="ftggfh" hidden="1">{"'gráf jan00'!$A$1:$AK$41"}</definedName>
    <definedName name="fthju" localSheetId="6" hidden="1">{"VENTAS1",#N/A,FALSE,"VENTAS";"VENTAS2",#N/A,FALSE,"VENTAS";"VENTAS3",#N/A,FALSE,"VENTAS";"VENTAS4",#N/A,FALSE,"VENTAS";"VENTAS5",#N/A,FALSE,"VENTAS";"VENTAS6",#N/A,FALSE,"VENTAS";"VENTAS7",#N/A,FALSE,"VENTAS";"VENTAS8",#N/A,FALSE,"VENTAS"}</definedName>
    <definedName name="fthju" localSheetId="7" hidden="1">{"VENTAS1",#N/A,FALSE,"VENTAS";"VENTAS2",#N/A,FALSE,"VENTAS";"VENTAS3",#N/A,FALSE,"VENTAS";"VENTAS4",#N/A,FALSE,"VENTAS";"VENTAS5",#N/A,FALSE,"VENTAS";"VENTAS6",#N/A,FALSE,"VENTAS";"VENTAS7",#N/A,FALSE,"VENTAS";"VENTAS8",#N/A,FALSE,"VENTAS"}</definedName>
    <definedName name="fthju" hidden="1">{"VENTAS1",#N/A,FALSE,"VENTAS";"VENTAS2",#N/A,FALSE,"VENTAS";"VENTAS3",#N/A,FALSE,"VENTAS";"VENTAS4",#N/A,FALSE,"VENTAS";"VENTAS5",#N/A,FALSE,"VENTAS";"VENTAS6",#N/A,FALSE,"VENTAS";"VENTAS7",#N/A,FALSE,"VENTAS";"VENTAS8",#N/A,FALSE,"VENTAS"}</definedName>
    <definedName name="ftr" localSheetId="6" hidden="1">{"'RR'!$A$2:$E$81"}</definedName>
    <definedName name="ftr" localSheetId="7" hidden="1">{"'RR'!$A$2:$E$81"}</definedName>
    <definedName name="ftr" hidden="1">{"'RR'!$A$2:$E$81"}</definedName>
    <definedName name="FTU" localSheetId="6" hidden="1">{"'Quadro'!$A$4:$BG$78"}</definedName>
    <definedName name="FTU" localSheetId="7" hidden="1">{"'Quadro'!$A$4:$BG$78"}</definedName>
    <definedName name="FTU" hidden="1">{"'Quadro'!$A$4:$BG$78"}</definedName>
    <definedName name="fund" localSheetId="6">#REF!</definedName>
    <definedName name="fund">#REF!</definedName>
    <definedName name="fund1" localSheetId="6">#REF!</definedName>
    <definedName name="fund1">#REF!</definedName>
    <definedName name="fundacoes" localSheetId="6">#REF!</definedName>
    <definedName name="fundacoes">#REF!</definedName>
    <definedName name="fundações" localSheetId="6">#REF!</definedName>
    <definedName name="fundações">#REF!</definedName>
    <definedName name="fundações1" localSheetId="6">#REF!</definedName>
    <definedName name="fundações1" localSheetId="7">[82]Genéricos!$B$5:$E$727</definedName>
    <definedName name="fundações1">#REF!</definedName>
    <definedName name="furos2">#REF!</definedName>
    <definedName name="FVCALCNONS" hidden="1">#REF!</definedName>
    <definedName name="fvcdx" localSheetId="6" hidden="1">#REF!</definedName>
    <definedName name="fvcdx" hidden="1">#REF!</definedName>
    <definedName name="fvea" localSheetId="6" hidden="1">#REF!</definedName>
    <definedName name="fvea" hidden="1">#REF!</definedName>
    <definedName name="fvewbvew" localSheetId="6" hidden="1">#REF!</definedName>
    <definedName name="fvewbvew" hidden="1">#REF!</definedName>
    <definedName name="FVVVFE" localSheetId="6" hidden="1">{"PARTE1",#N/A,FALSE,"Plan1"}</definedName>
    <definedName name="FVVVFE" localSheetId="7" hidden="1">{"PARTE1",#N/A,FALSE,"Plan1"}</definedName>
    <definedName name="FVVVFE" hidden="1">{"PARTE1",#N/A,FALSE,"Plan1"}</definedName>
    <definedName name="fwere" localSheetId="6">#REF!</definedName>
    <definedName name="fwere" localSheetId="7">[83]RELATA!$A$1:$AA$335</definedName>
    <definedName name="fwere">#REF!</definedName>
    <definedName name="fx" localSheetId="6" hidden="1">{#N/A,#N/A,FALSE,"GERAL";#N/A,#N/A,FALSE,"012-96";#N/A,#N/A,FALSE,"018-96";#N/A,#N/A,FALSE,"027-96";#N/A,#N/A,FALSE,"059-96";#N/A,#N/A,FALSE,"076-96";#N/A,#N/A,FALSE,"019-97";#N/A,#N/A,FALSE,"021-97";#N/A,#N/A,FALSE,"022-97";#N/A,#N/A,FALSE,"028-97"}</definedName>
    <definedName name="fx" localSheetId="7" hidden="1">{#N/A,#N/A,FALSE,"GERAL";#N/A,#N/A,FALSE,"012-96";#N/A,#N/A,FALSE,"018-96";#N/A,#N/A,FALSE,"027-96";#N/A,#N/A,FALSE,"059-96";#N/A,#N/A,FALSE,"076-96";#N/A,#N/A,FALSE,"019-97";#N/A,#N/A,FALSE,"021-97";#N/A,#N/A,FALSE,"022-97";#N/A,#N/A,FALSE,"028-97"}</definedName>
    <definedName name="fx" hidden="1">{#N/A,#N/A,FALSE,"GERAL";#N/A,#N/A,FALSE,"012-96";#N/A,#N/A,FALSE,"018-96";#N/A,#N/A,FALSE,"027-96";#N/A,#N/A,FALSE,"059-96";#N/A,#N/A,FALSE,"076-96";#N/A,#N/A,FALSE,"019-97";#N/A,#N/A,FALSE,"021-97";#N/A,#N/A,FALSE,"022-97";#N/A,#N/A,FALSE,"028-97"}</definedName>
    <definedName name="fxgjgcjyfcgg" localSheetId="6" hidden="1">#REF!</definedName>
    <definedName name="fxgjgcjyfcgg" localSheetId="7" hidden="1">#REF!</definedName>
    <definedName name="fxgjgcjyfcgg" hidden="1">#REF!</definedName>
    <definedName name="fyliifylifyi" localSheetId="6" hidden="1">#REF!</definedName>
    <definedName name="fyliifylifyi" hidden="1">#REF!</definedName>
    <definedName name="fyuk" localSheetId="6">#N/A</definedName>
    <definedName name="fyuk" localSheetId="7">[76]!fyuk</definedName>
    <definedName name="fyuk">#REF!</definedName>
    <definedName name="g" localSheetId="6" hidden="1">#REF!</definedName>
    <definedName name="g" hidden="1">#REF!</definedName>
    <definedName name="G1902.">#REF!</definedName>
    <definedName name="GABI1">#REF!</definedName>
    <definedName name="GAC">#REF!</definedName>
    <definedName name="GADIG" localSheetId="6" hidden="1">{"'REL CUSTODIF'!$B$1:$H$72"}</definedName>
    <definedName name="GADIG" localSheetId="7" hidden="1">{"'REL CUSTODIF'!$B$1:$H$72"}</definedName>
    <definedName name="GADIG" hidden="1">{"'REL CUSTODIF'!$B$1:$H$72"}</definedName>
    <definedName name="gafdgad" localSheetId="6" hidden="1">{#N/A,#N/A,FALSE,"GERAL";#N/A,#N/A,FALSE,"012-96";#N/A,#N/A,FALSE,"018-96";#N/A,#N/A,FALSE,"027-96";#N/A,#N/A,FALSE,"059-96";#N/A,#N/A,FALSE,"076-96";#N/A,#N/A,FALSE,"019-97";#N/A,#N/A,FALSE,"021-97";#N/A,#N/A,FALSE,"022-97";#N/A,#N/A,FALSE,"028-97"}</definedName>
    <definedName name="gafdgad" localSheetId="7" hidden="1">{#N/A,#N/A,FALSE,"GERAL";#N/A,#N/A,FALSE,"012-96";#N/A,#N/A,FALSE,"018-96";#N/A,#N/A,FALSE,"027-96";#N/A,#N/A,FALSE,"059-96";#N/A,#N/A,FALSE,"076-96";#N/A,#N/A,FALSE,"019-97";#N/A,#N/A,FALSE,"021-97";#N/A,#N/A,FALSE,"022-97";#N/A,#N/A,FALSE,"028-97"}</definedName>
    <definedName name="gafdgad" hidden="1">{#N/A,#N/A,FALSE,"GERAL";#N/A,#N/A,FALSE,"012-96";#N/A,#N/A,FALSE,"018-96";#N/A,#N/A,FALSE,"027-96";#N/A,#N/A,FALSE,"059-96";#N/A,#N/A,FALSE,"076-96";#N/A,#N/A,FALSE,"019-97";#N/A,#N/A,FALSE,"021-97";#N/A,#N/A,FALSE,"022-97";#N/A,#N/A,FALSE,"028-97"}</definedName>
    <definedName name="gagadgffga" localSheetId="6" hidden="1">{#N/A,#N/A,FALSE,"GERAL";#N/A,#N/A,FALSE,"012-96";#N/A,#N/A,FALSE,"018-96";#N/A,#N/A,FALSE,"027-96";#N/A,#N/A,FALSE,"059-96";#N/A,#N/A,FALSE,"076-96";#N/A,#N/A,FALSE,"019-97";#N/A,#N/A,FALSE,"021-97";#N/A,#N/A,FALSE,"022-97";#N/A,#N/A,FALSE,"028-97"}</definedName>
    <definedName name="gagadgffga" localSheetId="7" hidden="1">{#N/A,#N/A,FALSE,"GERAL";#N/A,#N/A,FALSE,"012-96";#N/A,#N/A,FALSE,"018-96";#N/A,#N/A,FALSE,"027-96";#N/A,#N/A,FALSE,"059-96";#N/A,#N/A,FALSE,"076-96";#N/A,#N/A,FALSE,"019-97";#N/A,#N/A,FALSE,"021-97";#N/A,#N/A,FALSE,"022-97";#N/A,#N/A,FALSE,"028-97"}</definedName>
    <definedName name="gagadgffga" hidden="1">{#N/A,#N/A,FALSE,"GERAL";#N/A,#N/A,FALSE,"012-96";#N/A,#N/A,FALSE,"018-96";#N/A,#N/A,FALSE,"027-96";#N/A,#N/A,FALSE,"059-96";#N/A,#N/A,FALSE,"076-96";#N/A,#N/A,FALSE,"019-97";#N/A,#N/A,FALSE,"021-97";#N/A,#N/A,FALSE,"022-97";#N/A,#N/A,FALSE,"028-97"}</definedName>
    <definedName name="gagagd" localSheetId="6" hidden="1">{#N/A,#N/A,FALSE,"GERAL";#N/A,#N/A,FALSE,"012-96";#N/A,#N/A,FALSE,"018-96";#N/A,#N/A,FALSE,"027-96";#N/A,#N/A,FALSE,"059-96";#N/A,#N/A,FALSE,"076-96";#N/A,#N/A,FALSE,"019-97";#N/A,#N/A,FALSE,"021-97";#N/A,#N/A,FALSE,"022-97";#N/A,#N/A,FALSE,"028-97"}</definedName>
    <definedName name="gagagd" localSheetId="7" hidden="1">{#N/A,#N/A,FALSE,"GERAL";#N/A,#N/A,FALSE,"012-96";#N/A,#N/A,FALSE,"018-96";#N/A,#N/A,FALSE,"027-96";#N/A,#N/A,FALSE,"059-96";#N/A,#N/A,FALSE,"076-96";#N/A,#N/A,FALSE,"019-97";#N/A,#N/A,FALSE,"021-97";#N/A,#N/A,FALSE,"022-97";#N/A,#N/A,FALSE,"028-97"}</definedName>
    <definedName name="gagagd" hidden="1">{#N/A,#N/A,FALSE,"GERAL";#N/A,#N/A,FALSE,"012-96";#N/A,#N/A,FALSE,"018-96";#N/A,#N/A,FALSE,"027-96";#N/A,#N/A,FALSE,"059-96";#N/A,#N/A,FALSE,"076-96";#N/A,#N/A,FALSE,"019-97";#N/A,#N/A,FALSE,"021-97";#N/A,#N/A,FALSE,"022-97";#N/A,#N/A,FALSE,"028-97"}</definedName>
    <definedName name="gaha" localSheetId="7" hidden="1">{#N/A,#N/A,FALSE,"Plan1";#N/A,#N/A,FALSE,"Plan2"}</definedName>
    <definedName name="gaha" hidden="1">{#N/A,#N/A,FALSE,"Plan1";#N/A,#N/A,FALSE,"Plan2"}</definedName>
    <definedName name="GALLERIA">#REF!</definedName>
    <definedName name="GALLERIABEUIRO">#REF!</definedName>
    <definedName name="GALLERIASUP">#REF!</definedName>
    <definedName name="galo" localSheetId="6" hidden="1">{#N/A,#N/A,FALSE,"GERAL";#N/A,#N/A,FALSE,"012-96";#N/A,#N/A,FALSE,"018-96";#N/A,#N/A,FALSE,"027-96";#N/A,#N/A,FALSE,"059-96";#N/A,#N/A,FALSE,"076-96";#N/A,#N/A,FALSE,"019-97";#N/A,#N/A,FALSE,"021-97";#N/A,#N/A,FALSE,"022-97";#N/A,#N/A,FALSE,"028-97"}</definedName>
    <definedName name="galo" localSheetId="7" hidden="1">{#N/A,#N/A,FALSE,"GERAL";#N/A,#N/A,FALSE,"012-96";#N/A,#N/A,FALSE,"018-96";#N/A,#N/A,FALSE,"027-96";#N/A,#N/A,FALSE,"059-96";#N/A,#N/A,FALSE,"076-96";#N/A,#N/A,FALSE,"019-97";#N/A,#N/A,FALSE,"021-97";#N/A,#N/A,FALSE,"022-97";#N/A,#N/A,FALSE,"028-97"}</definedName>
    <definedName name="galo" hidden="1">{#N/A,#N/A,FALSE,"GERAL";#N/A,#N/A,FALSE,"012-96";#N/A,#N/A,FALSE,"018-96";#N/A,#N/A,FALSE,"027-96";#N/A,#N/A,FALSE,"059-96";#N/A,#N/A,FALSE,"076-96";#N/A,#N/A,FALSE,"019-97";#N/A,#N/A,FALSE,"021-97";#N/A,#N/A,FALSE,"022-97";#N/A,#N/A,FALSE,"028-97"}</definedName>
    <definedName name="galo_1" localSheetId="7" hidden="1">{#N/A,#N/A,FALSE,"GERAL";#N/A,#N/A,FALSE,"012-96";#N/A,#N/A,FALSE,"018-96";#N/A,#N/A,FALSE,"027-96";#N/A,#N/A,FALSE,"059-96";#N/A,#N/A,FALSE,"076-96";#N/A,#N/A,FALSE,"019-97";#N/A,#N/A,FALSE,"021-97";#N/A,#N/A,FALSE,"022-97";#N/A,#N/A,FALSE,"028-97"}</definedName>
    <definedName name="galo_1" hidden="1">{#N/A,#N/A,FALSE,"GERAL";#N/A,#N/A,FALSE,"012-96";#N/A,#N/A,FALSE,"018-96";#N/A,#N/A,FALSE,"027-96";#N/A,#N/A,FALSE,"059-96";#N/A,#N/A,FALSE,"076-96";#N/A,#N/A,FALSE,"019-97";#N/A,#N/A,FALSE,"021-97";#N/A,#N/A,FALSE,"022-97";#N/A,#N/A,FALSE,"028-97"}</definedName>
    <definedName name="galo_2" localSheetId="7" hidden="1">{#N/A,#N/A,FALSE,"GERAL";#N/A,#N/A,FALSE,"012-96";#N/A,#N/A,FALSE,"018-96";#N/A,#N/A,FALSE,"027-96";#N/A,#N/A,FALSE,"059-96";#N/A,#N/A,FALSE,"076-96";#N/A,#N/A,FALSE,"019-97";#N/A,#N/A,FALSE,"021-97";#N/A,#N/A,FALSE,"022-97";#N/A,#N/A,FALSE,"028-97"}</definedName>
    <definedName name="galo_2" hidden="1">{#N/A,#N/A,FALSE,"GERAL";#N/A,#N/A,FALSE,"012-96";#N/A,#N/A,FALSE,"018-96";#N/A,#N/A,FALSE,"027-96";#N/A,#N/A,FALSE,"059-96";#N/A,#N/A,FALSE,"076-96";#N/A,#N/A,FALSE,"019-97";#N/A,#N/A,FALSE,"021-97";#N/A,#N/A,FALSE,"022-97";#N/A,#N/A,FALSE,"028-97"}</definedName>
    <definedName name="galo_3" localSheetId="7" hidden="1">{#N/A,#N/A,FALSE,"GERAL";#N/A,#N/A,FALSE,"012-96";#N/A,#N/A,FALSE,"018-96";#N/A,#N/A,FALSE,"027-96";#N/A,#N/A,FALSE,"059-96";#N/A,#N/A,FALSE,"076-96";#N/A,#N/A,FALSE,"019-97";#N/A,#N/A,FALSE,"021-97";#N/A,#N/A,FALSE,"022-97";#N/A,#N/A,FALSE,"028-97"}</definedName>
    <definedName name="galo_3" hidden="1">{#N/A,#N/A,FALSE,"GERAL";#N/A,#N/A,FALSE,"012-96";#N/A,#N/A,FALSE,"018-96";#N/A,#N/A,FALSE,"027-96";#N/A,#N/A,FALSE,"059-96";#N/A,#N/A,FALSE,"076-96";#N/A,#N/A,FALSE,"019-97";#N/A,#N/A,FALSE,"021-97";#N/A,#N/A,FALSE,"022-97";#N/A,#N/A,FALSE,"028-97"}</definedName>
    <definedName name="galo_4" localSheetId="7" hidden="1">{#N/A,#N/A,FALSE,"GERAL";#N/A,#N/A,FALSE,"012-96";#N/A,#N/A,FALSE,"018-96";#N/A,#N/A,FALSE,"027-96";#N/A,#N/A,FALSE,"059-96";#N/A,#N/A,FALSE,"076-96";#N/A,#N/A,FALSE,"019-97";#N/A,#N/A,FALSE,"021-97";#N/A,#N/A,FALSE,"022-97";#N/A,#N/A,FALSE,"028-97"}</definedName>
    <definedName name="galo_4" hidden="1">{#N/A,#N/A,FALSE,"GERAL";#N/A,#N/A,FALSE,"012-96";#N/A,#N/A,FALSE,"018-96";#N/A,#N/A,FALSE,"027-96";#N/A,#N/A,FALSE,"059-96";#N/A,#N/A,FALSE,"076-96";#N/A,#N/A,FALSE,"019-97";#N/A,#N/A,FALSE,"021-97";#N/A,#N/A,FALSE,"022-97";#N/A,#N/A,FALSE,"028-97"}</definedName>
    <definedName name="GAMAN" localSheetId="6" hidden="1">{#N/A,#N/A,FALSE,"PCOL"}</definedName>
    <definedName name="GAMAN" localSheetId="7" hidden="1">{#N/A,#N/A,FALSE,"PCOL"}</definedName>
    <definedName name="GAMAN" hidden="1">{#N/A,#N/A,FALSE,"PCOL"}</definedName>
    <definedName name="GAMAR" localSheetId="6" hidden="1">{"'CptDifn'!$AA$32:$AG$32"}</definedName>
    <definedName name="GAMAR" localSheetId="7" hidden="1">{"'CptDifn'!$AA$32:$AG$32"}</definedName>
    <definedName name="GAMAR" hidden="1">{"'CptDifn'!$AA$32:$AG$32"}</definedName>
    <definedName name="GAMAR1" localSheetId="6" hidden="1">{"'CptDifn'!$AA$32:$AG$32"}</definedName>
    <definedName name="GAMAR1" localSheetId="7" hidden="1">{"'CptDifn'!$AA$32:$AG$32"}</definedName>
    <definedName name="GAMAR1" hidden="1">{"'CptDifn'!$AA$32:$AG$32"}</definedName>
    <definedName name="gamen" localSheetId="6" hidden="1">{#N/A,#N/A,FALSE,"PCOL"}</definedName>
    <definedName name="gamen" localSheetId="7" hidden="1">{#N/A,#N/A,FALSE,"PCOL"}</definedName>
    <definedName name="gamen" hidden="1">{#N/A,#N/A,FALSE,"PCOL"}</definedName>
    <definedName name="GAMIG" localSheetId="6" hidden="1">{"'REL CUSTODIF'!$B$1:$H$72"}</definedName>
    <definedName name="GAMIG" localSheetId="7" hidden="1">{"'REL CUSTODIF'!$B$1:$H$72"}</definedName>
    <definedName name="GAMIG" hidden="1">{"'REL CUSTODIF'!$B$1:$H$72"}</definedName>
    <definedName name="GAPMG" localSheetId="6" hidden="1">{"'Quadro'!$A$4:$BG$78"}</definedName>
    <definedName name="GAPMG" localSheetId="7" hidden="1">{"'Quadro'!$A$4:$BG$78"}</definedName>
    <definedName name="GAPMG" hidden="1">{"'Quadro'!$A$4:$BG$78"}</definedName>
    <definedName name="GAPOG" localSheetId="6" hidden="1">{"'gráf jan00'!$A$1:$AK$41"}</definedName>
    <definedName name="GAPOG" localSheetId="7" hidden="1">{"'gráf jan00'!$A$1:$AK$41"}</definedName>
    <definedName name="GAPOG" hidden="1">{"'gráf jan00'!$A$1:$AK$41"}</definedName>
    <definedName name="garantias" localSheetId="6">#REF!</definedName>
    <definedName name="garantias">#REF!</definedName>
    <definedName name="garug01" localSheetId="6" hidden="1">{"'REL CUSTODIF'!$B$1:$H$72"}</definedName>
    <definedName name="garug01" localSheetId="7" hidden="1">{"'REL CUSTODIF'!$B$1:$H$72"}</definedName>
    <definedName name="garug01" hidden="1">{"'REL CUSTODIF'!$B$1:$H$72"}</definedName>
    <definedName name="garug1" localSheetId="6" hidden="1">{#N/A,#N/A,FALSE,"PCOL"}</definedName>
    <definedName name="garug1" localSheetId="7" hidden="1">{#N/A,#N/A,FALSE,"PCOL"}</definedName>
    <definedName name="garug1" hidden="1">{#N/A,#N/A,FALSE,"PCOL"}</definedName>
    <definedName name="GASEG" localSheetId="6" hidden="1">{"'Quadro'!$A$4:$BG$78"}</definedName>
    <definedName name="GASEG" localSheetId="7" hidden="1">{"'Quadro'!$A$4:$BG$78"}</definedName>
    <definedName name="GASEG" hidden="1">{"'Quadro'!$A$4:$BG$78"}</definedName>
    <definedName name="gases" localSheetId="6" hidden="1">{#N/A,#N/A,FALSE,"PCOL"}</definedName>
    <definedName name="gases" localSheetId="7" hidden="1">{#N/A,#N/A,FALSE,"PCOL"}</definedName>
    <definedName name="gases" hidden="1">{#N/A,#N/A,FALSE,"PCOL"}</definedName>
    <definedName name="GAVIG" localSheetId="6" hidden="1">{"'REL CUSTODIF'!$B$1:$H$72"}</definedName>
    <definedName name="GAVIG" localSheetId="7" hidden="1">{"'REL CUSTODIF'!$B$1:$H$72"}</definedName>
    <definedName name="GAVIG" hidden="1">{"'REL CUSTODIF'!$B$1:$H$72"}</definedName>
    <definedName name="GAVTG" localSheetId="6" hidden="1">{"'gráf jan00'!$A$1:$AK$41"}</definedName>
    <definedName name="GAVTG" localSheetId="7" hidden="1">{"'gráf jan00'!$A$1:$AK$41"}</definedName>
    <definedName name="GAVTG" hidden="1">{"'gráf jan00'!$A$1:$AK$41"}</definedName>
    <definedName name="gbhj" localSheetId="6" hidden="1">{"'CptDifn'!$AA$32:$AG$32"}</definedName>
    <definedName name="gbhj" localSheetId="7" hidden="1">{"'CptDifn'!$AA$32:$AG$32"}</definedName>
    <definedName name="gbhj" hidden="1">{"'CptDifn'!$AA$32:$AG$32"}</definedName>
    <definedName name="GBIADHPTSD" hidden="1">#REF!</definedName>
    <definedName name="gbvfcd" localSheetId="6" hidden="1">#REF!</definedName>
    <definedName name="gbvfcd" hidden="1">#REF!</definedName>
    <definedName name="GCD">#REF!</definedName>
    <definedName name="GCE">#REF!</definedName>
    <definedName name="gdf" localSheetId="6" hidden="1">{#N/A,#N/A,FALSE,"GERAL";#N/A,#N/A,FALSE,"012-96";#N/A,#N/A,FALSE,"018-96";#N/A,#N/A,FALSE,"027-96";#N/A,#N/A,FALSE,"059-96";#N/A,#N/A,FALSE,"076-96";#N/A,#N/A,FALSE,"019-97";#N/A,#N/A,FALSE,"021-97";#N/A,#N/A,FALSE,"022-97";#N/A,#N/A,FALSE,"028-97"}</definedName>
    <definedName name="gdf" localSheetId="7" hidden="1">{#N/A,#N/A,FALSE,"GERAL";#N/A,#N/A,FALSE,"012-96";#N/A,#N/A,FALSE,"018-96";#N/A,#N/A,FALSE,"027-96";#N/A,#N/A,FALSE,"059-96";#N/A,#N/A,FALSE,"076-96";#N/A,#N/A,FALSE,"019-97";#N/A,#N/A,FALSE,"021-97";#N/A,#N/A,FALSE,"022-97";#N/A,#N/A,FALSE,"028-97"}</definedName>
    <definedName name="gdf" hidden="1">{#N/A,#N/A,FALSE,"GERAL";#N/A,#N/A,FALSE,"012-96";#N/A,#N/A,FALSE,"018-96";#N/A,#N/A,FALSE,"027-96";#N/A,#N/A,FALSE,"059-96";#N/A,#N/A,FALSE,"076-96";#N/A,#N/A,FALSE,"019-97";#N/A,#N/A,FALSE,"021-97";#N/A,#N/A,FALSE,"022-97";#N/A,#N/A,FALSE,"028-97"}</definedName>
    <definedName name="gdfg" localSheetId="6" hidden="1">{"'gráf jan00'!$A$1:$AK$41"}</definedName>
    <definedName name="gdfg" localSheetId="7" hidden="1">{"'gráf jan00'!$A$1:$AK$41"}</definedName>
    <definedName name="gdfg" hidden="1">{"'gráf jan00'!$A$1:$AK$41"}</definedName>
    <definedName name="gdg" localSheetId="6" hidden="1">{"'gráf jan00'!$A$1:$AK$41"}</definedName>
    <definedName name="gdg" localSheetId="7" hidden="1">{"'gráf jan00'!$A$1:$AK$41"}</definedName>
    <definedName name="gdg" hidden="1">{"'gráf jan00'!$A$1:$AK$41"}</definedName>
    <definedName name="GDS" localSheetId="6" hidden="1">{"'Quadro'!$A$4:$BG$78"}</definedName>
    <definedName name="GDS" localSheetId="7" hidden="1">{"'Quadro'!$A$4:$BG$78"}</definedName>
    <definedName name="GDS" hidden="1">{"'Quadro'!$A$4:$BG$78"}</definedName>
    <definedName name="geaga" localSheetId="6" hidden="1">{"'Quadro'!$A$4:$BG$78"}</definedName>
    <definedName name="geaga" localSheetId="7" hidden="1">{"'Quadro'!$A$4:$BG$78"}</definedName>
    <definedName name="geaga" hidden="1">{"'Quadro'!$A$4:$BG$78"}</definedName>
    <definedName name="gemin" localSheetId="6" hidden="1">{#N/A,#N/A,FALSE,"PCOL"}</definedName>
    <definedName name="gemin" localSheetId="7" hidden="1">{#N/A,#N/A,FALSE,"PCOL"}</definedName>
    <definedName name="gemin" hidden="1">{#N/A,#N/A,FALSE,"PCOL"}</definedName>
    <definedName name="Gemop" localSheetId="6" hidden="1">{#N/A,#N/A,TRUE,"indice";#N/A,#N/A,TRUE,"indicadores";#N/A,#N/A,TRUE,"comentarios"}</definedName>
    <definedName name="Gemop" localSheetId="7" hidden="1">{#N/A,#N/A,TRUE,"indice";#N/A,#N/A,TRUE,"indicadores";#N/A,#N/A,TRUE,"comentarios"}</definedName>
    <definedName name="Gemop" hidden="1">{#N/A,#N/A,TRUE,"indice";#N/A,#N/A,TRUE,"indicadores";#N/A,#N/A,TRUE,"comentarios"}</definedName>
    <definedName name="gen" localSheetId="6">#REF!</definedName>
    <definedName name="gen" localSheetId="7">#REF!</definedName>
    <definedName name="gen">#REF!</definedName>
    <definedName name="GEOT1">#REF!</definedName>
    <definedName name="GEOT2">#REF!</definedName>
    <definedName name="GEOT3">#REF!</definedName>
    <definedName name="GEOT45">#REF!</definedName>
    <definedName name="GEOT6">#REF!</definedName>
    <definedName name="GEOT7">#REF!</definedName>
    <definedName name="GEOT8">#REF!</definedName>
    <definedName name="GEOT9">#REF!</definedName>
    <definedName name="geração" localSheetId="6" hidden="1">{#N/A,#N/A,FALSE,"ANEXO3 99 ERA";#N/A,#N/A,FALSE,"ANEXO3 99 UBÁ2";#N/A,#N/A,FALSE,"ANEXO3 99 DTU";#N/A,#N/A,FALSE,"ANEXO3 99 RDR";#N/A,#N/A,FALSE,"ANEXO3 99 UBÁ4";#N/A,#N/A,FALSE,"ANEXO3 99 UBÁ6"}</definedName>
    <definedName name="geração" localSheetId="7" hidden="1">{#N/A,#N/A,FALSE,"ANEXO3 99 ERA";#N/A,#N/A,FALSE,"ANEXO3 99 UBÁ2";#N/A,#N/A,FALSE,"ANEXO3 99 DTU";#N/A,#N/A,FALSE,"ANEXO3 99 RDR";#N/A,#N/A,FALSE,"ANEXO3 99 UBÁ4";#N/A,#N/A,FALSE,"ANEXO3 99 UBÁ6"}</definedName>
    <definedName name="geração" hidden="1">{#N/A,#N/A,FALSE,"ANEXO3 99 ERA";#N/A,#N/A,FALSE,"ANEXO3 99 UBÁ2";#N/A,#N/A,FALSE,"ANEXO3 99 DTU";#N/A,#N/A,FALSE,"ANEXO3 99 RDR";#N/A,#N/A,FALSE,"ANEXO3 99 UBÁ4";#N/A,#N/A,FALSE,"ANEXO3 99 UBÁ6"}</definedName>
    <definedName name="GERADORES" localSheetId="6">#REF!</definedName>
    <definedName name="GERADORES" localSheetId="7">#REF!</definedName>
    <definedName name="GERADORES">#REF!</definedName>
    <definedName name="Gerrot" localSheetId="6" hidden="1">{"'Quadro'!$A$4:$BG$78"}</definedName>
    <definedName name="Gerrot" localSheetId="7" hidden="1">{"'Quadro'!$A$4:$BG$78"}</definedName>
    <definedName name="Gerrot" hidden="1">{"'Quadro'!$A$4:$BG$78"}</definedName>
    <definedName name="gertrudes" localSheetId="6" hidden="1">{#N/A,#N/A,FALSE,"GERAL";#N/A,#N/A,FALSE,"012-96";#N/A,#N/A,FALSE,"018-96";#N/A,#N/A,FALSE,"027-96";#N/A,#N/A,FALSE,"059-96";#N/A,#N/A,FALSE,"076-96";#N/A,#N/A,FALSE,"019-97";#N/A,#N/A,FALSE,"021-97";#N/A,#N/A,FALSE,"022-97";#N/A,#N/A,FALSE,"028-97"}</definedName>
    <definedName name="gertrudes" localSheetId="7" hidden="1">{#N/A,#N/A,FALSE,"GERAL";#N/A,#N/A,FALSE,"012-96";#N/A,#N/A,FALSE,"018-96";#N/A,#N/A,FALSE,"027-96";#N/A,#N/A,FALSE,"059-96";#N/A,#N/A,FALSE,"076-96";#N/A,#N/A,FALSE,"019-97";#N/A,#N/A,FALSE,"021-97";#N/A,#N/A,FALSE,"022-97";#N/A,#N/A,FALSE,"028-97"}</definedName>
    <definedName name="gertrudes" hidden="1">{#N/A,#N/A,FALSE,"GERAL";#N/A,#N/A,FALSE,"012-96";#N/A,#N/A,FALSE,"018-96";#N/A,#N/A,FALSE,"027-96";#N/A,#N/A,FALSE,"059-96";#N/A,#N/A,FALSE,"076-96";#N/A,#N/A,FALSE,"019-97";#N/A,#N/A,FALSE,"021-97";#N/A,#N/A,FALSE,"022-97";#N/A,#N/A,FALSE,"028-97"}</definedName>
    <definedName name="getep" localSheetId="6" hidden="1">{#N/A,#N/A,TRUE,"indice";#N/A,#N/A,TRUE,"indicadores";#N/A,#N/A,TRUE,"comentarios"}</definedName>
    <definedName name="getep" localSheetId="7" hidden="1">{#N/A,#N/A,TRUE,"indice";#N/A,#N/A,TRUE,"indicadores";#N/A,#N/A,TRUE,"comentarios"}</definedName>
    <definedName name="getep" hidden="1">{#N/A,#N/A,TRUE,"indice";#N/A,#N/A,TRUE,"indicadores";#N/A,#N/A,TRUE,"comentarios"}</definedName>
    <definedName name="GF" localSheetId="6" hidden="1">{"'gráf jan00'!$A$1:$AK$41"}</definedName>
    <definedName name="GF" localSheetId="7" hidden="1">{"'gráf jan00'!$A$1:$AK$41"}</definedName>
    <definedName name="GF" hidden="1">{"'gráf jan00'!$A$1:$AK$41"}</definedName>
    <definedName name="GFD" localSheetId="6" hidden="1">{"'gráf jan00'!$A$1:$AK$41"}</definedName>
    <definedName name="GFD" localSheetId="7" hidden="1">{"'gráf jan00'!$A$1:$AK$41"}</definedName>
    <definedName name="GFD" hidden="1">{"'gráf jan00'!$A$1:$AK$41"}</definedName>
    <definedName name="gfdddf" localSheetId="6" hidden="1">{"'CptDifn'!$AA$32:$AG$32"}</definedName>
    <definedName name="gfdddf" localSheetId="7" hidden="1">{"'CptDifn'!$AA$32:$AG$32"}</definedName>
    <definedName name="gfdddf" hidden="1">{"'CptDifn'!$AA$32:$AG$32"}</definedName>
    <definedName name="gfds" localSheetId="6" hidden="1">{#N/A,#N/A,FALSE,"PCOL"}</definedName>
    <definedName name="gfds" localSheetId="7" hidden="1">{#N/A,#N/A,FALSE,"PCOL"}</definedName>
    <definedName name="gfds" hidden="1">{#N/A,#N/A,FALSE,"PCOL"}</definedName>
    <definedName name="gfgfg">#REF!</definedName>
    <definedName name="gfgfgfg" localSheetId="7" hidden="1">{#N/A,#N/A,FALSE,"MO (2)"}</definedName>
    <definedName name="gfgfgfg" hidden="1">{#N/A,#N/A,FALSE,"MO (2)"}</definedName>
    <definedName name="gfghdhadeh" localSheetId="6" hidden="1">{#N/A,#N/A,FALSE,"GERAL";#N/A,#N/A,FALSE,"012-96";#N/A,#N/A,FALSE,"018-96";#N/A,#N/A,FALSE,"027-96";#N/A,#N/A,FALSE,"059-96";#N/A,#N/A,FALSE,"076-96";#N/A,#N/A,FALSE,"019-97";#N/A,#N/A,FALSE,"021-97";#N/A,#N/A,FALSE,"022-97";#N/A,#N/A,FALSE,"028-97"}</definedName>
    <definedName name="gfghdhadeh" localSheetId="7" hidden="1">{#N/A,#N/A,FALSE,"GERAL";#N/A,#N/A,FALSE,"012-96";#N/A,#N/A,FALSE,"018-96";#N/A,#N/A,FALSE,"027-96";#N/A,#N/A,FALSE,"059-96";#N/A,#N/A,FALSE,"076-96";#N/A,#N/A,FALSE,"019-97";#N/A,#N/A,FALSE,"021-97";#N/A,#N/A,FALSE,"022-97";#N/A,#N/A,FALSE,"028-97"}</definedName>
    <definedName name="gfghdhadeh" hidden="1">{#N/A,#N/A,FALSE,"GERAL";#N/A,#N/A,FALSE,"012-96";#N/A,#N/A,FALSE,"018-96";#N/A,#N/A,FALSE,"027-96";#N/A,#N/A,FALSE,"059-96";#N/A,#N/A,FALSE,"076-96";#N/A,#N/A,FALSE,"019-97";#N/A,#N/A,FALSE,"021-97";#N/A,#N/A,FALSE,"022-97";#N/A,#N/A,FALSE,"028-97"}</definedName>
    <definedName name="gfghsfhaf" localSheetId="6" hidden="1">{#N/A,#N/A,FALSE,"GERAL";#N/A,#N/A,FALSE,"012-96";#N/A,#N/A,FALSE,"018-96";#N/A,#N/A,FALSE,"027-96";#N/A,#N/A,FALSE,"059-96";#N/A,#N/A,FALSE,"076-96";#N/A,#N/A,FALSE,"019-97";#N/A,#N/A,FALSE,"021-97";#N/A,#N/A,FALSE,"022-97";#N/A,#N/A,FALSE,"028-97"}</definedName>
    <definedName name="gfghsfhaf" localSheetId="7" hidden="1">{#N/A,#N/A,FALSE,"GERAL";#N/A,#N/A,FALSE,"012-96";#N/A,#N/A,FALSE,"018-96";#N/A,#N/A,FALSE,"027-96";#N/A,#N/A,FALSE,"059-96";#N/A,#N/A,FALSE,"076-96";#N/A,#N/A,FALSE,"019-97";#N/A,#N/A,FALSE,"021-97";#N/A,#N/A,FALSE,"022-97";#N/A,#N/A,FALSE,"028-97"}</definedName>
    <definedName name="gfghsfhaf" hidden="1">{#N/A,#N/A,FALSE,"GERAL";#N/A,#N/A,FALSE,"012-96";#N/A,#N/A,FALSE,"018-96";#N/A,#N/A,FALSE,"027-96";#N/A,#N/A,FALSE,"059-96";#N/A,#N/A,FALSE,"076-96";#N/A,#N/A,FALSE,"019-97";#N/A,#N/A,FALSE,"021-97";#N/A,#N/A,FALSE,"022-97";#N/A,#N/A,FALSE,"028-97"}</definedName>
    <definedName name="gfjfgjfgj" localSheetId="6" hidden="1">{"'teste'!$B$2:$R$49"}</definedName>
    <definedName name="gfjfgjfgj" localSheetId="7" hidden="1">{"'teste'!$B$2:$R$49"}</definedName>
    <definedName name="gfjfgjfgj" hidden="1">{"'teste'!$B$2:$R$49"}</definedName>
    <definedName name="gfjhfghj" localSheetId="6" hidden="1">#REF!</definedName>
    <definedName name="gfjhfghj" hidden="1">#REF!</definedName>
    <definedName name="gfjyf" localSheetId="6" hidden="1">{"'gráf jan00'!$A$1:$AK$41"}</definedName>
    <definedName name="gfjyf" localSheetId="7" hidden="1">{"'gráf jan00'!$A$1:$AK$41"}</definedName>
    <definedName name="gfjyf" hidden="1">{"'gráf jan00'!$A$1:$AK$41"}</definedName>
    <definedName name="gg" localSheetId="6" hidden="1">{#N/A,#N/A,FALSE,"GERAL";#N/A,#N/A,FALSE,"012-96";#N/A,#N/A,FALSE,"018-96";#N/A,#N/A,FALSE,"027-96";#N/A,#N/A,FALSE,"059-96";#N/A,#N/A,FALSE,"076-96";#N/A,#N/A,FALSE,"019-97";#N/A,#N/A,FALSE,"021-97";#N/A,#N/A,FALSE,"022-97";#N/A,#N/A,FALSE,"028-97"}</definedName>
    <definedName name="gg" localSheetId="7" hidden="1">{#N/A,#N/A,FALSE,"GERAL";#N/A,#N/A,FALSE,"012-96";#N/A,#N/A,FALSE,"018-96";#N/A,#N/A,FALSE,"027-96";#N/A,#N/A,FALSE,"059-96";#N/A,#N/A,FALSE,"076-96";#N/A,#N/A,FALSE,"019-97";#N/A,#N/A,FALSE,"021-97";#N/A,#N/A,FALSE,"022-97";#N/A,#N/A,FALSE,"028-97"}</definedName>
    <definedName name="gg" hidden="1">{#N/A,#N/A,FALSE,"GERAL";#N/A,#N/A,FALSE,"012-96";#N/A,#N/A,FALSE,"018-96";#N/A,#N/A,FALSE,"027-96";#N/A,#N/A,FALSE,"059-96";#N/A,#N/A,FALSE,"076-96";#N/A,#N/A,FALSE,"019-97";#N/A,#N/A,FALSE,"021-97";#N/A,#N/A,FALSE,"022-97";#N/A,#N/A,FALSE,"028-97"}</definedName>
    <definedName name="gg_1" localSheetId="7" hidden="1">{#N/A,#N/A,FALSE,"GERAL";#N/A,#N/A,FALSE,"012-96";#N/A,#N/A,FALSE,"018-96";#N/A,#N/A,FALSE,"027-96";#N/A,#N/A,FALSE,"059-96";#N/A,#N/A,FALSE,"076-96";#N/A,#N/A,FALSE,"019-97";#N/A,#N/A,FALSE,"021-97";#N/A,#N/A,FALSE,"022-97";#N/A,#N/A,FALSE,"028-97"}</definedName>
    <definedName name="gg_1" hidden="1">{#N/A,#N/A,FALSE,"GERAL";#N/A,#N/A,FALSE,"012-96";#N/A,#N/A,FALSE,"018-96";#N/A,#N/A,FALSE,"027-96";#N/A,#N/A,FALSE,"059-96";#N/A,#N/A,FALSE,"076-96";#N/A,#N/A,FALSE,"019-97";#N/A,#N/A,FALSE,"021-97";#N/A,#N/A,FALSE,"022-97";#N/A,#N/A,FALSE,"028-97"}</definedName>
    <definedName name="gg_2" localSheetId="7" hidden="1">{#N/A,#N/A,FALSE,"GERAL";#N/A,#N/A,FALSE,"012-96";#N/A,#N/A,FALSE,"018-96";#N/A,#N/A,FALSE,"027-96";#N/A,#N/A,FALSE,"059-96";#N/A,#N/A,FALSE,"076-96";#N/A,#N/A,FALSE,"019-97";#N/A,#N/A,FALSE,"021-97";#N/A,#N/A,FALSE,"022-97";#N/A,#N/A,FALSE,"028-97"}</definedName>
    <definedName name="gg_2" hidden="1">{#N/A,#N/A,FALSE,"GERAL";#N/A,#N/A,FALSE,"012-96";#N/A,#N/A,FALSE,"018-96";#N/A,#N/A,FALSE,"027-96";#N/A,#N/A,FALSE,"059-96";#N/A,#N/A,FALSE,"076-96";#N/A,#N/A,FALSE,"019-97";#N/A,#N/A,FALSE,"021-97";#N/A,#N/A,FALSE,"022-97";#N/A,#N/A,FALSE,"028-97"}</definedName>
    <definedName name="gg_3" localSheetId="7" hidden="1">{#N/A,#N/A,FALSE,"GERAL";#N/A,#N/A,FALSE,"012-96";#N/A,#N/A,FALSE,"018-96";#N/A,#N/A,FALSE,"027-96";#N/A,#N/A,FALSE,"059-96";#N/A,#N/A,FALSE,"076-96";#N/A,#N/A,FALSE,"019-97";#N/A,#N/A,FALSE,"021-97";#N/A,#N/A,FALSE,"022-97";#N/A,#N/A,FALSE,"028-97"}</definedName>
    <definedName name="gg_3" hidden="1">{#N/A,#N/A,FALSE,"GERAL";#N/A,#N/A,FALSE,"012-96";#N/A,#N/A,FALSE,"018-96";#N/A,#N/A,FALSE,"027-96";#N/A,#N/A,FALSE,"059-96";#N/A,#N/A,FALSE,"076-96";#N/A,#N/A,FALSE,"019-97";#N/A,#N/A,FALSE,"021-97";#N/A,#N/A,FALSE,"022-97";#N/A,#N/A,FALSE,"028-97"}</definedName>
    <definedName name="gg_36">#REF!</definedName>
    <definedName name="gg_4" localSheetId="7" hidden="1">{#N/A,#N/A,FALSE,"GERAL";#N/A,#N/A,FALSE,"012-96";#N/A,#N/A,FALSE,"018-96";#N/A,#N/A,FALSE,"027-96";#N/A,#N/A,FALSE,"059-96";#N/A,#N/A,FALSE,"076-96";#N/A,#N/A,FALSE,"019-97";#N/A,#N/A,FALSE,"021-97";#N/A,#N/A,FALSE,"022-97";#N/A,#N/A,FALSE,"028-97"}</definedName>
    <definedName name="gg_4" hidden="1">{#N/A,#N/A,FALSE,"GERAL";#N/A,#N/A,FALSE,"012-96";#N/A,#N/A,FALSE,"018-96";#N/A,#N/A,FALSE,"027-96";#N/A,#N/A,FALSE,"059-96";#N/A,#N/A,FALSE,"076-96";#N/A,#N/A,FALSE,"019-97";#N/A,#N/A,FALSE,"021-97";#N/A,#N/A,FALSE,"022-97";#N/A,#N/A,FALSE,"028-97"}</definedName>
    <definedName name="ggad" localSheetId="6" hidden="1">{#N/A,#N/A,FALSE,"GERAL";#N/A,#N/A,FALSE,"012-96";#N/A,#N/A,FALSE,"018-96";#N/A,#N/A,FALSE,"027-96";#N/A,#N/A,FALSE,"059-96";#N/A,#N/A,FALSE,"076-96";#N/A,#N/A,FALSE,"019-97";#N/A,#N/A,FALSE,"021-97";#N/A,#N/A,FALSE,"022-97";#N/A,#N/A,FALSE,"028-97"}</definedName>
    <definedName name="ggad" localSheetId="7" hidden="1">{#N/A,#N/A,FALSE,"GERAL";#N/A,#N/A,FALSE,"012-96";#N/A,#N/A,FALSE,"018-96";#N/A,#N/A,FALSE,"027-96";#N/A,#N/A,FALSE,"059-96";#N/A,#N/A,FALSE,"076-96";#N/A,#N/A,FALSE,"019-97";#N/A,#N/A,FALSE,"021-97";#N/A,#N/A,FALSE,"022-97";#N/A,#N/A,FALSE,"028-97"}</definedName>
    <definedName name="ggad" hidden="1">{#N/A,#N/A,FALSE,"GERAL";#N/A,#N/A,FALSE,"012-96";#N/A,#N/A,FALSE,"018-96";#N/A,#N/A,FALSE,"027-96";#N/A,#N/A,FALSE,"059-96";#N/A,#N/A,FALSE,"076-96";#N/A,#N/A,FALSE,"019-97";#N/A,#N/A,FALSE,"021-97";#N/A,#N/A,FALSE,"022-97";#N/A,#N/A,FALSE,"028-97"}</definedName>
    <definedName name="ggg" localSheetId="6">#REF!</definedName>
    <definedName name="ggg" localSheetId="7">#REF!</definedName>
    <definedName name="ggg">#REF!</definedName>
    <definedName name="ggggg" localSheetId="6" hidden="1">#REF!</definedName>
    <definedName name="ggggg" hidden="1">#REF!</definedName>
    <definedName name="gggggg" localSheetId="6" hidden="1">{"'ReceitaLiquidaME'!$AA$25:$AN$32"}</definedName>
    <definedName name="gggggg" localSheetId="7" hidden="1">{"'ReceitaLiquidaME'!$AA$25:$AN$32"}</definedName>
    <definedName name="gggggg" hidden="1">{"'ReceitaLiquidaME'!$AA$25:$AN$32"}</definedName>
    <definedName name="gggggggggg" localSheetId="7" hidden="1">{TRUE,TRUE,-1.25,-15.5,604.5,366.75,FALSE,FALSE,TRUE,TRUE,0,1,#N/A,1,#N/A,9.0125,24.4117647058824,1,FALSE,FALSE,3,TRUE,1,FALSE,100,"Swvu.PLANILHA2.","ACwvu.PLANILHA2.",#N/A,FALSE,FALSE,0.787401575,0.34,0.46,0.5,1,"","",FALSE,FALSE,FALSE,FALSE,1,#N/A,1,1,FALSE,FALSE,#N/A,#N/A,FALSE,FALSE,FALSE,9,65532,65532,FALSE,FALSE,TRUE,TRUE,TRUE}</definedName>
    <definedName name="gggggggggg" hidden="1">{TRUE,TRUE,-1.25,-15.5,604.5,366.75,FALSE,FALSE,TRUE,TRUE,0,1,#N/A,1,#N/A,9.0125,24.4117647058824,1,FALSE,FALSE,3,TRUE,1,FALSE,100,"Swvu.PLANILHA2.","ACwvu.PLANILHA2.",#N/A,FALSE,FALSE,0.787401575,0.34,0.46,0.5,1,"","",FALSE,FALSE,FALSE,FALSE,1,#N/A,1,1,FALSE,FALSE,#N/A,#N/A,FALSE,FALSE,FALSE,9,65532,65532,FALSE,FALSE,TRUE,TRUE,TRUE}</definedName>
    <definedName name="ggggggggggggg" localSheetId="6" hidden="1">{"'Quadro'!$A$4:$BG$78"}</definedName>
    <definedName name="ggggggggggggg" localSheetId="7" hidden="1">{"'Quadro'!$A$4:$BG$78"}</definedName>
    <definedName name="ggggggggggggg" hidden="1">{"'Quadro'!$A$4:$BG$78"}</definedName>
    <definedName name="ggggggggggggggggggggggggg"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ggggggggggggggggggggggggg"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ggggggggggggggggggggggggg"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gghjkk" localSheetId="6" hidden="1">{"'CptDifn'!$AA$32:$AG$32"}</definedName>
    <definedName name="gghjkk" localSheetId="7" hidden="1">{"'CptDifn'!$AA$32:$AG$32"}</definedName>
    <definedName name="gghjkk" hidden="1">{"'CptDifn'!$AA$32:$AG$32"}</definedName>
    <definedName name="ggtggg" localSheetId="6" hidden="1">{#N/A,#N/A,FALSE,"DEF1";#N/A,#N/A,FALSE,"DEF2";#N/A,#N/A,FALSE,"DEF3"}</definedName>
    <definedName name="ggtggg" localSheetId="7" hidden="1">{#N/A,#N/A,FALSE,"DEF1";#N/A,#N/A,FALSE,"DEF2";#N/A,#N/A,FALSE,"DEF3"}</definedName>
    <definedName name="ggtggg" hidden="1">{#N/A,#N/A,FALSE,"DEF1";#N/A,#N/A,FALSE,"DEF2";#N/A,#N/A,FALSE,"DEF3"}</definedName>
    <definedName name="gh" localSheetId="6" hidden="1">#REF!</definedName>
    <definedName name="gh" localSheetId="7" hidden="1">#REF!</definedName>
    <definedName name="gh" hidden="1">#REF!</definedName>
    <definedName name="ghfd" localSheetId="6" hidden="1">{"'CptDifn'!$AA$32:$AG$32"}</definedName>
    <definedName name="ghfd" localSheetId="7" hidden="1">{"'CptDifn'!$AA$32:$AG$32"}</definedName>
    <definedName name="ghfd" hidden="1">{"'CptDifn'!$AA$32:$AG$32"}</definedName>
    <definedName name="GHFG" localSheetId="6" hidden="1">{"'RR'!$A$2:$E$81"}</definedName>
    <definedName name="GHFG" localSheetId="7" hidden="1">{"'RR'!$A$2:$E$81"}</definedName>
    <definedName name="GHFG" hidden="1">{"'RR'!$A$2:$E$81"}</definedName>
    <definedName name="ghfghjfj" localSheetId="6" hidden="1">{"'CptDifn'!$AA$32:$AG$32"}</definedName>
    <definedName name="ghfghjfj" localSheetId="7" hidden="1">{"'CptDifn'!$AA$32:$AG$32"}</definedName>
    <definedName name="ghfghjfj" hidden="1">{"'CptDifn'!$AA$32:$AG$32"}</definedName>
    <definedName name="ghfgj" localSheetId="6" hidden="1">{"'CptDifn'!$AA$32:$AG$32"}</definedName>
    <definedName name="ghfgj" localSheetId="7" hidden="1">{"'CptDifn'!$AA$32:$AG$32"}</definedName>
    <definedName name="ghfgj" hidden="1">{"'CptDifn'!$AA$32:$AG$32"}</definedName>
    <definedName name="ghghgh" localSheetId="7" hidden="1">{#N/A,#N/A,FALSE,"MO (2)"}</definedName>
    <definedName name="ghghgh" hidden="1">{#N/A,#N/A,FALSE,"MO (2)"}</definedName>
    <definedName name="GHHH" localSheetId="7" hidden="1">{#N/A,#N/A,FALSE,"SS";#N/A,#N/A,FALSE,"TER1";#N/A,#N/A,FALSE,"TER2";#N/A,#N/A,FALSE,"TER3";#N/A,#N/A,FALSE,"TP1";#N/A,#N/A,FALSE,"TP2";#N/A,#N/A,FALSE,"TP3";#N/A,#N/A,FALSE,"DI1";#N/A,#N/A,FALSE,"DI2";#N/A,#N/A,FALSE,"DI3";#N/A,#N/A,FALSE,"DS1";#N/A,#N/A,FALSE,"DS2";#N/A,#N/A,FALSE,"CM"}</definedName>
    <definedName name="GHHH" hidden="1">{#N/A,#N/A,FALSE,"SS";#N/A,#N/A,FALSE,"TER1";#N/A,#N/A,FALSE,"TER2";#N/A,#N/A,FALSE,"TER3";#N/A,#N/A,FALSE,"TP1";#N/A,#N/A,FALSE,"TP2";#N/A,#N/A,FALSE,"TP3";#N/A,#N/A,FALSE,"DI1";#N/A,#N/A,FALSE,"DI2";#N/A,#N/A,FALSE,"DI3";#N/A,#N/A,FALSE,"DS1";#N/A,#N/A,FALSE,"DS2";#N/A,#N/A,FALSE,"CM"}</definedName>
    <definedName name="GHHH_1" localSheetId="7" hidden="1">{#N/A,#N/A,FALSE,"SS";#N/A,#N/A,FALSE,"TER1";#N/A,#N/A,FALSE,"TER2";#N/A,#N/A,FALSE,"TER3";#N/A,#N/A,FALSE,"TP1";#N/A,#N/A,FALSE,"TP2";#N/A,#N/A,FALSE,"TP3";#N/A,#N/A,FALSE,"DI1";#N/A,#N/A,FALSE,"DI2";#N/A,#N/A,FALSE,"DI3";#N/A,#N/A,FALSE,"DS1";#N/A,#N/A,FALSE,"DS2";#N/A,#N/A,FALSE,"CM"}</definedName>
    <definedName name="GHHH_1" hidden="1">{#N/A,#N/A,FALSE,"SS";#N/A,#N/A,FALSE,"TER1";#N/A,#N/A,FALSE,"TER2";#N/A,#N/A,FALSE,"TER3";#N/A,#N/A,FALSE,"TP1";#N/A,#N/A,FALSE,"TP2";#N/A,#N/A,FALSE,"TP3";#N/A,#N/A,FALSE,"DI1";#N/A,#N/A,FALSE,"DI2";#N/A,#N/A,FALSE,"DI3";#N/A,#N/A,FALSE,"DS1";#N/A,#N/A,FALSE,"DS2";#N/A,#N/A,FALSE,"CM"}</definedName>
    <definedName name="ghjg" localSheetId="7" hidden="1">{"'Estimativa de Lançamento-JAN'!$A$1:$AI$85"}</definedName>
    <definedName name="ghjg" hidden="1">{"'Estimativa de Lançamento-JAN'!$A$1:$AI$85"}</definedName>
    <definedName name="ghjh" localSheetId="6" hidden="1">{"'Índice'!$A$1:$K$49"}</definedName>
    <definedName name="ghjh" localSheetId="7" hidden="1">{"'Índice'!$A$1:$K$49"}</definedName>
    <definedName name="ghjh" hidden="1">{"'Índice'!$A$1:$K$49"}</definedName>
    <definedName name="ghjhj" localSheetId="6" hidden="1">{"'CptDifn'!$AA$32:$AG$32"}</definedName>
    <definedName name="ghjhj" localSheetId="7" hidden="1">{"'CptDifn'!$AA$32:$AG$32"}</definedName>
    <definedName name="ghjhj" hidden="1">{"'CptDifn'!$AA$32:$AG$32"}</definedName>
    <definedName name="GHJJKGK" localSheetId="6" hidden="1">{"'gráf jan00'!$A$1:$AK$41"}</definedName>
    <definedName name="GHJJKGK" localSheetId="7" hidden="1">{"'gráf jan00'!$A$1:$AK$41"}</definedName>
    <definedName name="GHJJKGK" hidden="1">{"'gráf jan00'!$A$1:$AK$41"}</definedName>
    <definedName name="ghjkl" localSheetId="6" hidden="1">{"'CptDifn'!$AA$32:$AG$32"}</definedName>
    <definedName name="ghjkl" localSheetId="7" hidden="1">{"'CptDifn'!$AA$32:$AG$32"}</definedName>
    <definedName name="ghjkl" hidden="1">{"'CptDifn'!$AA$32:$AG$32"}</definedName>
    <definedName name="ghjr" localSheetId="6" hidden="1">{"'CptDifn'!$AA$32:$AG$32"}</definedName>
    <definedName name="ghjr" localSheetId="7" hidden="1">{"'CptDifn'!$AA$32:$AG$32"}</definedName>
    <definedName name="ghjr" hidden="1">{"'CptDifn'!$AA$32:$AG$32"}</definedName>
    <definedName name="ghju" localSheetId="6" hidden="1">{"'CptDifn'!$AA$32:$AG$32"}</definedName>
    <definedName name="ghju" localSheetId="7" hidden="1">{"'CptDifn'!$AA$32:$AG$32"}</definedName>
    <definedName name="ghju" hidden="1">{"'CptDifn'!$AA$32:$AG$32"}</definedName>
    <definedName name="GINV">#REF!</definedName>
    <definedName name="gipl_cod_36">#REF!</definedName>
    <definedName name="GJ" localSheetId="6" hidden="1">{#N/A,#N/A,FALSE,"GERAL";#N/A,#N/A,FALSE,"012-96";#N/A,#N/A,FALSE,"018-96";#N/A,#N/A,FALSE,"027-96";#N/A,#N/A,FALSE,"059-96";#N/A,#N/A,FALSE,"076-96";#N/A,#N/A,FALSE,"019-97";#N/A,#N/A,FALSE,"021-97";#N/A,#N/A,FALSE,"022-97";#N/A,#N/A,FALSE,"028-97"}</definedName>
    <definedName name="GJ" localSheetId="7" hidden="1">{#N/A,#N/A,FALSE,"GERAL";#N/A,#N/A,FALSE,"012-96";#N/A,#N/A,FALSE,"018-96";#N/A,#N/A,FALSE,"027-96";#N/A,#N/A,FALSE,"059-96";#N/A,#N/A,FALSE,"076-96";#N/A,#N/A,FALSE,"019-97";#N/A,#N/A,FALSE,"021-97";#N/A,#N/A,FALSE,"022-97";#N/A,#N/A,FALSE,"028-97"}</definedName>
    <definedName name="GJ" hidden="1">{#N/A,#N/A,FALSE,"GERAL";#N/A,#N/A,FALSE,"012-96";#N/A,#N/A,FALSE,"018-96";#N/A,#N/A,FALSE,"027-96";#N/A,#N/A,FALSE,"059-96";#N/A,#N/A,FALSE,"076-96";#N/A,#N/A,FALSE,"019-97";#N/A,#N/A,FALSE,"021-97";#N/A,#N/A,FALSE,"022-97";#N/A,#N/A,FALSE,"028-97"}</definedName>
    <definedName name="GJ_1" localSheetId="7" hidden="1">{#N/A,#N/A,FALSE,"GERAL";#N/A,#N/A,FALSE,"012-96";#N/A,#N/A,FALSE,"018-96";#N/A,#N/A,FALSE,"027-96";#N/A,#N/A,FALSE,"059-96";#N/A,#N/A,FALSE,"076-96";#N/A,#N/A,FALSE,"019-97";#N/A,#N/A,FALSE,"021-97";#N/A,#N/A,FALSE,"022-97";#N/A,#N/A,FALSE,"028-97"}</definedName>
    <definedName name="GJ_1" hidden="1">{#N/A,#N/A,FALSE,"GERAL";#N/A,#N/A,FALSE,"012-96";#N/A,#N/A,FALSE,"018-96";#N/A,#N/A,FALSE,"027-96";#N/A,#N/A,FALSE,"059-96";#N/A,#N/A,FALSE,"076-96";#N/A,#N/A,FALSE,"019-97";#N/A,#N/A,FALSE,"021-97";#N/A,#N/A,FALSE,"022-97";#N/A,#N/A,FALSE,"028-97"}</definedName>
    <definedName name="GJ_2" localSheetId="7" hidden="1">{#N/A,#N/A,FALSE,"GERAL";#N/A,#N/A,FALSE,"012-96";#N/A,#N/A,FALSE,"018-96";#N/A,#N/A,FALSE,"027-96";#N/A,#N/A,FALSE,"059-96";#N/A,#N/A,FALSE,"076-96";#N/A,#N/A,FALSE,"019-97";#N/A,#N/A,FALSE,"021-97";#N/A,#N/A,FALSE,"022-97";#N/A,#N/A,FALSE,"028-97"}</definedName>
    <definedName name="GJ_2" hidden="1">{#N/A,#N/A,FALSE,"GERAL";#N/A,#N/A,FALSE,"012-96";#N/A,#N/A,FALSE,"018-96";#N/A,#N/A,FALSE,"027-96";#N/A,#N/A,FALSE,"059-96";#N/A,#N/A,FALSE,"076-96";#N/A,#N/A,FALSE,"019-97";#N/A,#N/A,FALSE,"021-97";#N/A,#N/A,FALSE,"022-97";#N/A,#N/A,FALSE,"028-97"}</definedName>
    <definedName name="GJ_3" localSheetId="7" hidden="1">{#N/A,#N/A,FALSE,"GERAL";#N/A,#N/A,FALSE,"012-96";#N/A,#N/A,FALSE,"018-96";#N/A,#N/A,FALSE,"027-96";#N/A,#N/A,FALSE,"059-96";#N/A,#N/A,FALSE,"076-96";#N/A,#N/A,FALSE,"019-97";#N/A,#N/A,FALSE,"021-97";#N/A,#N/A,FALSE,"022-97";#N/A,#N/A,FALSE,"028-97"}</definedName>
    <definedName name="GJ_3" hidden="1">{#N/A,#N/A,FALSE,"GERAL";#N/A,#N/A,FALSE,"012-96";#N/A,#N/A,FALSE,"018-96";#N/A,#N/A,FALSE,"027-96";#N/A,#N/A,FALSE,"059-96";#N/A,#N/A,FALSE,"076-96";#N/A,#N/A,FALSE,"019-97";#N/A,#N/A,FALSE,"021-97";#N/A,#N/A,FALSE,"022-97";#N/A,#N/A,FALSE,"028-97"}</definedName>
    <definedName name="GJ_4" localSheetId="7" hidden="1">{#N/A,#N/A,FALSE,"GERAL";#N/A,#N/A,FALSE,"012-96";#N/A,#N/A,FALSE,"018-96";#N/A,#N/A,FALSE,"027-96";#N/A,#N/A,FALSE,"059-96";#N/A,#N/A,FALSE,"076-96";#N/A,#N/A,FALSE,"019-97";#N/A,#N/A,FALSE,"021-97";#N/A,#N/A,FALSE,"022-97";#N/A,#N/A,FALSE,"028-97"}</definedName>
    <definedName name="GJ_4" hidden="1">{#N/A,#N/A,FALSE,"GERAL";#N/A,#N/A,FALSE,"012-96";#N/A,#N/A,FALSE,"018-96";#N/A,#N/A,FALSE,"027-96";#N/A,#N/A,FALSE,"059-96";#N/A,#N/A,FALSE,"076-96";#N/A,#N/A,FALSE,"019-97";#N/A,#N/A,FALSE,"021-97";#N/A,#N/A,FALSE,"022-97";#N/A,#N/A,FALSE,"028-97"}</definedName>
    <definedName name="gjfj" localSheetId="6" hidden="1">{"'CptDifn'!$AA$32:$AG$32"}</definedName>
    <definedName name="gjfj" localSheetId="7" hidden="1">{"'CptDifn'!$AA$32:$AG$32"}</definedName>
    <definedName name="gjfj" hidden="1">{"'CptDifn'!$AA$32:$AG$32"}</definedName>
    <definedName name="gjfjf" localSheetId="6" hidden="1">{"'CptDifn'!$AA$32:$AG$32"}</definedName>
    <definedName name="gjfjf" localSheetId="7" hidden="1">{"'CptDifn'!$AA$32:$AG$32"}</definedName>
    <definedName name="gjfjf" hidden="1">{"'CptDifn'!$AA$32:$AG$32"}</definedName>
    <definedName name="gjfjfj" localSheetId="6" hidden="1">{"'CptDifn'!$AA$32:$AG$32"}</definedName>
    <definedName name="gjfjfj" localSheetId="7" hidden="1">{"'CptDifn'!$AA$32:$AG$32"}</definedName>
    <definedName name="gjfjfj" hidden="1">{"'CptDifn'!$AA$32:$AG$32"}</definedName>
    <definedName name="gjgh" localSheetId="6" hidden="1">{#N/A,#N/A,FALSE,"GERAL";#N/A,#N/A,FALSE,"012-96";#N/A,#N/A,FALSE,"018-96";#N/A,#N/A,FALSE,"027-96";#N/A,#N/A,FALSE,"059-96";#N/A,#N/A,FALSE,"076-96";#N/A,#N/A,FALSE,"019-97";#N/A,#N/A,FALSE,"021-97";#N/A,#N/A,FALSE,"022-97";#N/A,#N/A,FALSE,"028-97"}</definedName>
    <definedName name="gjgh" localSheetId="7" hidden="1">{#N/A,#N/A,FALSE,"GERAL";#N/A,#N/A,FALSE,"012-96";#N/A,#N/A,FALSE,"018-96";#N/A,#N/A,FALSE,"027-96";#N/A,#N/A,FALSE,"059-96";#N/A,#N/A,FALSE,"076-96";#N/A,#N/A,FALSE,"019-97";#N/A,#N/A,FALSE,"021-97";#N/A,#N/A,FALSE,"022-97";#N/A,#N/A,FALSE,"028-97"}</definedName>
    <definedName name="gjgh" hidden="1">{#N/A,#N/A,FALSE,"GERAL";#N/A,#N/A,FALSE,"012-96";#N/A,#N/A,FALSE,"018-96";#N/A,#N/A,FALSE,"027-96";#N/A,#N/A,FALSE,"059-96";#N/A,#N/A,FALSE,"076-96";#N/A,#N/A,FALSE,"019-97";#N/A,#N/A,FALSE,"021-97";#N/A,#N/A,FALSE,"022-97";#N/A,#N/A,FALSE,"028-97"}</definedName>
    <definedName name="GJK" localSheetId="6" hidden="1">{#N/A,#N/A,FALSE,"GERAL";#N/A,#N/A,FALSE,"012-96";#N/A,#N/A,FALSE,"018-96";#N/A,#N/A,FALSE,"027-96";#N/A,#N/A,FALSE,"059-96";#N/A,#N/A,FALSE,"076-96";#N/A,#N/A,FALSE,"019-97";#N/A,#N/A,FALSE,"021-97";#N/A,#N/A,FALSE,"022-97";#N/A,#N/A,FALSE,"028-97"}</definedName>
    <definedName name="GJK" localSheetId="7" hidden="1">{#N/A,#N/A,FALSE,"GERAL";#N/A,#N/A,FALSE,"012-96";#N/A,#N/A,FALSE,"018-96";#N/A,#N/A,FALSE,"027-96";#N/A,#N/A,FALSE,"059-96";#N/A,#N/A,FALSE,"076-96";#N/A,#N/A,FALSE,"019-97";#N/A,#N/A,FALSE,"021-97";#N/A,#N/A,FALSE,"022-97";#N/A,#N/A,FALSE,"028-97"}</definedName>
    <definedName name="GJK" hidden="1">{#N/A,#N/A,FALSE,"GERAL";#N/A,#N/A,FALSE,"012-96";#N/A,#N/A,FALSE,"018-96";#N/A,#N/A,FALSE,"027-96";#N/A,#N/A,FALSE,"059-96";#N/A,#N/A,FALSE,"076-96";#N/A,#N/A,FALSE,"019-97";#N/A,#N/A,FALSE,"021-97";#N/A,#N/A,FALSE,"022-97";#N/A,#N/A,FALSE,"028-97"}</definedName>
    <definedName name="GJK_1" localSheetId="7" hidden="1">{#N/A,#N/A,FALSE,"GERAL";#N/A,#N/A,FALSE,"012-96";#N/A,#N/A,FALSE,"018-96";#N/A,#N/A,FALSE,"027-96";#N/A,#N/A,FALSE,"059-96";#N/A,#N/A,FALSE,"076-96";#N/A,#N/A,FALSE,"019-97";#N/A,#N/A,FALSE,"021-97";#N/A,#N/A,FALSE,"022-97";#N/A,#N/A,FALSE,"028-97"}</definedName>
    <definedName name="GJK_1" hidden="1">{#N/A,#N/A,FALSE,"GERAL";#N/A,#N/A,FALSE,"012-96";#N/A,#N/A,FALSE,"018-96";#N/A,#N/A,FALSE,"027-96";#N/A,#N/A,FALSE,"059-96";#N/A,#N/A,FALSE,"076-96";#N/A,#N/A,FALSE,"019-97";#N/A,#N/A,FALSE,"021-97";#N/A,#N/A,FALSE,"022-97";#N/A,#N/A,FALSE,"028-97"}</definedName>
    <definedName name="GJK_2" localSheetId="7" hidden="1">{#N/A,#N/A,FALSE,"GERAL";#N/A,#N/A,FALSE,"012-96";#N/A,#N/A,FALSE,"018-96";#N/A,#N/A,FALSE,"027-96";#N/A,#N/A,FALSE,"059-96";#N/A,#N/A,FALSE,"076-96";#N/A,#N/A,FALSE,"019-97";#N/A,#N/A,FALSE,"021-97";#N/A,#N/A,FALSE,"022-97";#N/A,#N/A,FALSE,"028-97"}</definedName>
    <definedName name="GJK_2" hidden="1">{#N/A,#N/A,FALSE,"GERAL";#N/A,#N/A,FALSE,"012-96";#N/A,#N/A,FALSE,"018-96";#N/A,#N/A,FALSE,"027-96";#N/A,#N/A,FALSE,"059-96";#N/A,#N/A,FALSE,"076-96";#N/A,#N/A,FALSE,"019-97";#N/A,#N/A,FALSE,"021-97";#N/A,#N/A,FALSE,"022-97";#N/A,#N/A,FALSE,"028-97"}</definedName>
    <definedName name="GJK_3" localSheetId="7" hidden="1">{#N/A,#N/A,FALSE,"GERAL";#N/A,#N/A,FALSE,"012-96";#N/A,#N/A,FALSE,"018-96";#N/A,#N/A,FALSE,"027-96";#N/A,#N/A,FALSE,"059-96";#N/A,#N/A,FALSE,"076-96";#N/A,#N/A,FALSE,"019-97";#N/A,#N/A,FALSE,"021-97";#N/A,#N/A,FALSE,"022-97";#N/A,#N/A,FALSE,"028-97"}</definedName>
    <definedName name="GJK_3" hidden="1">{#N/A,#N/A,FALSE,"GERAL";#N/A,#N/A,FALSE,"012-96";#N/A,#N/A,FALSE,"018-96";#N/A,#N/A,FALSE,"027-96";#N/A,#N/A,FALSE,"059-96";#N/A,#N/A,FALSE,"076-96";#N/A,#N/A,FALSE,"019-97";#N/A,#N/A,FALSE,"021-97";#N/A,#N/A,FALSE,"022-97";#N/A,#N/A,FALSE,"028-97"}</definedName>
    <definedName name="GJK_4" localSheetId="7" hidden="1">{#N/A,#N/A,FALSE,"GERAL";#N/A,#N/A,FALSE,"012-96";#N/A,#N/A,FALSE,"018-96";#N/A,#N/A,FALSE,"027-96";#N/A,#N/A,FALSE,"059-96";#N/A,#N/A,FALSE,"076-96";#N/A,#N/A,FALSE,"019-97";#N/A,#N/A,FALSE,"021-97";#N/A,#N/A,FALSE,"022-97";#N/A,#N/A,FALSE,"028-97"}</definedName>
    <definedName name="GJK_4" hidden="1">{#N/A,#N/A,FALSE,"GERAL";#N/A,#N/A,FALSE,"012-96";#N/A,#N/A,FALSE,"018-96";#N/A,#N/A,FALSE,"027-96";#N/A,#N/A,FALSE,"059-96";#N/A,#N/A,FALSE,"076-96";#N/A,#N/A,FALSE,"019-97";#N/A,#N/A,FALSE,"021-97";#N/A,#N/A,FALSE,"022-97";#N/A,#N/A,FALSE,"028-97"}</definedName>
    <definedName name="GLB2_15">#REF!</definedName>
    <definedName name="GLB2_16">#REF!</definedName>
    <definedName name="GLB2_17">#REF!</definedName>
    <definedName name="GLB2_18">#REF!</definedName>
    <definedName name="GLB2_19">#REF!</definedName>
    <definedName name="GLB2_20">#REF!</definedName>
    <definedName name="GLB2_21">#REF!</definedName>
    <definedName name="GLB2_22">#REF!</definedName>
    <definedName name="GLB2_23">#REF!</definedName>
    <definedName name="GLB2_24">#REF!</definedName>
    <definedName name="GLB2_25">#REF!</definedName>
    <definedName name="GLB2_26">#REF!</definedName>
    <definedName name="GLB2_27">#REF!</definedName>
    <definedName name="GLB2_28">#REF!</definedName>
    <definedName name="GLB2_29">#REF!</definedName>
    <definedName name="GLB2_30">#REF!</definedName>
    <definedName name="GLB2_31">#REF!</definedName>
    <definedName name="GLB2_32">#REF!</definedName>
    <definedName name="GLB2_33">#REF!</definedName>
    <definedName name="GLB2_34">#REF!</definedName>
    <definedName name="GLB2_35">#REF!</definedName>
    <definedName name="GLB2_36">#REF!</definedName>
    <definedName name="GLB2_38">#REF!</definedName>
    <definedName name="global" localSheetId="7" hidden="1">{"'Estimativa de Lançamento-JAN'!$A$1:$AI$85"}</definedName>
    <definedName name="global" hidden="1">{"'Estimativa de Lançamento-JAN'!$A$1:$AI$85"}</definedName>
    <definedName name="gloria">#REF!</definedName>
    <definedName name="gogo" localSheetId="6" hidden="1">{#N/A,#N/A,TRUE,"Cover sheet";#N/A,#N/A,TRUE,"INPUTS";#N/A,#N/A,TRUE,"OUTPUTS";#N/A,#N/A,TRUE,"VALUATION"}</definedName>
    <definedName name="gogo" localSheetId="7" hidden="1">{#N/A,#N/A,TRUE,"Cover sheet";#N/A,#N/A,TRUE,"INPUTS";#N/A,#N/A,TRUE,"OUTPUTS";#N/A,#N/A,TRUE,"VALUATION"}</definedName>
    <definedName name="gogo" hidden="1">{#N/A,#N/A,TRUE,"Cover sheet";#N/A,#N/A,TRUE,"INPUTS";#N/A,#N/A,TRUE,"OUTPUTS";#N/A,#N/A,TRUE,"VALUATION"}</definedName>
    <definedName name="GOL" localSheetId="6" hidden="1">{"'gráf jan00'!$A$1:$AK$41"}</definedName>
    <definedName name="GOL" localSheetId="7" hidden="1">{"'gráf jan00'!$A$1:$AK$41"}</definedName>
    <definedName name="GOL" hidden="1">{"'gráf jan00'!$A$1:$AK$41"}</definedName>
    <definedName name="gq4gqwgqe" localSheetId="6" hidden="1">#REF!</definedName>
    <definedName name="gq4gqwgqe" hidden="1">#REF!</definedName>
    <definedName name="gqgqerg" localSheetId="6" hidden="1">#REF!</definedName>
    <definedName name="gqgqerg" hidden="1">#REF!</definedName>
    <definedName name="GR">#REF!</definedName>
    <definedName name="graduad">#REF!</definedName>
    <definedName name="GRADUADA">#REF!</definedName>
    <definedName name="GRAF_10A" localSheetId="6" hidden="1">{#N/A,#N/A,FALSE,"SITUAÇÃO DIÁRIA ";#N/A,#N/A,FALSE,"7 à 7"}</definedName>
    <definedName name="GRAF_10A" localSheetId="7" hidden="1">{#N/A,#N/A,FALSE,"SITUAÇÃO DIÁRIA ";#N/A,#N/A,FALSE,"7 à 7"}</definedName>
    <definedName name="GRAF_10A" hidden="1">{#N/A,#N/A,FALSE,"SITUAÇÃO DIÁRIA ";#N/A,#N/A,FALSE,"7 à 7"}</definedName>
    <definedName name="GRAF_11A" localSheetId="6" hidden="1">{#N/A,#N/A,FALSE,"SITUAÇÃO DIÁRIA ";#N/A,#N/A,FALSE,"7 à 7"}</definedName>
    <definedName name="GRAF_11A" localSheetId="7" hidden="1">{#N/A,#N/A,FALSE,"SITUAÇÃO DIÁRIA ";#N/A,#N/A,FALSE,"7 à 7"}</definedName>
    <definedName name="GRAF_11A" hidden="1">{#N/A,#N/A,FALSE,"SITUAÇÃO DIÁRIA ";#N/A,#N/A,FALSE,"7 à 7"}</definedName>
    <definedName name="GRAF_12A" localSheetId="6" hidden="1">{#N/A,#N/A,FALSE,"SITUAÇÃO DIÁRIA ";#N/A,#N/A,FALSE,"7 à 7"}</definedName>
    <definedName name="GRAF_12A" localSheetId="7" hidden="1">{#N/A,#N/A,FALSE,"SITUAÇÃO DIÁRIA ";#N/A,#N/A,FALSE,"7 à 7"}</definedName>
    <definedName name="GRAF_12A" hidden="1">{#N/A,#N/A,FALSE,"SITUAÇÃO DIÁRIA ";#N/A,#N/A,FALSE,"7 à 7"}</definedName>
    <definedName name="GRAF_21" localSheetId="6" hidden="1">{#N/A,#N/A,FALSE,"SITUAÇÃO DIÁRIA ";#N/A,#N/A,FALSE,"7 à 7"}</definedName>
    <definedName name="GRAF_21" localSheetId="7" hidden="1">{#N/A,#N/A,FALSE,"SITUAÇÃO DIÁRIA ";#N/A,#N/A,FALSE,"7 à 7"}</definedName>
    <definedName name="GRAF_21" hidden="1">{#N/A,#N/A,FALSE,"SITUAÇÃO DIÁRIA ";#N/A,#N/A,FALSE,"7 à 7"}</definedName>
    <definedName name="graf_3" localSheetId="6" hidden="1">{#N/A,#N/A,FALSE,"SITUAÇÃO DIÁRIA ";#N/A,#N/A,FALSE,"7 à 7"}</definedName>
    <definedName name="graf_3" localSheetId="7" hidden="1">{#N/A,#N/A,FALSE,"SITUAÇÃO DIÁRIA ";#N/A,#N/A,FALSE,"7 à 7"}</definedName>
    <definedName name="graf_3" hidden="1">{#N/A,#N/A,FALSE,"SITUAÇÃO DIÁRIA ";#N/A,#N/A,FALSE,"7 à 7"}</definedName>
    <definedName name="GráficoICD" hidden="1">#N/A</definedName>
    <definedName name="Granito_01" localSheetId="7" hidden="1">{#N/A,#N/A,FALSE,"CM BAR";#N/A,#N/A,FALSE,"SUBSOLO";#N/A,#N/A,FALSE,"TERREO";#N/A,#N/A,FALSE,"TIPO";#N/A,#N/A,FALSE,"DUP  INF";#N/A,#N/A,FALSE,"DUP SUP"}</definedName>
    <definedName name="Granito_01" hidden="1">{#N/A,#N/A,FALSE,"CM BAR";#N/A,#N/A,FALSE,"SUBSOLO";#N/A,#N/A,FALSE,"TERREO";#N/A,#N/A,FALSE,"TIPO";#N/A,#N/A,FALSE,"DUP  INF";#N/A,#N/A,FALSE,"DUP SUP"}</definedName>
    <definedName name="Granito_01_1" localSheetId="7" hidden="1">{#N/A,#N/A,FALSE,"CM BAR";#N/A,#N/A,FALSE,"SUBSOLO";#N/A,#N/A,FALSE,"TERREO";#N/A,#N/A,FALSE,"TIPO";#N/A,#N/A,FALSE,"DUP  INF";#N/A,#N/A,FALSE,"DUP SUP"}</definedName>
    <definedName name="Granito_01_1" hidden="1">{#N/A,#N/A,FALSE,"CM BAR";#N/A,#N/A,FALSE,"SUBSOLO";#N/A,#N/A,FALSE,"TERREO";#N/A,#N/A,FALSE,"TIPO";#N/A,#N/A,FALSE,"DUP  INF";#N/A,#N/A,FALSE,"DUP SUP"}</definedName>
    <definedName name="grav" localSheetId="6" hidden="1">{#N/A,#N/A,FALSE,"GERAL";#N/A,#N/A,FALSE,"012-96";#N/A,#N/A,FALSE,"018-96";#N/A,#N/A,FALSE,"027-96";#N/A,#N/A,FALSE,"059-96";#N/A,#N/A,FALSE,"076-96";#N/A,#N/A,FALSE,"019-97";#N/A,#N/A,FALSE,"021-97";#N/A,#N/A,FALSE,"022-97";#N/A,#N/A,FALSE,"028-97"}</definedName>
    <definedName name="grav" localSheetId="7" hidden="1">{#N/A,#N/A,FALSE,"GERAL";#N/A,#N/A,FALSE,"012-96";#N/A,#N/A,FALSE,"018-96";#N/A,#N/A,FALSE,"027-96";#N/A,#N/A,FALSE,"059-96";#N/A,#N/A,FALSE,"076-96";#N/A,#N/A,FALSE,"019-97";#N/A,#N/A,FALSE,"021-97";#N/A,#N/A,FALSE,"022-97";#N/A,#N/A,FALSE,"028-97"}</definedName>
    <definedName name="grav" hidden="1">{#N/A,#N/A,FALSE,"GERAL";#N/A,#N/A,FALSE,"012-96";#N/A,#N/A,FALSE,"018-96";#N/A,#N/A,FALSE,"027-96";#N/A,#N/A,FALSE,"059-96";#N/A,#N/A,FALSE,"076-96";#N/A,#N/A,FALSE,"019-97";#N/A,#N/A,FALSE,"021-97";#N/A,#N/A,FALSE,"022-97";#N/A,#N/A,FALSE,"028-97"}</definedName>
    <definedName name="grav_1" localSheetId="7" hidden="1">{#N/A,#N/A,FALSE,"GERAL";#N/A,#N/A,FALSE,"012-96";#N/A,#N/A,FALSE,"018-96";#N/A,#N/A,FALSE,"027-96";#N/A,#N/A,FALSE,"059-96";#N/A,#N/A,FALSE,"076-96";#N/A,#N/A,FALSE,"019-97";#N/A,#N/A,FALSE,"021-97";#N/A,#N/A,FALSE,"022-97";#N/A,#N/A,FALSE,"028-97"}</definedName>
    <definedName name="grav_1" hidden="1">{#N/A,#N/A,FALSE,"GERAL";#N/A,#N/A,FALSE,"012-96";#N/A,#N/A,FALSE,"018-96";#N/A,#N/A,FALSE,"027-96";#N/A,#N/A,FALSE,"059-96";#N/A,#N/A,FALSE,"076-96";#N/A,#N/A,FALSE,"019-97";#N/A,#N/A,FALSE,"021-97";#N/A,#N/A,FALSE,"022-97";#N/A,#N/A,FALSE,"028-97"}</definedName>
    <definedName name="grav_2" localSheetId="7" hidden="1">{#N/A,#N/A,FALSE,"GERAL";#N/A,#N/A,FALSE,"012-96";#N/A,#N/A,FALSE,"018-96";#N/A,#N/A,FALSE,"027-96";#N/A,#N/A,FALSE,"059-96";#N/A,#N/A,FALSE,"076-96";#N/A,#N/A,FALSE,"019-97";#N/A,#N/A,FALSE,"021-97";#N/A,#N/A,FALSE,"022-97";#N/A,#N/A,FALSE,"028-97"}</definedName>
    <definedName name="grav_2" hidden="1">{#N/A,#N/A,FALSE,"GERAL";#N/A,#N/A,FALSE,"012-96";#N/A,#N/A,FALSE,"018-96";#N/A,#N/A,FALSE,"027-96";#N/A,#N/A,FALSE,"059-96";#N/A,#N/A,FALSE,"076-96";#N/A,#N/A,FALSE,"019-97";#N/A,#N/A,FALSE,"021-97";#N/A,#N/A,FALSE,"022-97";#N/A,#N/A,FALSE,"028-97"}</definedName>
    <definedName name="grav_3" localSheetId="7" hidden="1">{#N/A,#N/A,FALSE,"GERAL";#N/A,#N/A,FALSE,"012-96";#N/A,#N/A,FALSE,"018-96";#N/A,#N/A,FALSE,"027-96";#N/A,#N/A,FALSE,"059-96";#N/A,#N/A,FALSE,"076-96";#N/A,#N/A,FALSE,"019-97";#N/A,#N/A,FALSE,"021-97";#N/A,#N/A,FALSE,"022-97";#N/A,#N/A,FALSE,"028-97"}</definedName>
    <definedName name="grav_3" hidden="1">{#N/A,#N/A,FALSE,"GERAL";#N/A,#N/A,FALSE,"012-96";#N/A,#N/A,FALSE,"018-96";#N/A,#N/A,FALSE,"027-96";#N/A,#N/A,FALSE,"059-96";#N/A,#N/A,FALSE,"076-96";#N/A,#N/A,FALSE,"019-97";#N/A,#N/A,FALSE,"021-97";#N/A,#N/A,FALSE,"022-97";#N/A,#N/A,FALSE,"028-97"}</definedName>
    <definedName name="grav_4" localSheetId="7" hidden="1">{#N/A,#N/A,FALSE,"GERAL";#N/A,#N/A,FALSE,"012-96";#N/A,#N/A,FALSE,"018-96";#N/A,#N/A,FALSE,"027-96";#N/A,#N/A,FALSE,"059-96";#N/A,#N/A,FALSE,"076-96";#N/A,#N/A,FALSE,"019-97";#N/A,#N/A,FALSE,"021-97";#N/A,#N/A,FALSE,"022-97";#N/A,#N/A,FALSE,"028-97"}</definedName>
    <definedName name="grav_4" hidden="1">{#N/A,#N/A,FALSE,"GERAL";#N/A,#N/A,FALSE,"012-96";#N/A,#N/A,FALSE,"018-96";#N/A,#N/A,FALSE,"027-96";#N/A,#N/A,FALSE,"059-96";#N/A,#N/A,FALSE,"076-96";#N/A,#N/A,FALSE,"019-97";#N/A,#N/A,FALSE,"021-97";#N/A,#N/A,FALSE,"022-97";#N/A,#N/A,FALSE,"028-97"}</definedName>
    <definedName name="_xlnm.Recorder" localSheetId="6">#REF!</definedName>
    <definedName name="_xlnm.Recorder" localSheetId="7">#REF!</definedName>
    <definedName name="_xlnm.Recorder">#REF!</definedName>
    <definedName name="grelha" localSheetId="6" hidden="1">{#N/A,#N/A,FALSE,"GERAL";#N/A,#N/A,FALSE,"012-96";#N/A,#N/A,FALSE,"018-96";#N/A,#N/A,FALSE,"027-96";#N/A,#N/A,FALSE,"059-96";#N/A,#N/A,FALSE,"076-96";#N/A,#N/A,FALSE,"019-97";#N/A,#N/A,FALSE,"021-97";#N/A,#N/A,FALSE,"022-97";#N/A,#N/A,FALSE,"028-97"}</definedName>
    <definedName name="grelha" localSheetId="7" hidden="1">{#N/A,#N/A,FALSE,"GERAL";#N/A,#N/A,FALSE,"012-96";#N/A,#N/A,FALSE,"018-96";#N/A,#N/A,FALSE,"027-96";#N/A,#N/A,FALSE,"059-96";#N/A,#N/A,FALSE,"076-96";#N/A,#N/A,FALSE,"019-97";#N/A,#N/A,FALSE,"021-97";#N/A,#N/A,FALSE,"022-97";#N/A,#N/A,FALSE,"028-97"}</definedName>
    <definedName name="grelha" hidden="1">{#N/A,#N/A,FALSE,"GERAL";#N/A,#N/A,FALSE,"012-96";#N/A,#N/A,FALSE,"018-96";#N/A,#N/A,FALSE,"027-96";#N/A,#N/A,FALSE,"059-96";#N/A,#N/A,FALSE,"076-96";#N/A,#N/A,FALSE,"019-97";#N/A,#N/A,FALSE,"021-97";#N/A,#N/A,FALSE,"022-97";#N/A,#N/A,FALSE,"028-97"}</definedName>
    <definedName name="GRF" localSheetId="6" hidden="1">{"'RR'!$A$2:$E$81"}</definedName>
    <definedName name="GRF" localSheetId="7" hidden="1">{"'RR'!$A$2:$E$81"}</definedName>
    <definedName name="GRF" hidden="1">{"'RR'!$A$2:$E$81"}</definedName>
    <definedName name="GrpAcct1" hidden="1">"5611"</definedName>
    <definedName name="GrpAcct2" hidden="1">"5612"</definedName>
    <definedName name="GrpLevel" hidden="1">2</definedName>
    <definedName name="grt">#REF!</definedName>
    <definedName name="grt_15">#REF!</definedName>
    <definedName name="grt_16">#REF!</definedName>
    <definedName name="grt_17">#REF!</definedName>
    <definedName name="grt_18">#REF!</definedName>
    <definedName name="grt_19">#REF!</definedName>
    <definedName name="grt_20">#REF!</definedName>
    <definedName name="grt_21">#REF!</definedName>
    <definedName name="grt_22">#REF!</definedName>
    <definedName name="grt_23">#REF!</definedName>
    <definedName name="grt_24">#REF!</definedName>
    <definedName name="grt_25">#REF!</definedName>
    <definedName name="grt_26">#REF!</definedName>
    <definedName name="grt_27">#REF!</definedName>
    <definedName name="grt_28">#REF!</definedName>
    <definedName name="grt_29">#REF!</definedName>
    <definedName name="grt_30">#REF!</definedName>
    <definedName name="grt_31">#REF!</definedName>
    <definedName name="grt_32">#REF!</definedName>
    <definedName name="grt_33">#REF!</definedName>
    <definedName name="grt_34">#REF!</definedName>
    <definedName name="grt_35">#REF!</definedName>
    <definedName name="grt_36">#REF!</definedName>
    <definedName name="grt_38">#REF!</definedName>
    <definedName name="grtgert" localSheetId="6" hidden="1">{#N/A,#N/A,TRUE,"indice";#N/A,#N/A,TRUE,"indicadores";#N/A,#N/A,TRUE,"comentarios"}</definedName>
    <definedName name="grtgert" localSheetId="7" hidden="1">{#N/A,#N/A,TRUE,"indice";#N/A,#N/A,TRUE,"indicadores";#N/A,#N/A,TRUE,"comentarios"}</definedName>
    <definedName name="grtgert" hidden="1">{#N/A,#N/A,TRUE,"indice";#N/A,#N/A,TRUE,"indicadores";#N/A,#N/A,TRUE,"comentarios"}</definedName>
    <definedName name="GRV" localSheetId="6">#REF!</definedName>
    <definedName name="GRV" localSheetId="7">#REF!</definedName>
    <definedName name="GRV">#REF!</definedName>
    <definedName name="grwegwer" localSheetId="6" hidden="1">{#N/A,#N/A,FALSE,"QD_F1 Invest Detalhado";#N/A,#N/A,FALSE,"QD_F3 Invest_Comparado";#N/A,#N/A,FALSE,"QD_B Trafego";#N/A,#N/A,FALSE,"QD_D0 Custos Operacionais";#N/A,#N/A,FALSE,"QD_C Receita";#N/A,#N/A,FALSE,"QD_D Custos";#N/A,#N/A,FALSE,"QD_E Resultado";#N/A,#N/A,FALSE,"QD_G Fluxo Caixa"}</definedName>
    <definedName name="grwegwer" localSheetId="7" hidden="1">{#N/A,#N/A,FALSE,"QD_F1 Invest Detalhado";#N/A,#N/A,FALSE,"QD_F3 Invest_Comparado";#N/A,#N/A,FALSE,"QD_B Trafego";#N/A,#N/A,FALSE,"QD_D0 Custos Operacionais";#N/A,#N/A,FALSE,"QD_C Receita";#N/A,#N/A,FALSE,"QD_D Custos";#N/A,#N/A,FALSE,"QD_E Resultado";#N/A,#N/A,FALSE,"QD_G Fluxo Caixa"}</definedName>
    <definedName name="grwegwer" hidden="1">{#N/A,#N/A,FALSE,"QD_F1 Invest Detalhado";#N/A,#N/A,FALSE,"QD_F3 Invest_Comparado";#N/A,#N/A,FALSE,"QD_B Trafego";#N/A,#N/A,FALSE,"QD_D0 Custos Operacionais";#N/A,#N/A,FALSE,"QD_C Receita";#N/A,#N/A,FALSE,"QD_D Custos";#N/A,#N/A,FALSE,"QD_E Resultado";#N/A,#N/A,FALSE,"QD_G Fluxo Caixa"}</definedName>
    <definedName name="gsdaga" localSheetId="6" hidden="1">{#N/A,#N/A,FALSE,"GERAL";#N/A,#N/A,FALSE,"012-96";#N/A,#N/A,FALSE,"018-96";#N/A,#N/A,FALSE,"027-96";#N/A,#N/A,FALSE,"059-96";#N/A,#N/A,FALSE,"076-96";#N/A,#N/A,FALSE,"019-97";#N/A,#N/A,FALSE,"021-97";#N/A,#N/A,FALSE,"022-97";#N/A,#N/A,FALSE,"028-97"}</definedName>
    <definedName name="gsdaga" localSheetId="7" hidden="1">{#N/A,#N/A,FALSE,"GERAL";#N/A,#N/A,FALSE,"012-96";#N/A,#N/A,FALSE,"018-96";#N/A,#N/A,FALSE,"027-96";#N/A,#N/A,FALSE,"059-96";#N/A,#N/A,FALSE,"076-96";#N/A,#N/A,FALSE,"019-97";#N/A,#N/A,FALSE,"021-97";#N/A,#N/A,FALSE,"022-97";#N/A,#N/A,FALSE,"028-97"}</definedName>
    <definedName name="gsdaga" hidden="1">{#N/A,#N/A,FALSE,"GERAL";#N/A,#N/A,FALSE,"012-96";#N/A,#N/A,FALSE,"018-96";#N/A,#N/A,FALSE,"027-96";#N/A,#N/A,FALSE,"059-96";#N/A,#N/A,FALSE,"076-96";#N/A,#N/A,FALSE,"019-97";#N/A,#N/A,FALSE,"021-97";#N/A,#N/A,FALSE,"022-97";#N/A,#N/A,FALSE,"028-97"}</definedName>
    <definedName name="gsg" localSheetId="6" hidden="1">{"'CptDifn'!$AA$32:$AG$32"}</definedName>
    <definedName name="gsg" localSheetId="7" hidden="1">{"'CptDifn'!$AA$32:$AG$32"}</definedName>
    <definedName name="gsg" hidden="1">{"'CptDifn'!$AA$32:$AG$32"}</definedName>
    <definedName name="gsgsg" localSheetId="6" hidden="1">{"'CptDifn'!$AA$32:$AG$32"}</definedName>
    <definedName name="gsgsg" localSheetId="7" hidden="1">{"'CptDifn'!$AA$32:$AG$32"}</definedName>
    <definedName name="gsgsg" hidden="1">{"'CptDifn'!$AA$32:$AG$32"}</definedName>
    <definedName name="GT2.7" localSheetId="6" hidden="1">{"'gráf jan00'!$A$1:$AK$41"}</definedName>
    <definedName name="GT2.7" localSheetId="7" hidden="1">{"'gráf jan00'!$A$1:$AK$41"}</definedName>
    <definedName name="GT2.7" hidden="1">{"'gráf jan00'!$A$1:$AK$41"}</definedName>
    <definedName name="GTFHST" localSheetId="6" hidden="1">{#N/A,#N/A,FALSE,"GERAL";#N/A,#N/A,FALSE,"012-96";#N/A,#N/A,FALSE,"018-96";#N/A,#N/A,FALSE,"027-96";#N/A,#N/A,FALSE,"059-96";#N/A,#N/A,FALSE,"076-96";#N/A,#N/A,FALSE,"019-97";#N/A,#N/A,FALSE,"021-97";#N/A,#N/A,FALSE,"022-97";#N/A,#N/A,FALSE,"028-97"}</definedName>
    <definedName name="GTFHST" localSheetId="7" hidden="1">{#N/A,#N/A,FALSE,"GERAL";#N/A,#N/A,FALSE,"012-96";#N/A,#N/A,FALSE,"018-96";#N/A,#N/A,FALSE,"027-96";#N/A,#N/A,FALSE,"059-96";#N/A,#N/A,FALSE,"076-96";#N/A,#N/A,FALSE,"019-97";#N/A,#N/A,FALSE,"021-97";#N/A,#N/A,FALSE,"022-97";#N/A,#N/A,FALSE,"028-97"}</definedName>
    <definedName name="GTFHST" hidden="1">{#N/A,#N/A,FALSE,"GERAL";#N/A,#N/A,FALSE,"012-96";#N/A,#N/A,FALSE,"018-96";#N/A,#N/A,FALSE,"027-96";#N/A,#N/A,FALSE,"059-96";#N/A,#N/A,FALSE,"076-96";#N/A,#N/A,FALSE,"019-97";#N/A,#N/A,FALSE,"021-97";#N/A,#N/A,FALSE,"022-97";#N/A,#N/A,FALSE,"028-97"}</definedName>
    <definedName name="GTFJTF" localSheetId="6" hidden="1">{"'gráf jan00'!$A$1:$AK$41"}</definedName>
    <definedName name="GTFJTF" localSheetId="7" hidden="1">{"'gráf jan00'!$A$1:$AK$41"}</definedName>
    <definedName name="GTFJTF" hidden="1">{"'gráf jan00'!$A$1:$AK$41"}</definedName>
    <definedName name="gthyt" localSheetId="6" hidden="1">{"VENTAS1",#N/A,FALSE,"VENTAS";"VENTAS2",#N/A,FALSE,"VENTAS";"VENTAS3",#N/A,FALSE,"VENTAS";"VENTAS4",#N/A,FALSE,"VENTAS";"VENTAS5",#N/A,FALSE,"VENTAS";"VENTAS6",#N/A,FALSE,"VENTAS";"VENTAS7",#N/A,FALSE,"VENTAS";"VENTAS8",#N/A,FALSE,"VENTAS"}</definedName>
    <definedName name="gthyt" localSheetId="7" hidden="1">{"VENTAS1",#N/A,FALSE,"VENTAS";"VENTAS2",#N/A,FALSE,"VENTAS";"VENTAS3",#N/A,FALSE,"VENTAS";"VENTAS4",#N/A,FALSE,"VENTAS";"VENTAS5",#N/A,FALSE,"VENTAS";"VENTAS6",#N/A,FALSE,"VENTAS";"VENTAS7",#N/A,FALSE,"VENTAS";"VENTAS8",#N/A,FALSE,"VENTAS"}</definedName>
    <definedName name="gthyt" hidden="1">{"VENTAS1",#N/A,FALSE,"VENTAS";"VENTAS2",#N/A,FALSE,"VENTAS";"VENTAS3",#N/A,FALSE,"VENTAS";"VENTAS4",#N/A,FALSE,"VENTAS";"VENTAS5",#N/A,FALSE,"VENTAS";"VENTAS6",#N/A,FALSE,"VENTAS";"VENTAS7",#N/A,FALSE,"VENTAS";"VENTAS8",#N/A,FALSE,"VENTAS"}</definedName>
    <definedName name="gtryfj" localSheetId="6" hidden="1">{#N/A,#N/A,TRUE,"Serviços"}</definedName>
    <definedName name="gtryfj" localSheetId="7" hidden="1">{#N/A,#N/A,TRUE,"Serviços"}</definedName>
    <definedName name="gtryfj" hidden="1">{#N/A,#N/A,TRUE,"Serviços"}</definedName>
    <definedName name="gtryfjj" localSheetId="6" hidden="1">{#N/A,#N/A,TRUE,"Serviços"}</definedName>
    <definedName name="gtryfjj" localSheetId="7" hidden="1">{#N/A,#N/A,TRUE,"Serviços"}</definedName>
    <definedName name="gtryfjj" hidden="1">{#N/A,#N/A,TRUE,"Serviços"}</definedName>
    <definedName name="guçiçuiç" localSheetId="6" hidden="1">#REF!</definedName>
    <definedName name="guçiçuiç" localSheetId="7" hidden="1">#REF!</definedName>
    <definedName name="guçiçuiç" hidden="1">#REF!</definedName>
    <definedName name="guçuç9utçl" localSheetId="6" hidden="1">#REF!</definedName>
    <definedName name="guçuç9utçl" localSheetId="7" hidden="1">#REF!</definedName>
    <definedName name="guçuç9utçl" hidden="1">#REF!</definedName>
    <definedName name="Guerra" localSheetId="6" hidden="1">{"'Quadro'!$A$4:$BG$78"}</definedName>
    <definedName name="Guerra" localSheetId="7" hidden="1">{"'Quadro'!$A$4:$BG$78"}</definedName>
    <definedName name="Guerra" hidden="1">{"'Quadro'!$A$4:$BG$78"}</definedName>
    <definedName name="GUI" localSheetId="6" hidden="1">{#N/A,#N/A,FALSE,"GERAL";#N/A,#N/A,FALSE,"012-96";#N/A,#N/A,FALSE,"018-96";#N/A,#N/A,FALSE,"027-96";#N/A,#N/A,FALSE,"059-96";#N/A,#N/A,FALSE,"076-96";#N/A,#N/A,FALSE,"019-97";#N/A,#N/A,FALSE,"021-97";#N/A,#N/A,FALSE,"022-97";#N/A,#N/A,FALSE,"028-97"}</definedName>
    <definedName name="GUI" localSheetId="7" hidden="1">{#N/A,#N/A,FALSE,"GERAL";#N/A,#N/A,FALSE,"012-96";#N/A,#N/A,FALSE,"018-96";#N/A,#N/A,FALSE,"027-96";#N/A,#N/A,FALSE,"059-96";#N/A,#N/A,FALSE,"076-96";#N/A,#N/A,FALSE,"019-97";#N/A,#N/A,FALSE,"021-97";#N/A,#N/A,FALSE,"022-97";#N/A,#N/A,FALSE,"028-97"}</definedName>
    <definedName name="GUI" hidden="1">{#N/A,#N/A,FALSE,"GERAL";#N/A,#N/A,FALSE,"012-96";#N/A,#N/A,FALSE,"018-96";#N/A,#N/A,FALSE,"027-96";#N/A,#N/A,FALSE,"059-96";#N/A,#N/A,FALSE,"076-96";#N/A,#N/A,FALSE,"019-97";#N/A,#N/A,FALSE,"021-97";#N/A,#N/A,FALSE,"022-97";#N/A,#N/A,FALSE,"028-97"}</definedName>
    <definedName name="GUI_1" localSheetId="7" hidden="1">{#N/A,#N/A,FALSE,"GERAL";#N/A,#N/A,FALSE,"012-96";#N/A,#N/A,FALSE,"018-96";#N/A,#N/A,FALSE,"027-96";#N/A,#N/A,FALSE,"059-96";#N/A,#N/A,FALSE,"076-96";#N/A,#N/A,FALSE,"019-97";#N/A,#N/A,FALSE,"021-97";#N/A,#N/A,FALSE,"022-97";#N/A,#N/A,FALSE,"028-97"}</definedName>
    <definedName name="GUI_1" hidden="1">{#N/A,#N/A,FALSE,"GERAL";#N/A,#N/A,FALSE,"012-96";#N/A,#N/A,FALSE,"018-96";#N/A,#N/A,FALSE,"027-96";#N/A,#N/A,FALSE,"059-96";#N/A,#N/A,FALSE,"076-96";#N/A,#N/A,FALSE,"019-97";#N/A,#N/A,FALSE,"021-97";#N/A,#N/A,FALSE,"022-97";#N/A,#N/A,FALSE,"028-97"}</definedName>
    <definedName name="GUI_2" localSheetId="7" hidden="1">{#N/A,#N/A,FALSE,"GERAL";#N/A,#N/A,FALSE,"012-96";#N/A,#N/A,FALSE,"018-96";#N/A,#N/A,FALSE,"027-96";#N/A,#N/A,FALSE,"059-96";#N/A,#N/A,FALSE,"076-96";#N/A,#N/A,FALSE,"019-97";#N/A,#N/A,FALSE,"021-97";#N/A,#N/A,FALSE,"022-97";#N/A,#N/A,FALSE,"028-97"}</definedName>
    <definedName name="GUI_2" hidden="1">{#N/A,#N/A,FALSE,"GERAL";#N/A,#N/A,FALSE,"012-96";#N/A,#N/A,FALSE,"018-96";#N/A,#N/A,FALSE,"027-96";#N/A,#N/A,FALSE,"059-96";#N/A,#N/A,FALSE,"076-96";#N/A,#N/A,FALSE,"019-97";#N/A,#N/A,FALSE,"021-97";#N/A,#N/A,FALSE,"022-97";#N/A,#N/A,FALSE,"028-97"}</definedName>
    <definedName name="GUI_3" localSheetId="7" hidden="1">{#N/A,#N/A,FALSE,"GERAL";#N/A,#N/A,FALSE,"012-96";#N/A,#N/A,FALSE,"018-96";#N/A,#N/A,FALSE,"027-96";#N/A,#N/A,FALSE,"059-96";#N/A,#N/A,FALSE,"076-96";#N/A,#N/A,FALSE,"019-97";#N/A,#N/A,FALSE,"021-97";#N/A,#N/A,FALSE,"022-97";#N/A,#N/A,FALSE,"028-97"}</definedName>
    <definedName name="GUI_3" hidden="1">{#N/A,#N/A,FALSE,"GERAL";#N/A,#N/A,FALSE,"012-96";#N/A,#N/A,FALSE,"018-96";#N/A,#N/A,FALSE,"027-96";#N/A,#N/A,FALSE,"059-96";#N/A,#N/A,FALSE,"076-96";#N/A,#N/A,FALSE,"019-97";#N/A,#N/A,FALSE,"021-97";#N/A,#N/A,FALSE,"022-97";#N/A,#N/A,FALSE,"028-97"}</definedName>
    <definedName name="GUI_4" localSheetId="7" hidden="1">{#N/A,#N/A,FALSE,"GERAL";#N/A,#N/A,FALSE,"012-96";#N/A,#N/A,FALSE,"018-96";#N/A,#N/A,FALSE,"027-96";#N/A,#N/A,FALSE,"059-96";#N/A,#N/A,FALSE,"076-96";#N/A,#N/A,FALSE,"019-97";#N/A,#N/A,FALSE,"021-97";#N/A,#N/A,FALSE,"022-97";#N/A,#N/A,FALSE,"028-97"}</definedName>
    <definedName name="GUI_4" hidden="1">{#N/A,#N/A,FALSE,"GERAL";#N/A,#N/A,FALSE,"012-96";#N/A,#N/A,FALSE,"018-96";#N/A,#N/A,FALSE,"027-96";#N/A,#N/A,FALSE,"059-96";#N/A,#N/A,FALSE,"076-96";#N/A,#N/A,FALSE,"019-97";#N/A,#N/A,FALSE,"021-97";#N/A,#N/A,FALSE,"022-97";#N/A,#N/A,FALSE,"028-97"}</definedName>
    <definedName name="Guia">"Figura 1"</definedName>
    <definedName name="Gupob01Real" localSheetId="6" hidden="1">{#N/A,#N/A,FALSE,"Suprimentos";#N/A,#N/A,FALSE,"Medicina e Segurança";#N/A,#N/A,FALSE,"Administração";#N/A,#N/A,FALSE,"Meio Ambiente";#N/A,#N/A,FALSE,"Operação (Mina)";#N/A,#N/A,FALSE,"Operação (Porto)"}</definedName>
    <definedName name="Gupob01Real" localSheetId="7" hidden="1">{#N/A,#N/A,FALSE,"Suprimentos";#N/A,#N/A,FALSE,"Medicina e Segurança";#N/A,#N/A,FALSE,"Administração";#N/A,#N/A,FALSE,"Meio Ambiente";#N/A,#N/A,FALSE,"Operação (Mina)";#N/A,#N/A,FALSE,"Operação (Porto)"}</definedName>
    <definedName name="Gupob01Real" hidden="1">{#N/A,#N/A,FALSE,"Suprimentos";#N/A,#N/A,FALSE,"Medicina e Segurança";#N/A,#N/A,FALSE,"Administração";#N/A,#N/A,FALSE,"Meio Ambiente";#N/A,#N/A,FALSE,"Operação (Mina)";#N/A,#N/A,FALSE,"Operação (Porto)"}</definedName>
    <definedName name="Gurjão" localSheetId="6" hidden="1">{"'gráf jan00'!$A$1:$AK$41"}</definedName>
    <definedName name="Gurjão" localSheetId="7" hidden="1">{"'gráf jan00'!$A$1:$AK$41"}</definedName>
    <definedName name="Gurjão" hidden="1">{"'gráf jan00'!$A$1:$AK$41"}</definedName>
    <definedName name="gv" localSheetId="6" hidden="1">{"Pèrdues i Guanys analític.Català",#N/A,FALSE,"Català";"Pèrdues i G. analític.castellà",#N/A,FALSE,"Castellà"}</definedName>
    <definedName name="gv" localSheetId="7" hidden="1">{"Pèrdues i Guanys analític.Català",#N/A,FALSE,"Català";"Pèrdues i G. analític.castellà",#N/A,FALSE,"Castellà"}</definedName>
    <definedName name="gv" hidden="1">{"Pèrdues i Guanys analític.Català",#N/A,FALSE,"Català";"Pèrdues i G. analític.castellà",#N/A,FALSE,"Castellà"}</definedName>
    <definedName name="gversfg" localSheetId="6" hidden="1">#REF!</definedName>
    <definedName name="gversfg" localSheetId="7" hidden="1">#REF!</definedName>
    <definedName name="gversfg" hidden="1">#REF!</definedName>
    <definedName name="gvgg"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gvgg"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gvgg"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GVSL1" localSheetId="6" hidden="1">#REF!-1 &amp; "." &amp; MAX(1,COUNTA(INDEX(#REF!,MATCH(#REF!-1,#REF!,FALSE)):#REF!))</definedName>
    <definedName name="GVSL1" localSheetId="7" hidden="1">[69]!Header1-1 &amp; "." &amp; MAX(1,COUNTA(INDEX(#REF!,MATCH([69]!Header1-1,#REF!,FALSE)):#REF!))</definedName>
    <definedName name="GVSL1" hidden="1">#REF!-1 &amp; "." &amp; MAX(1,COUNTA(INDEX(#REF!,MATCH(#REF!-1,#REF!,FALSE)):#REF!))</definedName>
    <definedName name="GWSGWETH" localSheetId="6" hidden="1">#REF!</definedName>
    <definedName name="GWSGWETH" hidden="1">#REF!</definedName>
    <definedName name="GYU" localSheetId="6" hidden="1">{"'ReceitaLiquidaME'!$AA$25:$AN$32"}</definedName>
    <definedName name="GYU" localSheetId="7" hidden="1">{"'ReceitaLiquidaME'!$AA$25:$AN$32"}</definedName>
    <definedName name="GYU" hidden="1">{"'ReceitaLiquidaME'!$AA$25:$AN$32"}</definedName>
    <definedName name="h" hidden="1">"AS2DocumentBrowse"</definedName>
    <definedName name="H3T">#REF!</definedName>
    <definedName name="HA" localSheetId="6" hidden="1">{"Pèrdues i Guanys analític.Català",#N/A,FALSE,"Català";"Pèrdues i G. analític.castellà",#N/A,FALSE,"Castellà"}</definedName>
    <definedName name="HA" localSheetId="7" hidden="1">{"Pèrdues i Guanys analític.Català",#N/A,FALSE,"Català";"Pèrdues i G. analític.castellà",#N/A,FALSE,"Castellà"}</definedName>
    <definedName name="HA" hidden="1">{"Pèrdues i Guanys analític.Català",#N/A,FALSE,"Català";"Pèrdues i G. analític.castellà",#N/A,FALSE,"Castellà"}</definedName>
    <definedName name="HAUSDHASUDHSA" localSheetId="6" hidden="1">#REF!</definedName>
    <definedName name="HAUSDHASUDHSA" localSheetId="7" hidden="1">#REF!</definedName>
    <definedName name="HAUSDHASUDHSA" hidden="1">#REF!</definedName>
    <definedName name="hbfghfgh"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hbfghfgh"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hbfghfgh"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hdghdfghdf" localSheetId="6" hidden="1">{#N/A,#N/A,FALSE,"PCOL"}</definedName>
    <definedName name="hdghdfghdf" localSheetId="7" hidden="1">{#N/A,#N/A,FALSE,"PCOL"}</definedName>
    <definedName name="hdghdfghdf" hidden="1">{#N/A,#N/A,FALSE,"PCOL"}</definedName>
    <definedName name="hdhdf" localSheetId="6" hidden="1">{"'CptDifn'!$AA$32:$AG$32"}</definedName>
    <definedName name="hdhdf" localSheetId="7" hidden="1">{"'CptDifn'!$AA$32:$AG$32"}</definedName>
    <definedName name="hdhdf" hidden="1">{"'CptDifn'!$AA$32:$AG$32"}</definedName>
    <definedName name="HDHDGD" localSheetId="6" hidden="1">{#N/A,#N/A,FALSE,"GERAL";#N/A,#N/A,FALSE,"012-96";#N/A,#N/A,FALSE,"018-96";#N/A,#N/A,FALSE,"027-96";#N/A,#N/A,FALSE,"059-96";#N/A,#N/A,FALSE,"076-96";#N/A,#N/A,FALSE,"019-97";#N/A,#N/A,FALSE,"021-97";#N/A,#N/A,FALSE,"022-97";#N/A,#N/A,FALSE,"028-97"}</definedName>
    <definedName name="HDHDGD" localSheetId="7" hidden="1">{#N/A,#N/A,FALSE,"GERAL";#N/A,#N/A,FALSE,"012-96";#N/A,#N/A,FALSE,"018-96";#N/A,#N/A,FALSE,"027-96";#N/A,#N/A,FALSE,"059-96";#N/A,#N/A,FALSE,"076-96";#N/A,#N/A,FALSE,"019-97";#N/A,#N/A,FALSE,"021-97";#N/A,#N/A,FALSE,"022-97";#N/A,#N/A,FALSE,"028-97"}</definedName>
    <definedName name="HDHDGD" hidden="1">{#N/A,#N/A,FALSE,"GERAL";#N/A,#N/A,FALSE,"012-96";#N/A,#N/A,FALSE,"018-96";#N/A,#N/A,FALSE,"027-96";#N/A,#N/A,FALSE,"059-96";#N/A,#N/A,FALSE,"076-96";#N/A,#N/A,FALSE,"019-97";#N/A,#N/A,FALSE,"021-97";#N/A,#N/A,FALSE,"022-97";#N/A,#N/A,FALSE,"028-97"}</definedName>
    <definedName name="hdjfgj" localSheetId="6" hidden="1">{"'CptDifn'!$AA$32:$AG$32"}</definedName>
    <definedName name="hdjfgj" localSheetId="7" hidden="1">{"'CptDifn'!$AA$32:$AG$32"}</definedName>
    <definedName name="hdjfgj" hidden="1">{"'CptDifn'!$AA$32:$AG$32"}</definedName>
    <definedName name="Header1" localSheetId="6" hidden="1">IF(COUNTA(#REF!)=0,0,INDEX(#REF!,MATCH(ROW(#REF!),#REF!,TRUE)))+1</definedName>
    <definedName name="Header1" localSheetId="7" hidden="1">IF(COUNTA(#REF!)=0,0,INDEX(#REF!,MATCH(ROW(#REF!),#REF!,TRUE)))+1</definedName>
    <definedName name="Header1" hidden="1">IF(COUNTA(#REF!)=0,0,INDEX(#REF!,MATCH(ROW(#REF!),#REF!,TRUE)))+1</definedName>
    <definedName name="Header2" localSheetId="6" hidden="1">#REF!-1 &amp; "." &amp; MAX(1,COUNTA(INDEX(#REF!,MATCH(#REF!-1,#REF!,FALSE)):#REF!))</definedName>
    <definedName name="Header2" localSheetId="7" hidden="1">[69]!Header1-1 &amp; "." &amp; MAX(1,COUNTA(INDEX(#REF!,MATCH([69]!Header1-1,#REF!,FALSE)):#REF!))</definedName>
    <definedName name="Header2" hidden="1">#REF!-1 &amp; "." &amp; MAX(1,COUNTA(INDEX(#REF!,MATCH(#REF!-1,#REF!,FALSE)):#REF!))</definedName>
    <definedName name="hedfg" localSheetId="7" hidden="1">{#N/A,#N/A,FALSE,"Sketch1";#N/A,#N/A,FALSE,"Sketch2";#N/A,#N/A,FALSE,"Sketch3"}</definedName>
    <definedName name="hedfg" hidden="1">{#N/A,#N/A,FALSE,"Sketch1";#N/A,#N/A,FALSE,"Sketch2";#N/A,#N/A,FALSE,"Sketch3"}</definedName>
    <definedName name="HEQ" localSheetId="6" hidden="1">{#N/A,#N/A,FALSE,"GERAL";#N/A,#N/A,FALSE,"012-96";#N/A,#N/A,FALSE,"018-96";#N/A,#N/A,FALSE,"027-96";#N/A,#N/A,FALSE,"059-96";#N/A,#N/A,FALSE,"076-96";#N/A,#N/A,FALSE,"019-97";#N/A,#N/A,FALSE,"021-97";#N/A,#N/A,FALSE,"022-97";#N/A,#N/A,FALSE,"028-97"}</definedName>
    <definedName name="HEQ" localSheetId="7" hidden="1">{#N/A,#N/A,FALSE,"GERAL";#N/A,#N/A,FALSE,"012-96";#N/A,#N/A,FALSE,"018-96";#N/A,#N/A,FALSE,"027-96";#N/A,#N/A,FALSE,"059-96";#N/A,#N/A,FALSE,"076-96";#N/A,#N/A,FALSE,"019-97";#N/A,#N/A,FALSE,"021-97";#N/A,#N/A,FALSE,"022-97";#N/A,#N/A,FALSE,"028-97"}</definedName>
    <definedName name="HEQ" hidden="1">{#N/A,#N/A,FALSE,"GERAL";#N/A,#N/A,FALSE,"012-96";#N/A,#N/A,FALSE,"018-96";#N/A,#N/A,FALSE,"027-96";#N/A,#N/A,FALSE,"059-96";#N/A,#N/A,FALSE,"076-96";#N/A,#N/A,FALSE,"019-97";#N/A,#N/A,FALSE,"021-97";#N/A,#N/A,FALSE,"022-97";#N/A,#N/A,FALSE,"028-97"}</definedName>
    <definedName name="hfh" localSheetId="6" hidden="1">{"'REL CUSTODIF'!$B$1:$H$72"}</definedName>
    <definedName name="hfh" localSheetId="7" hidden="1">{"'REL CUSTODIF'!$B$1:$H$72"}</definedName>
    <definedName name="hfh" hidden="1">{"'REL CUSTODIF'!$B$1:$H$72"}</definedName>
    <definedName name="hfs" localSheetId="6" hidden="1">{"'gráf jan00'!$A$1:$AK$41"}</definedName>
    <definedName name="hfs" localSheetId="7" hidden="1">{"'gráf jan00'!$A$1:$AK$41"}</definedName>
    <definedName name="hfs" hidden="1">{"'gráf jan00'!$A$1:$AK$41"}</definedName>
    <definedName name="HG" localSheetId="6" hidden="1">#REF!</definedName>
    <definedName name="HG" localSheetId="7" hidden="1">'[84]Aplic. Finac. - 30.09.02'!$U:$U</definedName>
    <definedName name="HG" hidden="1">#REF!</definedName>
    <definedName name="hgfdfd" localSheetId="6" hidden="1">{"'CptDifn'!$AA$32:$AG$32"}</definedName>
    <definedName name="hgfdfd" localSheetId="7" hidden="1">{"'CptDifn'!$AA$32:$AG$32"}</definedName>
    <definedName name="hgfdfd" hidden="1">{"'CptDifn'!$AA$32:$AG$32"}</definedName>
    <definedName name="hgfds" localSheetId="6" hidden="1">{"'CptDifn'!$AA$32:$AG$32"}</definedName>
    <definedName name="hgfds" localSheetId="7" hidden="1">{"'CptDifn'!$AA$32:$AG$32"}</definedName>
    <definedName name="hgfds" hidden="1">{"'CptDifn'!$AA$32:$AG$32"}</definedName>
    <definedName name="HGH" localSheetId="6" hidden="1">{"'gráf jan00'!$A$1:$AK$41"}</definedName>
    <definedName name="HGH" localSheetId="7" hidden="1">{"'gráf jan00'!$A$1:$AK$41"}</definedName>
    <definedName name="HGH" hidden="1">{"'gráf jan00'!$A$1:$AK$41"}</definedName>
    <definedName name="hghff" localSheetId="6" hidden="1">{"'CptDifn'!$AA$32:$AG$32"}</definedName>
    <definedName name="hghff" localSheetId="7" hidden="1">{"'CptDifn'!$AA$32:$AG$32"}</definedName>
    <definedName name="hghff" hidden="1">{"'CptDifn'!$AA$32:$AG$32"}</definedName>
    <definedName name="HGHJ" localSheetId="6" hidden="1">{"'Quadro'!$A$4:$BG$78"}</definedName>
    <definedName name="HGHJ" localSheetId="7" hidden="1">{"'Quadro'!$A$4:$BG$78"}</definedName>
    <definedName name="HGHJ" hidden="1">{"'Quadro'!$A$4:$BG$78"}</definedName>
    <definedName name="HGJK" localSheetId="6" hidden="1">{#N/A,#N/A,FALSE,"PCOL"}</definedName>
    <definedName name="HGJK" localSheetId="7" hidden="1">{#N/A,#N/A,FALSE,"PCOL"}</definedName>
    <definedName name="HGJK" hidden="1">{#N/A,#N/A,FALSE,"PCOL"}</definedName>
    <definedName name="HGRET" localSheetId="6" hidden="1">{"'RR'!$A$2:$E$81"}</definedName>
    <definedName name="HGRET" localSheetId="7" hidden="1">{"'RR'!$A$2:$E$81"}</definedName>
    <definedName name="HGRET" hidden="1">{"'RR'!$A$2:$E$81"}</definedName>
    <definedName name="hh" localSheetId="6" hidden="1">#REF!</definedName>
    <definedName name="hh" hidden="1">#REF!</definedName>
    <definedName name="HH_MES_ESCRIT." localSheetId="6">#REF!</definedName>
    <definedName name="HH_MES_ESCRIT.">#REF!</definedName>
    <definedName name="hhgfgfg"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hhgfgfg"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hhgfgfg"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hhh" localSheetId="7" hidden="1">{#N/A,#N/A,FALSE,"BOQCIC";#N/A,#N/A,FALSE,"3Ds";#N/A,#N/A,FALSE,"COST DETAIL"}</definedName>
    <definedName name="hhh" hidden="1">{#N/A,#N/A,FALSE,"BOQCIC";#N/A,#N/A,FALSE,"3Ds";#N/A,#N/A,FALSE,"COST DETAIL"}</definedName>
    <definedName name="hhhh" localSheetId="6" hidden="1">{#N/A,#N/A,FALSE,"IR E CS 1997";#N/A,#N/A,FALSE,"PR ND";#N/A,#N/A,FALSE,"8191";#N/A,#N/A,FALSE,"8383";#N/A,#N/A,FALSE,"MP 1024";#N/A,#N/A,FALSE,"AD_EX_97";#N/A,#N/A,FALSE,"BD 97"}</definedName>
    <definedName name="hhhh" localSheetId="7" hidden="1">{#N/A,#N/A,FALSE,"IR E CS 1997";#N/A,#N/A,FALSE,"PR ND";#N/A,#N/A,FALSE,"8191";#N/A,#N/A,FALSE,"8383";#N/A,#N/A,FALSE,"MP 1024";#N/A,#N/A,FALSE,"AD_EX_97";#N/A,#N/A,FALSE,"BD 97"}</definedName>
    <definedName name="HHHH"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hhhhh" localSheetId="6" hidden="1">#REF!</definedName>
    <definedName name="hhhhh" localSheetId="7" hidden="1">#REF!</definedName>
    <definedName name="hhhhh" hidden="1">#REF!</definedName>
    <definedName name="hhhhhh" localSheetId="6" hidden="1">{"'ReceitaLiquidaME'!$AA$25:$AN$32"}</definedName>
    <definedName name="hhhhhh" localSheetId="7" hidden="1">{"'ReceitaLiquidaME'!$AA$25:$AN$32"}</definedName>
    <definedName name="hhhhhh" hidden="1">{"'ReceitaLiquidaME'!$AA$25:$AN$32"}</definedName>
    <definedName name="HI" localSheetId="6" hidden="1">#REF!</definedName>
    <definedName name="HI" hidden="1">#REF!</definedName>
    <definedName name="HIDRÁULICA">#N/A</definedName>
    <definedName name="hik" localSheetId="7" hidden="1">{#N/A,#N/A,FALSE,"TABLE"}</definedName>
    <definedName name="hik" hidden="1">{#N/A,#N/A,FALSE,"TABLE"}</definedName>
    <definedName name="HISPANOBRAS"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HISPANOBRAS"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HISPANOBRAS"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HJBJBJ" localSheetId="6" hidden="1">{#N/A,#N/A,FALSE,"GERAL";#N/A,#N/A,FALSE,"012-96";#N/A,#N/A,FALSE,"018-96";#N/A,#N/A,FALSE,"027-96";#N/A,#N/A,FALSE,"059-96";#N/A,#N/A,FALSE,"076-96";#N/A,#N/A,FALSE,"019-97";#N/A,#N/A,FALSE,"021-97";#N/A,#N/A,FALSE,"022-97";#N/A,#N/A,FALSE,"028-97"}</definedName>
    <definedName name="HJBJBJ" localSheetId="7" hidden="1">{#N/A,#N/A,FALSE,"GERAL";#N/A,#N/A,FALSE,"012-96";#N/A,#N/A,FALSE,"018-96";#N/A,#N/A,FALSE,"027-96";#N/A,#N/A,FALSE,"059-96";#N/A,#N/A,FALSE,"076-96";#N/A,#N/A,FALSE,"019-97";#N/A,#N/A,FALSE,"021-97";#N/A,#N/A,FALSE,"022-97";#N/A,#N/A,FALSE,"028-97"}</definedName>
    <definedName name="HJBJBJ" hidden="1">{#N/A,#N/A,FALSE,"GERAL";#N/A,#N/A,FALSE,"012-96";#N/A,#N/A,FALSE,"018-96";#N/A,#N/A,FALSE,"027-96";#N/A,#N/A,FALSE,"059-96";#N/A,#N/A,FALSE,"076-96";#N/A,#N/A,FALSE,"019-97";#N/A,#N/A,FALSE,"021-97";#N/A,#N/A,FALSE,"022-97";#N/A,#N/A,FALSE,"028-97"}</definedName>
    <definedName name="HJF" localSheetId="6" hidden="1">{"'RR'!$A$2:$E$81"}</definedName>
    <definedName name="HJF" localSheetId="7" hidden="1">{"'RR'!$A$2:$E$81"}</definedName>
    <definedName name="HJF" hidden="1">{"'RR'!$A$2:$E$81"}</definedName>
    <definedName name="hjgff" localSheetId="6" hidden="1">{"'CptDifn'!$AA$32:$AG$32"}</definedName>
    <definedName name="hjgff" localSheetId="7" hidden="1">{"'CptDifn'!$AA$32:$AG$32"}</definedName>
    <definedName name="hjgff" hidden="1">{"'CptDifn'!$AA$32:$AG$32"}</definedName>
    <definedName name="hjghjf" localSheetId="6" hidden="1">{"'CptDifn'!$AA$32:$AG$32"}</definedName>
    <definedName name="hjghjf" localSheetId="7" hidden="1">{"'CptDifn'!$AA$32:$AG$32"}</definedName>
    <definedName name="hjghjf" hidden="1">{"'CptDifn'!$AA$32:$AG$32"}</definedName>
    <definedName name="hjghkm" localSheetId="6" hidden="1">{"'CptDifn'!$AA$32:$AG$32"}</definedName>
    <definedName name="hjghkm" localSheetId="7" hidden="1">{"'CptDifn'!$AA$32:$AG$32"}</definedName>
    <definedName name="hjghkm" hidden="1">{"'CptDifn'!$AA$32:$AG$32"}</definedName>
    <definedName name="hjhjhjhju" localSheetId="7" hidden="1">{#N/A,#N/A,FALSE,"MO (2)"}</definedName>
    <definedName name="hjhjhjhju" hidden="1">{#N/A,#N/A,FALSE,"MO (2)"}</definedName>
    <definedName name="hjjghjh"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hjjghjh"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hjjghjh"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hjnkl" localSheetId="6" hidden="1">#REF!</definedName>
    <definedName name="hjnkl" localSheetId="7" hidden="1">#REF!</definedName>
    <definedName name="hjnkl" hidden="1">#REF!</definedName>
    <definedName name="hkgkhj" localSheetId="6" hidden="1">{"'CptDifn'!$AA$32:$AG$32"}</definedName>
    <definedName name="hkgkhj" localSheetId="7" hidden="1">{"'CptDifn'!$AA$32:$AG$32"}</definedName>
    <definedName name="hkgkhj" hidden="1">{"'CptDifn'!$AA$32:$AG$32"}</definedName>
    <definedName name="hlç" localSheetId="6" hidden="1">{"'Quadro'!$A$4:$BG$78"}</definedName>
    <definedName name="hlç" localSheetId="7" hidden="1">{"'Quadro'!$A$4:$BG$78"}</definedName>
    <definedName name="hlç" hidden="1">{"'Quadro'!$A$4:$BG$78"}</definedName>
    <definedName name="hn.ExtDb" hidden="1">FALSE</definedName>
    <definedName name="hn.ModelType" hidden="1">"DEAL"</definedName>
    <definedName name="hn.ModelVersion" hidden="1">1</definedName>
    <definedName name="hn.NoUpload" hidden="1">0</definedName>
    <definedName name="hn.RolledForward" hidden="1">FALSE</definedName>
    <definedName name="ho" localSheetId="7" hidden="1">{#N/A,#N/A,FALSE,"TABLE"}</definedName>
    <definedName name="ho" hidden="1">{#N/A,#N/A,FALSE,"TABLE"}</definedName>
    <definedName name="HORAS___MÊS___OBRA" localSheetId="6">#REF!</definedName>
    <definedName name="HORAS___MÊS___OBRA" localSheetId="7">#REF!</definedName>
    <definedName name="HORAS___MÊS___OBRA">#REF!</definedName>
    <definedName name="hrfghre"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hrfghre"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hrfghre"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hrrrr"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hrrrr"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hrrrr"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htgfrd" localSheetId="6" hidden="1">#REF!</definedName>
    <definedName name="htgfrd" localSheetId="7" hidden="1">#REF!</definedName>
    <definedName name="htgfrd" hidden="1">#REF!</definedName>
    <definedName name="hthj"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hthj"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hthj"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HTM">#REF!</definedName>
    <definedName name="htmal_control3" localSheetId="6" hidden="1">{"'RR'!$A$2:$E$81"}</definedName>
    <definedName name="htmal_control3" localSheetId="7" hidden="1">{"'RR'!$A$2:$E$81"}</definedName>
    <definedName name="htmal_control3" hidden="1">{"'RR'!$A$2:$E$81"}</definedName>
    <definedName name="htmal_control4" localSheetId="6" hidden="1">{"'RR'!$A$2:$E$81"}</definedName>
    <definedName name="htmal_control4" localSheetId="7" hidden="1">{"'RR'!$A$2:$E$81"}</definedName>
    <definedName name="htmal_control4" hidden="1">{"'RR'!$A$2:$E$81"}</definedName>
    <definedName name="htmal_control5" localSheetId="6" hidden="1">{"'RR'!$A$2:$E$81"}</definedName>
    <definedName name="htmal_control5" localSheetId="7" hidden="1">{"'RR'!$A$2:$E$81"}</definedName>
    <definedName name="htmal_control5" hidden="1">{"'RR'!$A$2:$E$81"}</definedName>
    <definedName name="htmal_control6" localSheetId="6" hidden="1">{"'RR'!$A$2:$E$81"}</definedName>
    <definedName name="htmal_control6" localSheetId="7" hidden="1">{"'RR'!$A$2:$E$81"}</definedName>
    <definedName name="htmal_control6" hidden="1">{"'RR'!$A$2:$E$81"}</definedName>
    <definedName name="htmal_control7" localSheetId="6" hidden="1">{"'RR'!$A$2:$E$81"}</definedName>
    <definedName name="htmal_control7" localSheetId="7" hidden="1">{"'RR'!$A$2:$E$81"}</definedName>
    <definedName name="htmal_control7" hidden="1">{"'RR'!$A$2:$E$81"}</definedName>
    <definedName name="htmal_control8" localSheetId="6" hidden="1">{"'RR'!$A$2:$E$81"}</definedName>
    <definedName name="htmal_control8" localSheetId="7" hidden="1">{"'RR'!$A$2:$E$81"}</definedName>
    <definedName name="htmal_control8" hidden="1">{"'RR'!$A$2:$E$81"}</definedName>
    <definedName name="HTML" localSheetId="6" hidden="1">{"'PXR_6500'!$A$1:$I$124"}</definedName>
    <definedName name="HTML" localSheetId="7" hidden="1">{"'PXR_6500'!$A$1:$I$124"}</definedName>
    <definedName name="HTML" hidden="1">{"'PXR_6500'!$A$1:$I$124"}</definedName>
    <definedName name="HTML_C" localSheetId="6" hidden="1">{"'RR'!$A$2:$E$81"}</definedName>
    <definedName name="HTML_C" localSheetId="7" hidden="1">{"'RR'!$A$2:$E$81"}</definedName>
    <definedName name="HTML_C" hidden="1">{"'RR'!$A$2:$E$81"}</definedName>
    <definedName name="HTML_CodePage" hidden="1">1252</definedName>
    <definedName name="HTML_Control" localSheetId="6" hidden="1">{"'Plan1'!$B$10","'Plan1'!$A$1","'Plan1'!$C$2:$N$28"}</definedName>
    <definedName name="HTML_Control" localSheetId="7" hidden="1">{"'Plan1'!$B$10","'Plan1'!$A$1","'Plan1'!$C$2:$N$28"}</definedName>
    <definedName name="HTML_Control" hidden="1">{"'PXR_6500'!$A$1:$I$124"}</definedName>
    <definedName name="HTML_Control_1" localSheetId="6" hidden="1">{"'INSPEÇÃO INICIAL'!$A$1:$M$48"}</definedName>
    <definedName name="HTML_Control_1" localSheetId="7" hidden="1">{"'INSPEÇÃO INICIAL'!$A$1:$M$48"}</definedName>
    <definedName name="HTML_Control_1" hidden="1">{"'INSPEÇÃO INICIAL'!$A$1:$M$48"}</definedName>
    <definedName name="HTML_Control_2" localSheetId="6" hidden="1">{"'INSPEÇÃO INICIAL'!$A$1:$M$48"}</definedName>
    <definedName name="HTML_Control_2" localSheetId="7" hidden="1">{"'INSPEÇÃO INICIAL'!$A$1:$M$48"}</definedName>
    <definedName name="HTML_Control_2" hidden="1">{"'INSPEÇÃO INICIAL'!$A$1:$M$48"}</definedName>
    <definedName name="HTML_Control_3" localSheetId="6" hidden="1">{"'INSPEÇÃO INICIAL'!$A$1:$M$48"}</definedName>
    <definedName name="HTML_Control_3" localSheetId="7" hidden="1">{"'INSPEÇÃO INICIAL'!$A$1:$M$48"}</definedName>
    <definedName name="HTML_Control_3" hidden="1">{"'INSPEÇÃO INICIAL'!$A$1:$M$48"}</definedName>
    <definedName name="HTML_Control_4" localSheetId="6" hidden="1">{"'INSPEÇÃO INICIAL'!$A$1:$M$48"}</definedName>
    <definedName name="HTML_Control_4" localSheetId="7" hidden="1">{"'INSPEÇÃO INICIAL'!$A$1:$M$48"}</definedName>
    <definedName name="HTML_Control_4" hidden="1">{"'INSPEÇÃO INICIAL'!$A$1:$M$48"}</definedName>
    <definedName name="HTML_Control1" localSheetId="6" hidden="1">{"'RR'!$A$2:$E$81"}</definedName>
    <definedName name="HTML_Control1" localSheetId="7" hidden="1">{"'RR'!$A$2:$E$81"}</definedName>
    <definedName name="HTML_Control1" hidden="1">{"'RR'!$A$2:$E$81"}</definedName>
    <definedName name="html_control10" localSheetId="6" hidden="1">{"'RR'!$A$2:$E$81"}</definedName>
    <definedName name="html_control10" localSheetId="7" hidden="1">{"'RR'!$A$2:$E$81"}</definedName>
    <definedName name="html_control10" hidden="1">{"'RR'!$A$2:$E$81"}</definedName>
    <definedName name="html_control11" localSheetId="6" hidden="1">{"'RR'!$A$2:$E$81"}</definedName>
    <definedName name="html_control11" localSheetId="7" hidden="1">{"'RR'!$A$2:$E$81"}</definedName>
    <definedName name="html_control11" hidden="1">{"'RR'!$A$2:$E$81"}</definedName>
    <definedName name="html_control12" localSheetId="6" hidden="1">{"'RR'!$A$2:$E$81"}</definedName>
    <definedName name="html_control12" localSheetId="7" hidden="1">{"'RR'!$A$2:$E$81"}</definedName>
    <definedName name="html_control12" hidden="1">{"'RR'!$A$2:$E$81"}</definedName>
    <definedName name="html_control13" localSheetId="6" hidden="1">{"'RR'!$A$2:$E$81"}</definedName>
    <definedName name="html_control13" localSheetId="7" hidden="1">{"'RR'!$A$2:$E$81"}</definedName>
    <definedName name="html_control13" hidden="1">{"'RR'!$A$2:$E$81"}</definedName>
    <definedName name="html_control14" localSheetId="6" hidden="1">{"'RR'!$A$2:$E$81"}</definedName>
    <definedName name="html_control14" localSheetId="7" hidden="1">{"'RR'!$A$2:$E$81"}</definedName>
    <definedName name="html_control14" hidden="1">{"'RR'!$A$2:$E$81"}</definedName>
    <definedName name="html_control2" localSheetId="6" hidden="1">{"'RR'!$A$2:$E$81"}</definedName>
    <definedName name="html_control2" localSheetId="7" hidden="1">{"'RR'!$A$2:$E$81"}</definedName>
    <definedName name="html_control2" hidden="1">{"'RR'!$A$2:$E$81"}</definedName>
    <definedName name="HTML_CONTROL20" localSheetId="6" hidden="1">{"'RR'!$A$2:$E$81"}</definedName>
    <definedName name="HTML_CONTROL20" localSheetId="7" hidden="1">{"'RR'!$A$2:$E$81"}</definedName>
    <definedName name="HTML_CONTROL20" hidden="1">{"'RR'!$A$2:$E$81"}</definedName>
    <definedName name="HTML_CONTROL21" localSheetId="6" hidden="1">{"'RR'!$A$2:$E$81"}</definedName>
    <definedName name="HTML_CONTROL21" localSheetId="7" hidden="1">{"'RR'!$A$2:$E$81"}</definedName>
    <definedName name="HTML_CONTROL21" hidden="1">{"'RR'!$A$2:$E$81"}</definedName>
    <definedName name="HTML_Description" hidden="1">""</definedName>
    <definedName name="HTML_Email" hidden="1">""</definedName>
    <definedName name="HTML_Header" localSheetId="6" hidden="1">"Plan1"</definedName>
    <definedName name="HTML_Header" localSheetId="7" hidden="1">"Plan1"</definedName>
    <definedName name="HTML_Header" hidden="1">""</definedName>
    <definedName name="HTML_LastUpdate" localSheetId="6" hidden="1">"23/02/01"</definedName>
    <definedName name="HTML_LastUpdate" localSheetId="7" hidden="1">"23/02/01"</definedName>
    <definedName name="HTML_LastUpdate" hidden="1">"16/06/98"</definedName>
    <definedName name="HTML_LineAfter" hidden="1">FALSE</definedName>
    <definedName name="HTML_LineBefore" hidden="1">FALSE</definedName>
    <definedName name="HTML_Name" localSheetId="6" hidden="1">"Bardella"</definedName>
    <definedName name="HTML_Name" localSheetId="7" hidden="1">"Bardella"</definedName>
    <definedName name="HTML_Name" hidden="1">"Setor de Custos"</definedName>
    <definedName name="HTML_OBDlg2" hidden="1">TRUE</definedName>
    <definedName name="HTML_OBDlg4" hidden="1">TRUE</definedName>
    <definedName name="HTML_OS" hidden="1">0</definedName>
    <definedName name="HTML_PathFile" localSheetId="6" hidden="1">"C:\Meus documentos\MeuHTML.htm"</definedName>
    <definedName name="HTML_PathFile" localSheetId="7" hidden="1">"C:\Meus documentos\MeuHTML.htm"</definedName>
    <definedName name="HTML_PathFile" hidden="1">"D:\FIX\Mai98\PXR6500.htm"</definedName>
    <definedName name="HTML_PathFileMac" hidden="1">"Macintosh HD:HomePageStuff:New_Home_Page:datafile:histret.html"</definedName>
    <definedName name="HTML_Title" localSheetId="6" hidden="1">"Curva S BSA08"</definedName>
    <definedName name="HTML_Title" localSheetId="7" hidden="1">"Curva S BSA08"</definedName>
    <definedName name="HTML_Title" hidden="1">""</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2_CONTROL" localSheetId="7" hidden="1">{"'Estimativa de Lançamento-JAN'!$A$1:$AI$85"}</definedName>
    <definedName name="HTML2_CONTROL" hidden="1">{"'Estimativa de Lançamento-JAN'!$A$1:$AI$85"}</definedName>
    <definedName name="HTML3_CONTROL" localSheetId="7" hidden="1">{"'Estimativa de Lançamento-JAN'!$A$1:$AI$85"}</definedName>
    <definedName name="HTML3_CONTROL" hidden="1">{"'Estimativa de Lançamento-JAN'!$A$1:$AI$85"}</definedName>
    <definedName name="HTMLCount" hidden="1">2</definedName>
    <definedName name="HTN">#REF!</definedName>
    <definedName name="htrhrt" localSheetId="6" hidden="1">{#N/A,#N/A,TRUE,"Serviços"}</definedName>
    <definedName name="htrhrt" localSheetId="7" hidden="1">{#N/A,#N/A,TRUE,"Serviços"}</definedName>
    <definedName name="htrhrt" hidden="1">{#N/A,#N/A,TRUE,"Serviços"}</definedName>
    <definedName name="HU" localSheetId="6" hidden="1">{"'gráf jan00'!$A$1:$AK$41"}</definedName>
    <definedName name="HU" localSheetId="7" hidden="1">{"'gráf jan00'!$A$1:$AK$41"}</definedName>
    <definedName name="HU" hidden="1">{"'gráf jan00'!$A$1:$AK$41"}</definedName>
    <definedName name="hva" localSheetId="6" hidden="1">{#N/A,#N/A,TRUE,"Skjema 6.18 ";#N/A,#N/A,TRUE,"Skjema 6.19 ";#N/A,#N/A,TRUE,"Skjema 6.20 ";#N/A,#N/A,TRUE,"Skjema 6.21";#N/A,#N/A,TRUE,"Skjema 6.22 ";#N/A,#N/A,TRUE,"Skjema 6.23 ";#N/A,#N/A,TRUE,"Skjema 6.24 ";#N/A,#N/A,TRUE,"Skjema 6.25";#N/A,#N/A,TRUE,"Skjema 6.26 ";#N/A,#N/A,TRUE,"Skjema 6.27";#N/A,#N/A,TRUE,"Skjema 6.28 ";#N/A,#N/A,TRUE,"Skjema 6.29";#N/A,#N/A,TRUE,"Skjema 6.30"}</definedName>
    <definedName name="hva" localSheetId="7" hidden="1">{#N/A,#N/A,TRUE,"Skjema 6.18 ";#N/A,#N/A,TRUE,"Skjema 6.19 ";#N/A,#N/A,TRUE,"Skjema 6.20 ";#N/A,#N/A,TRUE,"Skjema 6.21";#N/A,#N/A,TRUE,"Skjema 6.22 ";#N/A,#N/A,TRUE,"Skjema 6.23 ";#N/A,#N/A,TRUE,"Skjema 6.24 ";#N/A,#N/A,TRUE,"Skjema 6.25";#N/A,#N/A,TRUE,"Skjema 6.26 ";#N/A,#N/A,TRUE,"Skjema 6.27";#N/A,#N/A,TRUE,"Skjema 6.28 ";#N/A,#N/A,TRUE,"Skjema 6.29";#N/A,#N/A,TRUE,"Skjema 6.30"}</definedName>
    <definedName name="hva" hidden="1">{#N/A,#N/A,TRUE,"Skjema 6.18 ";#N/A,#N/A,TRUE,"Skjema 6.19 ";#N/A,#N/A,TRUE,"Skjema 6.20 ";#N/A,#N/A,TRUE,"Skjema 6.21";#N/A,#N/A,TRUE,"Skjema 6.22 ";#N/A,#N/A,TRUE,"Skjema 6.23 ";#N/A,#N/A,TRUE,"Skjema 6.24 ";#N/A,#N/A,TRUE,"Skjema 6.25";#N/A,#N/A,TRUE,"Skjema 6.26 ";#N/A,#N/A,TRUE,"Skjema 6.27";#N/A,#N/A,TRUE,"Skjema 6.28 ";#N/A,#N/A,TRUE,"Skjema 6.29";#N/A,#N/A,TRUE,"Skjema 6.30"}</definedName>
    <definedName name="HVNGHN" localSheetId="6" hidden="1">{"'gráf jan00'!$A$1:$AK$41"}</definedName>
    <definedName name="HVNGHN" localSheetId="7" hidden="1">{"'gráf jan00'!$A$1:$AK$41"}</definedName>
    <definedName name="HVNGHN" hidden="1">{"'gráf jan00'!$A$1:$AK$41"}</definedName>
    <definedName name="i" localSheetId="6" hidden="1">#REF!</definedName>
    <definedName name="i" localSheetId="7" hidden="1">#REF!</definedName>
    <definedName name="i"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i3_36">#REF!</definedName>
    <definedName name="iam" localSheetId="7" hidden="1">{#N/A,#N/A,FALSE,"magsep2";#N/A,#N/A,FALSE,"¾"" X ½""";#N/A,#N/A,FALSE,"½"" X ¼""";#N/A,#N/A,FALSE,"¼"" X 8 Mesh";#N/A,#N/A,FALSE,"8 X 14 Mesh"}</definedName>
    <definedName name="iam" hidden="1">{#N/A,#N/A,FALSE,"magsep2";#N/A,#N/A,FALSE,"¾"" X ½""";#N/A,#N/A,FALSE,"½"" X ¼""";#N/A,#N/A,FALSE,"¼"" X 8 Mesh";#N/A,#N/A,FALSE,"8 X 14 Mesh"}</definedName>
    <definedName name="ic" localSheetId="6" hidden="1">{"'gráf jan00'!$A$1:$AK$41"}</definedName>
    <definedName name="ic" localSheetId="7" hidden="1">{"'gráf jan00'!$A$1:$AK$41"}</definedName>
    <definedName name="ic" hidden="1">{"'gráf jan00'!$A$1:$AK$41"}</definedName>
    <definedName name="içuioç" localSheetId="6" hidden="1">{"'gráf jan00'!$A$1:$AK$41"}</definedName>
    <definedName name="içuioç" localSheetId="7" hidden="1">{"'gráf jan00'!$A$1:$AK$41"}</definedName>
    <definedName name="içuioç" hidden="1">{"'gráf jan00'!$A$1:$AK$41"}</definedName>
    <definedName name="Id" localSheetId="6">#REF!</definedName>
    <definedName name="Id" localSheetId="7">[46]Crono!$B$6:$B$73</definedName>
    <definedName name="Id">#REF!</definedName>
    <definedName name="Id_Crono" localSheetId="6">#REF!</definedName>
    <definedName name="Id_Crono" localSheetId="7">[46]Crono!$B$6:$B$987</definedName>
    <definedName name="Id_Crono">#REF!</definedName>
    <definedName name="ID_PLACAS" localSheetId="6">#REF!</definedName>
    <definedName name="ID_PLACAS">#REF!</definedName>
    <definedName name="Ident" localSheetId="6" hidden="1">{"'RR'!$A$2:$E$81"}</definedName>
    <definedName name="Ident" localSheetId="7" hidden="1">{"'RR'!$A$2:$E$81"}</definedName>
    <definedName name="Ident" hidden="1">{"'RR'!$A$2:$E$81"}</definedName>
    <definedName name="IdentCausas_pareto" localSheetId="6" hidden="1">{"'RR'!$A$2:$E$81"}</definedName>
    <definedName name="IdentCausas_pareto" localSheetId="7" hidden="1">{"'RR'!$A$2:$E$81"}</definedName>
    <definedName name="IdentCausas_pareto" hidden="1">{"'RR'!$A$2:$E$81"}</definedName>
    <definedName name="IDENTICAÇÃO2" localSheetId="6" hidden="1">{"'RR'!$A$2:$E$81"}</definedName>
    <definedName name="IDENTICAÇÃO2" localSheetId="7" hidden="1">{"'RR'!$A$2:$E$81"}</definedName>
    <definedName name="IDENTICAÇÃO2" hidden="1">{"'RR'!$A$2:$E$81"}</definedName>
    <definedName name="Identificação_EFVM" localSheetId="6" hidden="1">{"'RR'!$A$2:$E$81"}</definedName>
    <definedName name="Identificação_EFVM" localSheetId="7" hidden="1">{"'RR'!$A$2:$E$81"}</definedName>
    <definedName name="Identificação_EFVM" hidden="1">{"'RR'!$A$2:$E$81"}</definedName>
    <definedName name="if" localSheetId="6" hidden="1">{#N/A,#N/A,FALSE,"GERAL";#N/A,#N/A,FALSE,"012-96";#N/A,#N/A,FALSE,"018-96";#N/A,#N/A,FALSE,"027-96";#N/A,#N/A,FALSE,"059-96";#N/A,#N/A,FALSE,"076-96";#N/A,#N/A,FALSE,"019-97";#N/A,#N/A,FALSE,"021-97";#N/A,#N/A,FALSE,"022-97";#N/A,#N/A,FALSE,"028-97"}</definedName>
    <definedName name="if" localSheetId="7" hidden="1">{#N/A,#N/A,FALSE,"GERAL";#N/A,#N/A,FALSE,"012-96";#N/A,#N/A,FALSE,"018-96";#N/A,#N/A,FALSE,"027-96";#N/A,#N/A,FALSE,"059-96";#N/A,#N/A,FALSE,"076-96";#N/A,#N/A,FALSE,"019-97";#N/A,#N/A,FALSE,"021-97";#N/A,#N/A,FALSE,"022-97";#N/A,#N/A,FALSE,"028-97"}</definedName>
    <definedName name="if" hidden="1">{#N/A,#N/A,FALSE,"GERAL";#N/A,#N/A,FALSE,"012-96";#N/A,#N/A,FALSE,"018-96";#N/A,#N/A,FALSE,"027-96";#N/A,#N/A,FALSE,"059-96";#N/A,#N/A,FALSE,"076-96";#N/A,#N/A,FALSE,"019-97";#N/A,#N/A,FALSE,"021-97";#N/A,#N/A,FALSE,"022-97";#N/A,#N/A,FALSE,"028-97"}</definedName>
    <definedName name="ifg" localSheetId="6" hidden="1">{#N/A,#N/A,FALSE,"QD_F1 Invest Detalhado";#N/A,#N/A,FALSE,"QD_F3 Invest_Comparado";#N/A,#N/A,FALSE,"QD_B Trafego";#N/A,#N/A,FALSE,"QD_D0 Custos Operacionais";#N/A,#N/A,FALSE,"QD_C Receita";#N/A,#N/A,FALSE,"QD_D Custos";#N/A,#N/A,FALSE,"QD_E Resultado";#N/A,#N/A,FALSE,"QD_G Fluxo Caixa"}</definedName>
    <definedName name="ifg" localSheetId="7" hidden="1">{#N/A,#N/A,FALSE,"QD_F1 Invest Detalhado";#N/A,#N/A,FALSE,"QD_F3 Invest_Comparado";#N/A,#N/A,FALSE,"QD_B Trafego";#N/A,#N/A,FALSE,"QD_D0 Custos Operacionais";#N/A,#N/A,FALSE,"QD_C Receita";#N/A,#N/A,FALSE,"QD_D Custos";#N/A,#N/A,FALSE,"QD_E Resultado";#N/A,#N/A,FALSE,"QD_G Fluxo Caixa"}</definedName>
    <definedName name="ifg" hidden="1">{#N/A,#N/A,FALSE,"QD_F1 Invest Detalhado";#N/A,#N/A,FALSE,"QD_F3 Invest_Comparado";#N/A,#N/A,FALSE,"QD_B Trafego";#N/A,#N/A,FALSE,"QD_D0 Custos Operacionais";#N/A,#N/A,FALSE,"QD_C Receita";#N/A,#N/A,FALSE,"QD_D Custos";#N/A,#N/A,FALSE,"QD_E Resultado";#N/A,#N/A,FALSE,"QD_G Fluxo Caixa"}</definedName>
    <definedName name="Igor" localSheetId="6" hidden="1">{"'CptDifn'!$AA$32:$AG$32"}</definedName>
    <definedName name="Igor" localSheetId="7" hidden="1">{"'CptDifn'!$AA$32:$AG$32"}</definedName>
    <definedName name="Igor" hidden="1">{"'CptDifn'!$AA$32:$AG$32"}</definedName>
    <definedName name="II" localSheetId="6" hidden="1">#REF!</definedName>
    <definedName name="II" hidden="1">#REF!</definedName>
    <definedName name="II_Sid_Pet_Agr_Con" localSheetId="6" hidden="1">{"'CptDifn'!$AA$32:$AG$32"}</definedName>
    <definedName name="II_Sid_Pet_Agr_Con" localSheetId="7" hidden="1">{"'CptDifn'!$AA$32:$AG$32"}</definedName>
    <definedName name="II_Sid_Pet_Agr_Con" hidden="1">{"'CptDifn'!$AA$32:$AG$32"}</definedName>
    <definedName name="II1cabo" localSheetId="6" hidden="1">{"'CptDifn'!$AA$32:$AG$32"}</definedName>
    <definedName name="II1cabo" localSheetId="7" hidden="1">{"'CptDifn'!$AA$32:$AG$32"}</definedName>
    <definedName name="II1cabo" hidden="1">{"'CptDifn'!$AA$32:$AG$32"}</definedName>
    <definedName name="II1TVV" localSheetId="6" hidden="1">{"'CptDifn'!$AA$32:$AG$32"}</definedName>
    <definedName name="II1TVV" localSheetId="7" hidden="1">{"'CptDifn'!$AA$32:$AG$32"}</definedName>
    <definedName name="II1TVV" hidden="1">{"'CptDifn'!$AA$32:$AG$32"}</definedName>
    <definedName name="II2_TVV" localSheetId="6" hidden="1">{"'CptDifn'!$AA$32:$AG$32"}</definedName>
    <definedName name="II2_TVV" localSheetId="7" hidden="1">{"'CptDifn'!$AA$32:$AG$32"}</definedName>
    <definedName name="II2_TVV" hidden="1">{"'CptDifn'!$AA$32:$AG$32"}</definedName>
    <definedName name="II3_TVV" localSheetId="6" hidden="1">{"'CptDifn'!$AA$32:$AG$32"}</definedName>
    <definedName name="II3_TVV" localSheetId="7" hidden="1">{"'CptDifn'!$AA$32:$AG$32"}</definedName>
    <definedName name="II3_TVV" hidden="1">{"'CptDifn'!$AA$32:$AG$32"}</definedName>
    <definedName name="iiii" localSheetId="6" hidden="1">{"'CptDifn'!$AA$32:$AG$32"}</definedName>
    <definedName name="iiii" localSheetId="7" hidden="1">{"'CptDifn'!$AA$32:$AG$32"}</definedName>
    <definedName name="iiii" hidden="1">{"'CptDifn'!$AA$32:$AG$32"}</definedName>
    <definedName name="IIIII"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IIIII"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IIIII"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iinstalações" localSheetId="7" hidden="1">{#N/A,#N/A,FALSE,"GERAL";#N/A,#N/A,FALSE,"012-96";#N/A,#N/A,FALSE,"018-96";#N/A,#N/A,FALSE,"027-96";#N/A,#N/A,FALSE,"059-96";#N/A,#N/A,FALSE,"076-96";#N/A,#N/A,FALSE,"019-97";#N/A,#N/A,FALSE,"021-97";#N/A,#N/A,FALSE,"022-97";#N/A,#N/A,FALSE,"028-97"}</definedName>
    <definedName name="iinstalações" hidden="1">{#N/A,#N/A,FALSE,"GERAL";#N/A,#N/A,FALSE,"012-96";#N/A,#N/A,FALSE,"018-96";#N/A,#N/A,FALSE,"027-96";#N/A,#N/A,FALSE,"059-96";#N/A,#N/A,FALSE,"076-96";#N/A,#N/A,FALSE,"019-97";#N/A,#N/A,FALSE,"021-97";#N/A,#N/A,FALSE,"022-97";#N/A,#N/A,FALSE,"028-97"}</definedName>
    <definedName name="IJFLUYF" localSheetId="6" hidden="1">#REF!</definedName>
    <definedName name="IJFLUYF" localSheetId="7" hidden="1">#REF!</definedName>
    <definedName name="IJFLUYF" hidden="1">#REF!</definedName>
    <definedName name="ijuhg" localSheetId="6" hidden="1">#REF!</definedName>
    <definedName name="ijuhg" hidden="1">#REF!</definedName>
    <definedName name="IL_01" localSheetId="6">#REF!</definedName>
    <definedName name="IL_01">#REF!</definedName>
    <definedName name="iLUMINAÇÃO" localSheetId="6" hidden="1">{#N/A,#N/A,FALSE,"ANEXO3 99 ERA";#N/A,#N/A,FALSE,"ANEXO3 99 UBÁ2";#N/A,#N/A,FALSE,"ANEXO3 99 DTU";#N/A,#N/A,FALSE,"ANEXO3 99 RDR";#N/A,#N/A,FALSE,"ANEXO3 99 UBÁ4";#N/A,#N/A,FALSE,"ANEXO3 99 UBÁ6"}</definedName>
    <definedName name="iLUMINAÇÃO" localSheetId="7" hidden="1">{#N/A,#N/A,FALSE,"ANEXO3 99 ERA";#N/A,#N/A,FALSE,"ANEXO3 99 UBÁ2";#N/A,#N/A,FALSE,"ANEXO3 99 DTU";#N/A,#N/A,FALSE,"ANEXO3 99 RDR";#N/A,#N/A,FALSE,"ANEXO3 99 UBÁ4";#N/A,#N/A,FALSE,"ANEXO3 99 UBÁ6"}</definedName>
    <definedName name="iLUMINAÇÃO" hidden="1">{#N/A,#N/A,FALSE,"ANEXO3 99 ERA";#N/A,#N/A,FALSE,"ANEXO3 99 UBÁ2";#N/A,#N/A,FALSE,"ANEXO3 99 DTU";#N/A,#N/A,FALSE,"ANEXO3 99 RDR";#N/A,#N/A,FALSE,"ANEXO3 99 UBÁ4";#N/A,#N/A,FALSE,"ANEXO3 99 UBÁ6"}</definedName>
    <definedName name="IM" localSheetId="6">#REF!</definedName>
    <definedName name="IM" localSheetId="7">#REF!</definedName>
    <definedName name="IM">#REF!</definedName>
    <definedName name="immmm" localSheetId="6" hidden="1">{#N/A,#N/A,FALSE,"DEF1";#N/A,#N/A,FALSE,"DEF2";#N/A,#N/A,FALSE,"DEF3"}</definedName>
    <definedName name="immmm" localSheetId="7" hidden="1">{#N/A,#N/A,FALSE,"DEF1";#N/A,#N/A,FALSE,"DEF2";#N/A,#N/A,FALSE,"DEF3"}</definedName>
    <definedName name="immmm" hidden="1">{#N/A,#N/A,FALSE,"DEF1";#N/A,#N/A,FALSE,"DEF2";#N/A,#N/A,FALSE,"DEF3"}</definedName>
    <definedName name="IMP" hidden="1">#REF!</definedName>
    <definedName name="Impacto">#REF!</definedName>
    <definedName name="IMPERMEABILIZA">#N/A</definedName>
    <definedName name="IMPRI" localSheetId="6">#REF!</definedName>
    <definedName name="IMPRI" localSheetId="7">#REF!</definedName>
    <definedName name="IMPRI">#REF!</definedName>
    <definedName name="IMPRIMAÇÃO" localSheetId="6">#REF!</definedName>
    <definedName name="IMPRIMAÇÃO">#REF!</definedName>
    <definedName name="Imprimir_títulos_IM">#REF!</definedName>
    <definedName name="imunyb" localSheetId="6" hidden="1">#REF!</definedName>
    <definedName name="imunyb" hidden="1">#REF!</definedName>
    <definedName name="in" localSheetId="6" hidden="1">{#N/A,#N/A,FALSE,"DEF1";#N/A,#N/A,FALSE,"DEF2";#N/A,#N/A,FALSE,"DEF3"}</definedName>
    <definedName name="in" localSheetId="7" hidden="1">{#N/A,#N/A,FALSE,"DEF1";#N/A,#N/A,FALSE,"DEF2";#N/A,#N/A,FALSE,"DEF3"}</definedName>
    <definedName name="in" hidden="1">{#N/A,#N/A,FALSE,"DEF1";#N/A,#N/A,FALSE,"DEF2";#N/A,#N/A,FALSE,"DEF3"}</definedName>
    <definedName name="INCC"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INCC"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INCC"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INCC"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INCC"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INCC"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INCC"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IN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incluir" hidden="1">TRUE</definedName>
    <definedName name="indice" localSheetId="6">#REF!</definedName>
    <definedName name="indice" localSheetId="7">[1]Tabela!$B$3:$Q$3</definedName>
    <definedName name="indice">#REF!</definedName>
    <definedName name="indice1">#REF!</definedName>
    <definedName name="inf">#REF!</definedName>
    <definedName name="Inflación" localSheetId="6"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Inflación" localSheetId="7"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Inflación"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Infra" localSheetId="6" hidden="1">{"'Quadro'!$A$4:$BG$78"}</definedName>
    <definedName name="Infra" localSheetId="7" hidden="1">{"'Quadro'!$A$4:$BG$78"}</definedName>
    <definedName name="Infra" hidden="1">{"'Quadro'!$A$4:$BG$78"}</definedName>
    <definedName name="INFRA_SET_2013" localSheetId="6">#REF!</definedName>
    <definedName name="INFRA_SET_2013" localSheetId="7">[72]INFRA_SET_2013!$A$1:$D$706</definedName>
    <definedName name="INFRA_SET_2013">#REF!</definedName>
    <definedName name="INFRAESTRUTURA" localSheetId="6">#REF!</definedName>
    <definedName name="INFRAESTRUTURA" localSheetId="7">[38]PROJETO!#REF!</definedName>
    <definedName name="INFRAESTRUTURA">#REF!</definedName>
    <definedName name="INICIO" localSheetId="6">#REF!</definedName>
    <definedName name="INICIO" localSheetId="7">[85]II.3!$H$12:$H$12</definedName>
    <definedName name="INICIO">#REF!</definedName>
    <definedName name="InicioOperacao" localSheetId="6">#REF!</definedName>
    <definedName name="InicioOperacao" localSheetId="7">'[86]TABELA RESUMO'!$D$7</definedName>
    <definedName name="InicioOperacao">#REF!</definedName>
    <definedName name="Input_Page">#N/A</definedName>
    <definedName name="Insatalações" localSheetId="7" hidden="1">{#N/A,#N/A,FALSE,"GERAL";#N/A,#N/A,FALSE,"012-96";#N/A,#N/A,FALSE,"018-96";#N/A,#N/A,FALSE,"027-96";#N/A,#N/A,FALSE,"059-96";#N/A,#N/A,FALSE,"076-96";#N/A,#N/A,FALSE,"019-97";#N/A,#N/A,FALSE,"021-97";#N/A,#N/A,FALSE,"022-97";#N/A,#N/A,FALSE,"028-97"}</definedName>
    <definedName name="Insatalações" hidden="1">{#N/A,#N/A,FALSE,"GERAL";#N/A,#N/A,FALSE,"012-96";#N/A,#N/A,FALSE,"018-96";#N/A,#N/A,FALSE,"027-96";#N/A,#N/A,FALSE,"059-96";#N/A,#N/A,FALSE,"076-96";#N/A,#N/A,FALSE,"019-97";#N/A,#N/A,FALSE,"021-97";#N/A,#N/A,FALSE,"022-97";#N/A,#N/A,FALSE,"028-97"}</definedName>
    <definedName name="insta" localSheetId="6" hidden="1">{#N/A,#N/A,TRUE,"Serviços"}</definedName>
    <definedName name="insta" localSheetId="7" hidden="1">{#N/A,#N/A,TRUE,"Serviços"}</definedName>
    <definedName name="insta" hidden="1">{#N/A,#N/A,TRUE,"Serviços"}</definedName>
    <definedName name="instalaçoes2" localSheetId="7" hidden="1">{#N/A,#N/A,FALSE,"GERAL";#N/A,#N/A,FALSE,"012-96";#N/A,#N/A,FALSE,"018-96";#N/A,#N/A,FALSE,"027-96";#N/A,#N/A,FALSE,"059-96";#N/A,#N/A,FALSE,"076-96";#N/A,#N/A,FALSE,"019-97";#N/A,#N/A,FALSE,"021-97";#N/A,#N/A,FALSE,"022-97";#N/A,#N/A,FALSE,"028-97"}</definedName>
    <definedName name="instalaçoes2" hidden="1">{#N/A,#N/A,FALSE,"GERAL";#N/A,#N/A,FALSE,"012-96";#N/A,#N/A,FALSE,"018-96";#N/A,#N/A,FALSE,"027-96";#N/A,#N/A,FALSE,"059-96";#N/A,#N/A,FALSE,"076-96";#N/A,#N/A,FALSE,"019-97";#N/A,#N/A,FALSE,"021-97";#N/A,#N/A,FALSE,"022-97";#N/A,#N/A,FALSE,"028-97"}</definedName>
    <definedName name="Instructions">#N/A</definedName>
    <definedName name="insum">#REF!</definedName>
    <definedName name="Insumos" localSheetId="6" hidden="1">#REF!</definedName>
    <definedName name="Insumos" localSheetId="7" hidden="1">#REF!</definedName>
    <definedName name="Insumos" hidden="1">#REF!</definedName>
    <definedName name="insumos_15">#REF!</definedName>
    <definedName name="insumos_16">#REF!</definedName>
    <definedName name="insumos_17">#REF!</definedName>
    <definedName name="insumos_18">#REF!</definedName>
    <definedName name="insumos_19">#REF!</definedName>
    <definedName name="insumos_20">#REF!</definedName>
    <definedName name="insumos_21">#REF!</definedName>
    <definedName name="insumos_22">#REF!</definedName>
    <definedName name="insumos_23">#REF!</definedName>
    <definedName name="insumos_24">#REF!</definedName>
    <definedName name="insumos_25">#REF!</definedName>
    <definedName name="insumos_26">#REF!</definedName>
    <definedName name="insumos_27">#REF!</definedName>
    <definedName name="insumos_28">#REF!</definedName>
    <definedName name="insumos_29">#REF!</definedName>
    <definedName name="insumos_30">#REF!</definedName>
    <definedName name="insumos_31">#REF!</definedName>
    <definedName name="insumos_32">#REF!</definedName>
    <definedName name="insumos_33">#REF!</definedName>
    <definedName name="insumos_34">#REF!</definedName>
    <definedName name="insumos_35">#REF!</definedName>
    <definedName name="insumos_36">#REF!</definedName>
    <definedName name="insumos_38">#REF!</definedName>
    <definedName name="int" localSheetId="6" hidden="1">{#N/A,#N/A,FALSE,"General";#N/A,#N/A,FALSE,"DMU";#N/A,#N/A,FALSE,"Breakdown";#N/A,#N/A,FALSE,"Traction";#N/A,#N/A,FALSE,"Bogie &amp; Carbody";#N/A,#N/A,FALSE,"Auxiliaries";#N/A,#N/A,FALSE,"Braking";#N/A,#N/A,FALSE,"Electric";#N/A,#N/A,FALSE,"Comfort";#N/A,#N/A,FALSE,"Interiors";#N/A,#N/A,FALSE,"Exterior"}</definedName>
    <definedName name="int" localSheetId="7" hidden="1">{#N/A,#N/A,FALSE,"General";#N/A,#N/A,FALSE,"DMU";#N/A,#N/A,FALSE,"Breakdown";#N/A,#N/A,FALSE,"Traction";#N/A,#N/A,FALSE,"Bogie &amp; Carbody";#N/A,#N/A,FALSE,"Auxiliaries";#N/A,#N/A,FALSE,"Braking";#N/A,#N/A,FALSE,"Electric";#N/A,#N/A,FALSE,"Comfort";#N/A,#N/A,FALSE,"Interiors";#N/A,#N/A,FALSE,"Exterior"}</definedName>
    <definedName name="int" hidden="1">{#N/A,#N/A,FALSE,"General";#N/A,#N/A,FALSE,"DMU";#N/A,#N/A,FALSE,"Breakdown";#N/A,#N/A,FALSE,"Traction";#N/A,#N/A,FALSE,"Bogie &amp; Carbody";#N/A,#N/A,FALSE,"Auxiliaries";#N/A,#N/A,FALSE,"Braking";#N/A,#N/A,FALSE,"Electric";#N/A,#N/A,FALSE,"Comfort";#N/A,#N/A,FALSE,"Interiors";#N/A,#N/A,FALSE,"Exterior"}</definedName>
    <definedName name="Int_priv" localSheetId="7" hidden="1">{#N/A,#N/A,FALSE,"Planilha";#N/A,#N/A,FALSE,"Resumo";#N/A,#N/A,FALSE,"Fisico";#N/A,#N/A,FALSE,"Financeiro";#N/A,#N/A,FALSE,"Financeiro"}</definedName>
    <definedName name="Int_priv" hidden="1">{#N/A,#N/A,FALSE,"Planilha";#N/A,#N/A,FALSE,"Resumo";#N/A,#N/A,FALSE,"Fisico";#N/A,#N/A,FALSE,"Financeiro";#N/A,#N/A,FALSE,"Financeiro"}</definedName>
    <definedName name="Intran" localSheetId="6" hidden="1">{"'teste'!$B$2:$R$49"}</definedName>
    <definedName name="Intran" localSheetId="7" hidden="1">{"'teste'!$B$2:$R$49"}</definedName>
    <definedName name="Intran" hidden="1">{"'teste'!$B$2:$R$49"}</definedName>
    <definedName name="inv" localSheetId="6"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inv" localSheetId="7"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inv"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INV_ECON_MENSAL" localSheetId="6" hidden="1">{#N/A,#N/A,FALSE,"DEF1";#N/A,#N/A,FALSE,"DEF2";#N/A,#N/A,FALSE,"DEF3"}</definedName>
    <definedName name="INV_ECON_MENSAL" localSheetId="7" hidden="1">{#N/A,#N/A,FALSE,"DEF1";#N/A,#N/A,FALSE,"DEF2";#N/A,#N/A,FALSE,"DEF3"}</definedName>
    <definedName name="INV_ECON_MENSAL" hidden="1">{#N/A,#N/A,FALSE,"DEF1";#N/A,#N/A,FALSE,"DEF2";#N/A,#N/A,FALSE,"DEF3"}</definedName>
    <definedName name="inv_financ_Mensal_desemb" localSheetId="6" hidden="1">{#N/A,#N/A,FALSE,"DEF1";#N/A,#N/A,FALSE,"DEF2";#N/A,#N/A,FALSE,"DEF3"}</definedName>
    <definedName name="inv_financ_Mensal_desemb" localSheetId="7" hidden="1">{#N/A,#N/A,FALSE,"DEF1";#N/A,#N/A,FALSE,"DEF2";#N/A,#N/A,FALSE,"DEF3"}</definedName>
    <definedName name="inv_financ_Mensal_desemb" hidden="1">{#N/A,#N/A,FALSE,"DEF1";#N/A,#N/A,FALSE,"DEF2";#N/A,#N/A,FALSE,"DEF3"}</definedName>
    <definedName name="inver" localSheetId="6"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inver" localSheetId="7"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inver"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inversion" localSheetId="6"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inversion" localSheetId="7"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inversion"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Inversión" localSheetId="6"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Inversión" localSheetId="7"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Inversión"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inversiones" localSheetId="6"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inversiones" localSheetId="7"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inversiones"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InvJustificativas6" localSheetId="6" hidden="1">{"'REL CUSTODIF'!$B$1:$H$72"}</definedName>
    <definedName name="InvJustificativas6" localSheetId="7" hidden="1">{"'REL CUSTODIF'!$B$1:$H$72"}</definedName>
    <definedName name="InvJustificativas6" hidden="1">{"'REL CUSTODIF'!$B$1:$H$72"}</definedName>
    <definedName name="InvJustificativas9" localSheetId="6" hidden="1">{"'REL CUSTODIF'!$B$1:$H$72"}</definedName>
    <definedName name="InvJustificativas9" localSheetId="7" hidden="1">{"'REL CUSTODIF'!$B$1:$H$72"}</definedName>
    <definedName name="InvJustificativas9" hidden="1">{"'REL CUSTODIF'!$B$1:$H$72"}</definedName>
    <definedName name="ioipo" localSheetId="6" hidden="1">{"'gráf jan00'!$A$1:$AK$41"}</definedName>
    <definedName name="ioipo" localSheetId="7" hidden="1">{"'gráf jan00'!$A$1:$AK$41"}</definedName>
    <definedName name="ioipo" hidden="1">{"'gráf jan00'!$A$1:$AK$41"}</definedName>
    <definedName name="ioyuoy" localSheetId="6" hidden="1">{"'CptDifn'!$AA$32:$AG$32"}</definedName>
    <definedName name="ioyuoy" localSheetId="7" hidden="1">{"'CptDifn'!$AA$32:$AG$32"}</definedName>
    <definedName name="ioyuoy" hidden="1">{"'CptDifn'!$AA$32:$AG$32"}</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_REUT" hidden="1">"c5408"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localSheetId="6" hidden="1">"c1630"</definedName>
    <definedName name="IQ_CASH_ACQUIRE_CF" localSheetId="7" hidden="1">"c1630"</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TEREST" hidden="1">"c120"</definedName>
    <definedName name="IQ_CASH_INVEST" hidden="1">"c121"</definedName>
    <definedName name="IQ_CASH_OPER" hidden="1">"c122"</definedName>
    <definedName name="IQ_CASH_OPER_ACT_OR_EST" hidden="1">"c4164"</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UM_EST" hidden="1">"c4246"</definedName>
    <definedName name="IQ_CASH_OPER_STDDEV_EST" hidden="1">"c4247"</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localSheetId="6" hidden="1">"c2106"</definedName>
    <definedName name="IQ_DIV_PAYMENT_DATE" localSheetId="7" hidden="1">"c2106"</definedName>
    <definedName name="IQ_DIV_PAYMENT_DATE" hidden="1">"c2205"</definedName>
    <definedName name="IQ_DIV_RECORD_DATE" localSheetId="6" hidden="1">"c2105"</definedName>
    <definedName name="IQ_DIV_RECORD_DATE" localSheetId="7" hidden="1">"c2105"</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REUT" hidden="1">"c5460"</definedName>
    <definedName name="IQ_EPS_EST" hidden="1">"c399"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_REUT" hidden="1">"c5409"</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DIFF_REUT" hidden="1">"c5433"</definedName>
    <definedName name="IQ_EST_BV_SHARE_DIFF" hidden="1">"c4147"</definedName>
    <definedName name="IQ_EST_BV_SHARE_SURPRISE_PERCENT" hidden="1">"c4148"</definedName>
    <definedName name="IQ_EST_BV_SURPRISE_PERCENT_REUT" hidden="1">"c5434"</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BUY_REUT" hidden="1">"c3869"</definedName>
    <definedName name="IQ_EST_NUM_HOLD" hidden="1">"c1761"</definedName>
    <definedName name="IQ_EST_NUM_HOLD_REUT" hidden="1">"c3871"</definedName>
    <definedName name="IQ_EST_NUM_NO_OPINION" hidden="1">"c1758"</definedName>
    <definedName name="IQ_EST_NUM_NO_OPINION_REUT" hidden="1">"c3868"</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BRANCHES_U.S._BANKS_LOANS_FDIC" hidden="1">"c6438"</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localSheetId="6" hidden="1">39965.6378009259</definedName>
    <definedName name="IQ_NAMES_REVISION_DATE_" localSheetId="7" hidden="1">39965.6378009259</definedName>
    <definedName name="IQ_NAMES_REVISION_DATE_" hidden="1">"01/16/2012 14:24:06"</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localSheetId="6" hidden="1">"c2127"</definedName>
    <definedName name="IQ_OUTSTANDING_FILING_DATE" localSheetId="7" hidden="1">"c2127"</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"c3965"</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RE_OPEN_COST" hidden="1">"c1040"</definedName>
    <definedName name="IQ_PRE_TAX_ACT_OR_EST" hidden="1">"c2221"</definedName>
    <definedName name="IQ_PRE_TAX_ACT_OR_EST_REUT" hidden="1">"c5467"</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ICE_CFPS_FWD" hidden="1">"c2237"</definedName>
    <definedName name="IQ_PRICE_CFPS_FWD_REUT" hidden="1">"c4053"</definedName>
    <definedName name="IQ_PRICE_OVER_BVPS" hidden="1">"c1412"</definedName>
    <definedName name="IQ_PRICE_OVER_LTM_EPS" hidden="1">"c1413"</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IV_PAID_CF" hidden="1">"c1266"</definedName>
    <definedName name="IQ_TOTAL_EMPLOYEE" localSheetId="6" hidden="1">"c1522"</definedName>
    <definedName name="IQ_TOTAL_EMPLOYEE" localSheetId="7" hidden="1">"c1522"</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 localSheetId="6">#REF!</definedName>
    <definedName name="IR" localSheetId="7">#REF!</definedName>
    <definedName name="IR">#REF!</definedName>
    <definedName name="IRPJ98" localSheetId="6" hidden="1">{#N/A,#N/A,FALSE,"IR E CS 1997";#N/A,#N/A,FALSE,"PR ND";#N/A,#N/A,FALSE,"8191";#N/A,#N/A,FALSE,"8383";#N/A,#N/A,FALSE,"MP 1024";#N/A,#N/A,FALSE,"AD_EX_97";#N/A,#N/A,FALSE,"BD 97"}</definedName>
    <definedName name="IRPJ98" localSheetId="7" hidden="1">{#N/A,#N/A,FALSE,"IR E CS 1997";#N/A,#N/A,FALSE,"PR ND";#N/A,#N/A,FALSE,"8191";#N/A,#N/A,FALSE,"8383";#N/A,#N/A,FALSE,"MP 1024";#N/A,#N/A,FALSE,"AD_EX_97";#N/A,#N/A,FALSE,"BD 97"}</definedName>
    <definedName name="IRPJ98" hidden="1">{#N/A,#N/A,FALSE,"IR E CS 1997";#N/A,#N/A,FALSE,"PR ND";#N/A,#N/A,FALSE,"8191";#N/A,#N/A,FALSE,"8383";#N/A,#N/A,FALSE,"MP 1024";#N/A,#N/A,FALSE,"AD_EX_97";#N/A,#N/A,FALSE,"BD 97"}</definedName>
    <definedName name="IS" localSheetId="6" hidden="1">{#N/A,#N/A,TRUE,"forside";#N/A,#N/A,TRUE,"Res_AOGT";#N/A,#N/A,TRUE,"Bal_AOGT";#N/A,#N/A,TRUE,"Kont_AOGT";#N/A,#N/A,TRUE,"Note 1-5";#N/A,#N/A,TRUE,"Note 6-9";#N/A,#N/A,TRUE,"Bal_note10-14";#N/A,#N/A,TRUE,"Note 15-16";#N/A,#N/A,TRUE,"Note 17-19";#N/A,#N/A,TRUE,"Note 19 forts.";#N/A,#N/A,TRUE,"Note 20-23";#N/A,#N/A,TRUE,"Nøkkeltall"}</definedName>
    <definedName name="IS" localSheetId="7" hidden="1">{#N/A,#N/A,TRUE,"forside";#N/A,#N/A,TRUE,"Res_AOGT";#N/A,#N/A,TRUE,"Bal_AOGT";#N/A,#N/A,TRUE,"Kont_AOGT";#N/A,#N/A,TRUE,"Note 1-5";#N/A,#N/A,TRUE,"Note 6-9";#N/A,#N/A,TRUE,"Bal_note10-14";#N/A,#N/A,TRUE,"Note 15-16";#N/A,#N/A,TRUE,"Note 17-19";#N/A,#N/A,TRUE,"Note 19 forts.";#N/A,#N/A,TRUE,"Note 20-23";#N/A,#N/A,TRUE,"Nøkkeltall"}</definedName>
    <definedName name="IS" hidden="1">{#N/A,#N/A,TRUE,"forside";#N/A,#N/A,TRUE,"Res_AOGT";#N/A,#N/A,TRUE,"Bal_AOGT";#N/A,#N/A,TRUE,"Kont_AOGT";#N/A,#N/A,TRUE,"Note 1-5";#N/A,#N/A,TRUE,"Note 6-9";#N/A,#N/A,TRUE,"Bal_note10-14";#N/A,#N/A,TRUE,"Note 15-16";#N/A,#N/A,TRUE,"Note 17-19";#N/A,#N/A,TRUE,"Note 19 forts.";#N/A,#N/A,TRUE,"Note 20-23";#N/A,#N/A,TRUE,"Nøkkeltall"}</definedName>
    <definedName name="IsColHidden" hidden="1">FALSE</definedName>
    <definedName name="IsLTMColHidden" hidden="1">FALSE</definedName>
    <definedName name="ISS">#REF!</definedName>
    <definedName name="IT"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IT"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IT"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ITEM">#REF!</definedName>
    <definedName name="ITEM_15">#REF!</definedName>
    <definedName name="ITEM_16">#REF!</definedName>
    <definedName name="ITEM_17">#REF!</definedName>
    <definedName name="ITEM_18">#REF!</definedName>
    <definedName name="ITEM_19">#REF!</definedName>
    <definedName name="ITEM_20">#REF!</definedName>
    <definedName name="ITEM_21">#REF!</definedName>
    <definedName name="ITEM_22">#REF!</definedName>
    <definedName name="ITEM_23">#REF!</definedName>
    <definedName name="ITEM_24">#REF!</definedName>
    <definedName name="ITEM_25">#REF!</definedName>
    <definedName name="ITEM_26">#REF!</definedName>
    <definedName name="ITEM_27">#REF!</definedName>
    <definedName name="ITEM_28">#REF!</definedName>
    <definedName name="ITEM_29">#REF!</definedName>
    <definedName name="ITEM_30">#REF!</definedName>
    <definedName name="ITEM_31">#REF!</definedName>
    <definedName name="ITEM_32">#REF!</definedName>
    <definedName name="ITEM_33">#REF!</definedName>
    <definedName name="ITEM_34">#REF!</definedName>
    <definedName name="ITEM_35">#REF!</definedName>
    <definedName name="ITEM_36">#REF!</definedName>
    <definedName name="ITEM_38">#REF!</definedName>
    <definedName name="item1">#REF!</definedName>
    <definedName name="item1_15">#REF!</definedName>
    <definedName name="item1_16">#REF!</definedName>
    <definedName name="item1_17">#REF!</definedName>
    <definedName name="item1_18">#REF!</definedName>
    <definedName name="item1_19">#REF!</definedName>
    <definedName name="item1_20">#REF!</definedName>
    <definedName name="item1_21">#REF!</definedName>
    <definedName name="item1_22">#REF!</definedName>
    <definedName name="item1_23">#REF!</definedName>
    <definedName name="item1_24">#REF!</definedName>
    <definedName name="item1_25">#REF!</definedName>
    <definedName name="item1_26">#REF!</definedName>
    <definedName name="item1_27">#REF!</definedName>
    <definedName name="item1_28">#REF!</definedName>
    <definedName name="item1_29">#REF!</definedName>
    <definedName name="item1_30">#REF!</definedName>
    <definedName name="item1_31">#REF!</definedName>
    <definedName name="item1_32">#REF!</definedName>
    <definedName name="item1_33">#REF!</definedName>
    <definedName name="item1_34">#REF!</definedName>
    <definedName name="item1_35">#REF!</definedName>
    <definedName name="item1_36">#REF!</definedName>
    <definedName name="item1_38">#REF!</definedName>
    <definedName name="item10_15">#REF!</definedName>
    <definedName name="item10_16">#REF!</definedName>
    <definedName name="item10_17">#REF!</definedName>
    <definedName name="item10_18">#REF!</definedName>
    <definedName name="item10_19">#REF!</definedName>
    <definedName name="item10_20">#REF!</definedName>
    <definedName name="item10_21">#REF!</definedName>
    <definedName name="item10_22">#REF!</definedName>
    <definedName name="item10_23">#REF!</definedName>
    <definedName name="item10_24">#REF!</definedName>
    <definedName name="item10_25">#REF!</definedName>
    <definedName name="item10_26">#REF!</definedName>
    <definedName name="item10_27">#REF!</definedName>
    <definedName name="item10_28">#REF!</definedName>
    <definedName name="item10_29">#REF!</definedName>
    <definedName name="item10_30">#REF!</definedName>
    <definedName name="item10_31">#REF!</definedName>
    <definedName name="item10_32">#REF!</definedName>
    <definedName name="item10_33">#REF!</definedName>
    <definedName name="item10_34">#REF!</definedName>
    <definedName name="item10_35">#REF!</definedName>
    <definedName name="item10_36">#REF!</definedName>
    <definedName name="item10_38">#REF!</definedName>
    <definedName name="item11_15">#REF!</definedName>
    <definedName name="item11_16">#REF!</definedName>
    <definedName name="item11_17">#REF!</definedName>
    <definedName name="item11_18">#REF!</definedName>
    <definedName name="item11_19">#REF!</definedName>
    <definedName name="item11_20">#REF!</definedName>
    <definedName name="item11_21">#REF!</definedName>
    <definedName name="item11_22">#REF!</definedName>
    <definedName name="item11_23">#REF!</definedName>
    <definedName name="item11_24">#REF!</definedName>
    <definedName name="item11_25">#REF!</definedName>
    <definedName name="item11_26">#REF!</definedName>
    <definedName name="item11_27">#REF!</definedName>
    <definedName name="item11_28">#REF!</definedName>
    <definedName name="item11_29">#REF!</definedName>
    <definedName name="item11_30">#REF!</definedName>
    <definedName name="item11_31">#REF!</definedName>
    <definedName name="item11_32">#REF!</definedName>
    <definedName name="item11_33">#REF!</definedName>
    <definedName name="item11_34">#REF!</definedName>
    <definedName name="item11_35">#REF!</definedName>
    <definedName name="item11_36">#REF!</definedName>
    <definedName name="item11_38">#REF!</definedName>
    <definedName name="item12_15">#REF!</definedName>
    <definedName name="item12_16">#REF!</definedName>
    <definedName name="item12_17">#REF!</definedName>
    <definedName name="item12_18">#REF!</definedName>
    <definedName name="item12_19">#REF!</definedName>
    <definedName name="item12_20">#REF!</definedName>
    <definedName name="item12_21">#REF!</definedName>
    <definedName name="item12_22">#REF!</definedName>
    <definedName name="item12_23">#REF!</definedName>
    <definedName name="item12_24">#REF!</definedName>
    <definedName name="item12_25">#REF!</definedName>
    <definedName name="item12_26">#REF!</definedName>
    <definedName name="item12_27">#REF!</definedName>
    <definedName name="item12_28">#REF!</definedName>
    <definedName name="item12_29">#REF!</definedName>
    <definedName name="item12_30">#REF!</definedName>
    <definedName name="item12_31">#REF!</definedName>
    <definedName name="item12_32">#REF!</definedName>
    <definedName name="item12_33">#REF!</definedName>
    <definedName name="item12_34">#REF!</definedName>
    <definedName name="item12_35">#REF!</definedName>
    <definedName name="item12_36">#REF!</definedName>
    <definedName name="item12_38">#REF!</definedName>
    <definedName name="item13_15">#REF!</definedName>
    <definedName name="item13_16">#REF!</definedName>
    <definedName name="item13_17">#REF!</definedName>
    <definedName name="item13_18">#REF!</definedName>
    <definedName name="item13_19">#REF!</definedName>
    <definedName name="item13_20">#REF!</definedName>
    <definedName name="item13_21">#REF!</definedName>
    <definedName name="item13_22">#REF!</definedName>
    <definedName name="item13_23">#REF!</definedName>
    <definedName name="item13_24">#REF!</definedName>
    <definedName name="item13_25">#REF!</definedName>
    <definedName name="item13_26">#REF!</definedName>
    <definedName name="item13_27">#REF!</definedName>
    <definedName name="item13_28">#REF!</definedName>
    <definedName name="item13_29">#REF!</definedName>
    <definedName name="item13_30">#REF!</definedName>
    <definedName name="item13_31">#REF!</definedName>
    <definedName name="item13_32">#REF!</definedName>
    <definedName name="item13_33">#REF!</definedName>
    <definedName name="item13_34">#REF!</definedName>
    <definedName name="item13_35">#REF!</definedName>
    <definedName name="item13_36">#REF!</definedName>
    <definedName name="item13_38">#REF!</definedName>
    <definedName name="item14_15">#REF!</definedName>
    <definedName name="item14_16">#REF!</definedName>
    <definedName name="item14_17">#REF!</definedName>
    <definedName name="item14_18">#REF!</definedName>
    <definedName name="item14_19">#REF!</definedName>
    <definedName name="item14_20">#REF!</definedName>
    <definedName name="item14_21">#REF!</definedName>
    <definedName name="item14_22">#REF!</definedName>
    <definedName name="item14_23">#REF!</definedName>
    <definedName name="item14_24">#REF!</definedName>
    <definedName name="item14_25">#REF!</definedName>
    <definedName name="item14_26">#REF!</definedName>
    <definedName name="item14_27">#REF!</definedName>
    <definedName name="item14_28">#REF!</definedName>
    <definedName name="item14_29">#REF!</definedName>
    <definedName name="item14_30">#REF!</definedName>
    <definedName name="item14_31">#REF!</definedName>
    <definedName name="item14_32">#REF!</definedName>
    <definedName name="item14_33">#REF!</definedName>
    <definedName name="item14_34">#REF!</definedName>
    <definedName name="item14_35">#REF!</definedName>
    <definedName name="item14_36">#REF!</definedName>
    <definedName name="item14_38">#REF!</definedName>
    <definedName name="item15_15">#REF!</definedName>
    <definedName name="item15_16">#REF!</definedName>
    <definedName name="item15_17">#REF!</definedName>
    <definedName name="item15_18">#REF!</definedName>
    <definedName name="item15_19">#REF!</definedName>
    <definedName name="item15_20">#REF!</definedName>
    <definedName name="item15_21">#REF!</definedName>
    <definedName name="item15_22">#REF!</definedName>
    <definedName name="item15_23">#REF!</definedName>
    <definedName name="item15_24">#REF!</definedName>
    <definedName name="item15_25">#REF!</definedName>
    <definedName name="item15_26">#REF!</definedName>
    <definedName name="item15_27">#REF!</definedName>
    <definedName name="item15_28">#REF!</definedName>
    <definedName name="item15_29">#REF!</definedName>
    <definedName name="item15_30">#REF!</definedName>
    <definedName name="item15_31">#REF!</definedName>
    <definedName name="item15_32">#REF!</definedName>
    <definedName name="item15_33">#REF!</definedName>
    <definedName name="item15_34">#REF!</definedName>
    <definedName name="item15_35">#REF!</definedName>
    <definedName name="item15_36">#REF!</definedName>
    <definedName name="item15_38">#REF!</definedName>
    <definedName name="item16_15">#REF!</definedName>
    <definedName name="item16_16">#REF!</definedName>
    <definedName name="item16_17">#REF!</definedName>
    <definedName name="item16_18">#REF!</definedName>
    <definedName name="item16_19">#REF!</definedName>
    <definedName name="item16_20">#REF!</definedName>
    <definedName name="item16_21">#REF!</definedName>
    <definedName name="item16_22">#REF!</definedName>
    <definedName name="item16_23">#REF!</definedName>
    <definedName name="item16_24">#REF!</definedName>
    <definedName name="item16_25">#REF!</definedName>
    <definedName name="item16_26">#REF!</definedName>
    <definedName name="item16_27">#REF!</definedName>
    <definedName name="item16_28">#REF!</definedName>
    <definedName name="item16_29">#REF!</definedName>
    <definedName name="item16_30">#REF!</definedName>
    <definedName name="item16_31">#REF!</definedName>
    <definedName name="item16_32">#REF!</definedName>
    <definedName name="item16_33">#REF!</definedName>
    <definedName name="item16_34">#REF!</definedName>
    <definedName name="item16_35">#REF!</definedName>
    <definedName name="item16_36">#REF!</definedName>
    <definedName name="item16_38">#REF!</definedName>
    <definedName name="item17_15">#REF!</definedName>
    <definedName name="item17_16">#REF!</definedName>
    <definedName name="item17_17">#REF!</definedName>
    <definedName name="item17_18">#REF!</definedName>
    <definedName name="item17_19">#REF!</definedName>
    <definedName name="item17_20">#REF!</definedName>
    <definedName name="item17_21">#REF!</definedName>
    <definedName name="item17_22">#REF!</definedName>
    <definedName name="item17_23">#REF!</definedName>
    <definedName name="item17_24">#REF!</definedName>
    <definedName name="item17_25">#REF!</definedName>
    <definedName name="item17_26">#REF!</definedName>
    <definedName name="item17_27">#REF!</definedName>
    <definedName name="item17_28">#REF!</definedName>
    <definedName name="item17_29">#REF!</definedName>
    <definedName name="item17_30">#REF!</definedName>
    <definedName name="item17_31">#REF!</definedName>
    <definedName name="item17_32">#REF!</definedName>
    <definedName name="item17_33">#REF!</definedName>
    <definedName name="item17_34">#REF!</definedName>
    <definedName name="item17_35">#REF!</definedName>
    <definedName name="item17_36">#REF!</definedName>
    <definedName name="item17_38">#REF!</definedName>
    <definedName name="item2_15">#REF!</definedName>
    <definedName name="item2_16">#REF!</definedName>
    <definedName name="item2_17">#REF!</definedName>
    <definedName name="item2_18">#REF!</definedName>
    <definedName name="item2_19">#REF!</definedName>
    <definedName name="item2_20">#REF!</definedName>
    <definedName name="item2_21">#REF!</definedName>
    <definedName name="item2_22">#REF!</definedName>
    <definedName name="item2_23">#REF!</definedName>
    <definedName name="item2_24">#REF!</definedName>
    <definedName name="item2_25">#REF!</definedName>
    <definedName name="item2_26">#REF!</definedName>
    <definedName name="item2_27">#REF!</definedName>
    <definedName name="item2_28">#REF!</definedName>
    <definedName name="item2_29">#REF!</definedName>
    <definedName name="item2_30">#REF!</definedName>
    <definedName name="item2_31">#REF!</definedName>
    <definedName name="item2_32">#REF!</definedName>
    <definedName name="item2_33">#REF!</definedName>
    <definedName name="item2_34">#REF!</definedName>
    <definedName name="item2_35">#REF!</definedName>
    <definedName name="item2_36">#REF!</definedName>
    <definedName name="item2_38">#REF!</definedName>
    <definedName name="item3">#REF!</definedName>
    <definedName name="item3_15">#REF!</definedName>
    <definedName name="item3_16">#REF!</definedName>
    <definedName name="item3_17">#REF!</definedName>
    <definedName name="item3_18">#REF!</definedName>
    <definedName name="item3_19">#REF!</definedName>
    <definedName name="item3_20">#REF!</definedName>
    <definedName name="item3_21">#REF!</definedName>
    <definedName name="item3_22">#REF!</definedName>
    <definedName name="item3_23">#REF!</definedName>
    <definedName name="item3_24">#REF!</definedName>
    <definedName name="item3_25">#REF!</definedName>
    <definedName name="item3_26">#REF!</definedName>
    <definedName name="item3_27">#REF!</definedName>
    <definedName name="item3_28">#REF!</definedName>
    <definedName name="item3_29">#REF!</definedName>
    <definedName name="item3_30">#REF!</definedName>
    <definedName name="item3_31">#REF!</definedName>
    <definedName name="item3_32">#REF!</definedName>
    <definedName name="item3_33">#REF!</definedName>
    <definedName name="item3_34">#REF!</definedName>
    <definedName name="item3_35">#REF!</definedName>
    <definedName name="item3_36">#REF!</definedName>
    <definedName name="item3_38">#REF!</definedName>
    <definedName name="item4">#REF!</definedName>
    <definedName name="item4_15">#REF!</definedName>
    <definedName name="item4_16">#REF!</definedName>
    <definedName name="item4_17">#REF!</definedName>
    <definedName name="item4_18">#REF!</definedName>
    <definedName name="item4_19">#REF!</definedName>
    <definedName name="item4_20">#REF!</definedName>
    <definedName name="item4_21">#REF!</definedName>
    <definedName name="item4_22">#REF!</definedName>
    <definedName name="item4_23">#REF!</definedName>
    <definedName name="item4_24">#REF!</definedName>
    <definedName name="item4_25">#REF!</definedName>
    <definedName name="item4_26">#REF!</definedName>
    <definedName name="item4_27">#REF!</definedName>
    <definedName name="item4_28">#REF!</definedName>
    <definedName name="item4_29">#REF!</definedName>
    <definedName name="item4_30">#REF!</definedName>
    <definedName name="item4_31">#REF!</definedName>
    <definedName name="item4_32">#REF!</definedName>
    <definedName name="item4_33">#REF!</definedName>
    <definedName name="item4_34">#REF!</definedName>
    <definedName name="item4_35">#REF!</definedName>
    <definedName name="item4_36">#REF!</definedName>
    <definedName name="item4_38">#REF!</definedName>
    <definedName name="item5_15">#REF!</definedName>
    <definedName name="item5_16">#REF!</definedName>
    <definedName name="item5_17">#REF!</definedName>
    <definedName name="item5_18">#REF!</definedName>
    <definedName name="item5_19">#REF!</definedName>
    <definedName name="item5_20">#REF!</definedName>
    <definedName name="item5_21">#REF!</definedName>
    <definedName name="item5_22">#REF!</definedName>
    <definedName name="item5_23">#REF!</definedName>
    <definedName name="item5_24">#REF!</definedName>
    <definedName name="item5_25">#REF!</definedName>
    <definedName name="item5_26">#REF!</definedName>
    <definedName name="item5_27">#REF!</definedName>
    <definedName name="item5_28">#REF!</definedName>
    <definedName name="item5_29">#REF!</definedName>
    <definedName name="item5_30">#REF!</definedName>
    <definedName name="item5_31">#REF!</definedName>
    <definedName name="item5_32">#REF!</definedName>
    <definedName name="item5_33">#REF!</definedName>
    <definedName name="item5_34">#REF!</definedName>
    <definedName name="item5_35">#REF!</definedName>
    <definedName name="item5_36">#REF!</definedName>
    <definedName name="item5_38">#REF!</definedName>
    <definedName name="item6_15">#REF!</definedName>
    <definedName name="item6_16">#REF!</definedName>
    <definedName name="item6_17">#REF!</definedName>
    <definedName name="item6_18">#REF!</definedName>
    <definedName name="item6_19">#REF!</definedName>
    <definedName name="item6_20">#REF!</definedName>
    <definedName name="item6_21">#REF!</definedName>
    <definedName name="item6_22">#REF!</definedName>
    <definedName name="item6_23">#REF!</definedName>
    <definedName name="item6_24">#REF!</definedName>
    <definedName name="item6_25">#REF!</definedName>
    <definedName name="item6_26">#REF!</definedName>
    <definedName name="item6_27">#REF!</definedName>
    <definedName name="item6_28">#REF!</definedName>
    <definedName name="item6_29">#REF!</definedName>
    <definedName name="item6_30">#REF!</definedName>
    <definedName name="item6_31">#REF!</definedName>
    <definedName name="item6_32">#REF!</definedName>
    <definedName name="item6_33">#REF!</definedName>
    <definedName name="item6_34">#REF!</definedName>
    <definedName name="item6_35">#REF!</definedName>
    <definedName name="item6_36">#REF!</definedName>
    <definedName name="item6_38">#REF!</definedName>
    <definedName name="item7_15">#REF!</definedName>
    <definedName name="item7_16">#REF!</definedName>
    <definedName name="item7_17">#REF!</definedName>
    <definedName name="item7_18">#REF!</definedName>
    <definedName name="item7_19">#REF!</definedName>
    <definedName name="item7_20">#REF!</definedName>
    <definedName name="item7_21">#REF!</definedName>
    <definedName name="item7_22">#REF!</definedName>
    <definedName name="item7_23">#REF!</definedName>
    <definedName name="item7_24">#REF!</definedName>
    <definedName name="item7_25">#REF!</definedName>
    <definedName name="item7_26">#REF!</definedName>
    <definedName name="item7_27">#REF!</definedName>
    <definedName name="item7_28">#REF!</definedName>
    <definedName name="item7_29">#REF!</definedName>
    <definedName name="item7_30">#REF!</definedName>
    <definedName name="item7_31">#REF!</definedName>
    <definedName name="item7_32">#REF!</definedName>
    <definedName name="item7_33">#REF!</definedName>
    <definedName name="item7_34">#REF!</definedName>
    <definedName name="item7_35">#REF!</definedName>
    <definedName name="item7_36">#REF!</definedName>
    <definedName name="item7_38">#REF!</definedName>
    <definedName name="item8_15">#REF!</definedName>
    <definedName name="item8_16">#REF!</definedName>
    <definedName name="item8_17">#REF!</definedName>
    <definedName name="item8_18">#REF!</definedName>
    <definedName name="item8_19">#REF!</definedName>
    <definedName name="item8_20">#REF!</definedName>
    <definedName name="item8_21">#REF!</definedName>
    <definedName name="item8_22">#REF!</definedName>
    <definedName name="item8_23">#REF!</definedName>
    <definedName name="item8_24">#REF!</definedName>
    <definedName name="item8_25">#REF!</definedName>
    <definedName name="item8_26">#REF!</definedName>
    <definedName name="item8_27">#REF!</definedName>
    <definedName name="item8_28">#REF!</definedName>
    <definedName name="item8_29">#REF!</definedName>
    <definedName name="item8_30">#REF!</definedName>
    <definedName name="item8_31">#REF!</definedName>
    <definedName name="item8_32">#REF!</definedName>
    <definedName name="item8_33">#REF!</definedName>
    <definedName name="item8_34">#REF!</definedName>
    <definedName name="item8_35">#REF!</definedName>
    <definedName name="item8_36">#REF!</definedName>
    <definedName name="item8_38">#REF!</definedName>
    <definedName name="item9_15">#REF!</definedName>
    <definedName name="item9_16">#REF!</definedName>
    <definedName name="item9_17">#REF!</definedName>
    <definedName name="item9_18">#REF!</definedName>
    <definedName name="item9_19">#REF!</definedName>
    <definedName name="item9_20">#REF!</definedName>
    <definedName name="item9_21">#REF!</definedName>
    <definedName name="item9_22">#REF!</definedName>
    <definedName name="item9_23">#REF!</definedName>
    <definedName name="item9_24">#REF!</definedName>
    <definedName name="item9_25">#REF!</definedName>
    <definedName name="item9_26">#REF!</definedName>
    <definedName name="item9_27">#REF!</definedName>
    <definedName name="item9_28">#REF!</definedName>
    <definedName name="item9_29">#REF!</definedName>
    <definedName name="item9_30">#REF!</definedName>
    <definedName name="item9_31">#REF!</definedName>
    <definedName name="item9_32">#REF!</definedName>
    <definedName name="item9_33">#REF!</definedName>
    <definedName name="item9_34">#REF!</definedName>
    <definedName name="item9_35">#REF!</definedName>
    <definedName name="item9_36">#REF!</definedName>
    <definedName name="item9_38">#REF!</definedName>
    <definedName name="Itens" localSheetId="6" hidden="1">#REF!</definedName>
    <definedName name="Itens" localSheetId="7" hidden="1">#REF!</definedName>
    <definedName name="Itens" hidden="1">#REF!</definedName>
    <definedName name="iunyb" localSheetId="6" hidden="1">#REF!</definedName>
    <definedName name="iunyb" localSheetId="7" hidden="1">#REF!</definedName>
    <definedName name="iunyb" hidden="1">#REF!</definedName>
    <definedName name="IUO" localSheetId="6" hidden="1">{"'Quadro'!$A$4:$BG$78"}</definedName>
    <definedName name="IUO" localSheetId="7" hidden="1">{"'Quadro'!$A$4:$BG$78"}</definedName>
    <definedName name="IUO" hidden="1">{"'Quadro'!$A$4:$BG$78"}</definedName>
    <definedName name="ivan" localSheetId="6" hidden="1">{"'gráf jan00'!$A$1:$AK$41"}</definedName>
    <definedName name="ivan" localSheetId="7" hidden="1">{"'gráf jan00'!$A$1:$AK$41"}</definedName>
    <definedName name="ivan" hidden="1">{"'gráf jan00'!$A$1:$AK$41"}</definedName>
    <definedName name="ivb" localSheetId="6">#REF!</definedName>
    <definedName name="ivb" localSheetId="7">'[83]RELATA VÉIO'!$A$1:$AA$335</definedName>
    <definedName name="ivb">#REF!</definedName>
    <definedName name="j" localSheetId="6" hidden="1">#REF!</definedName>
    <definedName name="j" hidden="1">#REF!</definedName>
    <definedName name="JAIRO" localSheetId="6" hidden="1">{#N/A,#N/A,FALSE,"GERAL";#N/A,#N/A,FALSE,"012-96";#N/A,#N/A,FALSE,"018-96";#N/A,#N/A,FALSE,"027-96";#N/A,#N/A,FALSE,"059-96";#N/A,#N/A,FALSE,"076-96";#N/A,#N/A,FALSE,"019-97";#N/A,#N/A,FALSE,"021-97";#N/A,#N/A,FALSE,"022-97";#N/A,#N/A,FALSE,"028-97"}</definedName>
    <definedName name="JAIRO" localSheetId="7" hidden="1">{#N/A,#N/A,FALSE,"GERAL";#N/A,#N/A,FALSE,"012-96";#N/A,#N/A,FALSE,"018-96";#N/A,#N/A,FALSE,"027-96";#N/A,#N/A,FALSE,"059-96";#N/A,#N/A,FALSE,"076-96";#N/A,#N/A,FALSE,"019-97";#N/A,#N/A,FALSE,"021-97";#N/A,#N/A,FALSE,"022-97";#N/A,#N/A,FALSE,"028-97"}</definedName>
    <definedName name="JAIRO" hidden="1">{#N/A,#N/A,FALSE,"GERAL";#N/A,#N/A,FALSE,"012-96";#N/A,#N/A,FALSE,"018-96";#N/A,#N/A,FALSE,"027-96";#N/A,#N/A,FALSE,"059-96";#N/A,#N/A,FALSE,"076-96";#N/A,#N/A,FALSE,"019-97";#N/A,#N/A,FALSE,"021-97";#N/A,#N/A,FALSE,"022-97";#N/A,#N/A,FALSE,"028-97"}</definedName>
    <definedName name="Jan"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Jan"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Jan"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JANEIRO" localSheetId="6">#REF!</definedName>
    <definedName name="JANEIRO" localSheetId="7">#REF!</definedName>
    <definedName name="JANEIRO">#REF!</definedName>
    <definedName name="janeiro2.004">#REF!</definedName>
    <definedName name="JANEIRO2003" localSheetId="6" hidden="1">{#N/A,#N/A,TRUE,"Serviços"}</definedName>
    <definedName name="JANEIRO2003" localSheetId="7" hidden="1">{#N/A,#N/A,TRUE,"Serviços"}</definedName>
    <definedName name="JANEIRO2003" hidden="1">{#N/A,#N/A,TRUE,"Serviços"}</definedName>
    <definedName name="JANEIRO20033" localSheetId="6" hidden="1">{#N/A,#N/A,TRUE,"Serviços"}</definedName>
    <definedName name="JANEIRO20033" localSheetId="7" hidden="1">{#N/A,#N/A,TRUE,"Serviços"}</definedName>
    <definedName name="JANEIRO20033" hidden="1">{#N/A,#N/A,TRUE,"Serviços"}</definedName>
    <definedName name="jçkj" localSheetId="6" hidden="1">{"'CptDifn'!$AA$32:$AG$32"}</definedName>
    <definedName name="jçkj" localSheetId="7" hidden="1">{"'CptDifn'!$AA$32:$AG$32"}</definedName>
    <definedName name="jçkj" hidden="1">{"'CptDifn'!$AA$32:$AG$32"}</definedName>
    <definedName name="jfghjghk" localSheetId="6" hidden="1">{"'CptDifn'!$AA$32:$AG$32"}</definedName>
    <definedName name="jfghjghk" localSheetId="7" hidden="1">{"'CptDifn'!$AA$32:$AG$32"}</definedName>
    <definedName name="jfghjghk" hidden="1">{"'CptDifn'!$AA$32:$AG$32"}</definedName>
    <definedName name="jfgjfgj" localSheetId="6" hidden="1">{"'CptDifn'!$AA$32:$AG$32"}</definedName>
    <definedName name="jfgjfgj" localSheetId="7" hidden="1">{"'CptDifn'!$AA$32:$AG$32"}</definedName>
    <definedName name="jfgjfgj" hidden="1">{"'CptDifn'!$AA$32:$AG$32"}</definedName>
    <definedName name="jfjhfgh" localSheetId="6" hidden="1">{"'CptDifn'!$AA$32:$AG$32"}</definedName>
    <definedName name="jfjhfgh" localSheetId="7" hidden="1">{"'CptDifn'!$AA$32:$AG$32"}</definedName>
    <definedName name="jfjhfgh" hidden="1">{"'CptDifn'!$AA$32:$AG$32"}</definedName>
    <definedName name="JFSJFSJFLJSDÇFL" localSheetId="6" hidden="1">{"'REL CUSTODIF'!$B$1:$H$72"}</definedName>
    <definedName name="JFSJFSJFLJSDÇFL" localSheetId="7" hidden="1">{"'REL CUSTODIF'!$B$1:$H$72"}</definedName>
    <definedName name="JFSJFSJFLJSDÇFL" hidden="1">{"'REL CUSTODIF'!$B$1:$H$72"}</definedName>
    <definedName name="JGH">#REF!</definedName>
    <definedName name="jh" localSheetId="6" hidden="1">{"'CptDifn'!$AA$32:$AG$32"}</definedName>
    <definedName name="jh" localSheetId="7" hidden="1">{"'CptDifn'!$AA$32:$AG$32"}</definedName>
    <definedName name="jh" hidden="1">{"'CptDifn'!$AA$32:$AG$32"}</definedName>
    <definedName name="jhgfd" localSheetId="6" hidden="1">#REF!</definedName>
    <definedName name="jhgfd" hidden="1">#REF!</definedName>
    <definedName name="JHGJH">#REF!</definedName>
    <definedName name="JHJHJ" localSheetId="6" hidden="1">{#N/A,#N/A,FALSE,"MO (2)"}</definedName>
    <definedName name="JHJHJ" localSheetId="7" hidden="1">{#N/A,#N/A,FALSE,"MO (2)"}</definedName>
    <definedName name="JHJHJ" hidden="1">{#N/A,#N/A,FALSE,"MO (2)"}</definedName>
    <definedName name="jhjhjhjju" localSheetId="7" hidden="1">{#N/A,#N/A,FALSE,"MO (2)"}</definedName>
    <definedName name="jhjhjhjju" hidden="1">{#N/A,#N/A,FALSE,"MO (2)"}</definedName>
    <definedName name="jjj" localSheetId="6" hidden="1">#REF!</definedName>
    <definedName name="jjj" localSheetId="7" hidden="1">#REF!</definedName>
    <definedName name="jjj" hidden="1">#REF!</definedName>
    <definedName name="jjjj" localSheetId="6" hidden="1">#REF!</definedName>
    <definedName name="jjjj" localSheetId="7" hidden="1">#REF!</definedName>
    <definedName name="JJJJ"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jjjjj" localSheetId="7" hidden="1">{#N/A,#N/A,FALSE,"MO (2)"}</definedName>
    <definedName name="jjjjj" hidden="1">{#N/A,#N/A,FALSE,"MO (2)"}</definedName>
    <definedName name="JJJJJJJ" localSheetId="7" hidden="1">{#N/A,#N/A,FALSE,"Planilha";#N/A,#N/A,FALSE,"Resumo";#N/A,#N/A,FALSE,"Fisico";#N/A,#N/A,FALSE,"Financeiro";#N/A,#N/A,FALSE,"Financeiro"}</definedName>
    <definedName name="JJJJJJJ" hidden="1">{#N/A,#N/A,FALSE,"Planilha";#N/A,#N/A,FALSE,"Resumo";#N/A,#N/A,FALSE,"Fisico";#N/A,#N/A,FALSE,"Financeiro";#N/A,#N/A,FALSE,"Financeiro"}</definedName>
    <definedName name="JJJY" localSheetId="6" hidden="1">{#N/A,#N/A,FALSE,"Aging Summary";#N/A,#N/A,FALSE,"Ratio Analysis";#N/A,#N/A,FALSE,"Test 120 Day Accts";#N/A,#N/A,FALSE,"Tickmarks"}</definedName>
    <definedName name="JJJY" localSheetId="7" hidden="1">{#N/A,#N/A,FALSE,"Aging Summary";#N/A,#N/A,FALSE,"Ratio Analysis";#N/A,#N/A,FALSE,"Test 120 Day Accts";#N/A,#N/A,FALSE,"Tickmarks"}</definedName>
    <definedName name="JJJY" hidden="1">{#N/A,#N/A,FALSE,"Aging Summary";#N/A,#N/A,FALSE,"Ratio Analysis";#N/A,#N/A,FALSE,"Test 120 Day Accts";#N/A,#N/A,FALSE,"Tickmarks"}</definedName>
    <definedName name="JKBGKIJNH" localSheetId="6" hidden="1">{"'gráf jan00'!$A$1:$AK$41"}</definedName>
    <definedName name="JKBGKIJNH" localSheetId="7" hidden="1">{"'gráf jan00'!$A$1:$AK$41"}</definedName>
    <definedName name="JKBGKIJNH" hidden="1">{"'gráf jan00'!$A$1:$AK$41"}</definedName>
    <definedName name="JKHYGKL" localSheetId="6" hidden="1">{"'gráf jan00'!$A$1:$AK$41"}</definedName>
    <definedName name="JKHYGKL" localSheetId="7" hidden="1">{"'gráf jan00'!$A$1:$AK$41"}</definedName>
    <definedName name="JKHYGKL" hidden="1">{"'gráf jan00'!$A$1:$AK$41"}</definedName>
    <definedName name="JKHZDG" localSheetId="6" hidden="1">#REF!</definedName>
    <definedName name="JKHZDG" localSheetId="7" hidden="1">[87]XREF!#REF!</definedName>
    <definedName name="JKHZDG" hidden="1">#REF!</definedName>
    <definedName name="JKJ" localSheetId="6" hidden="1">{#N/A,#N/A,FALSE,"Aging Summary";#N/A,#N/A,FALSE,"Ratio Analysis";#N/A,#N/A,FALSE,"Test 120 Day Accts";#N/A,#N/A,FALSE,"Tickmarks"}</definedName>
    <definedName name="JKJ" localSheetId="7" hidden="1">{#N/A,#N/A,FALSE,"Aging Summary";#N/A,#N/A,FALSE,"Ratio Analysis";#N/A,#N/A,FALSE,"Test 120 Day Accts";#N/A,#N/A,FALSE,"Tickmarks"}</definedName>
    <definedName name="JKJ" hidden="1">{#N/A,#N/A,FALSE,"Aging Summary";#N/A,#N/A,FALSE,"Ratio Analysis";#N/A,#N/A,FALSE,"Test 120 Day Accts";#N/A,#N/A,FALSE,"Tickmarks"}</definedName>
    <definedName name="jkjkk" localSheetId="6" hidden="1">{"'CptDifn'!$AA$32:$AG$32"}</definedName>
    <definedName name="jkjkk" localSheetId="7" hidden="1">{"'CptDifn'!$AA$32:$AG$32"}</definedName>
    <definedName name="jkjkk" hidden="1">{"'CptDifn'!$AA$32:$AG$32"}</definedName>
    <definedName name="jkl" localSheetId="6" hidden="1">#REF!</definedName>
    <definedName name="jkl" hidden="1">#REF!</definedName>
    <definedName name="JLKJBKJBKL" localSheetId="6" hidden="1">#REF!</definedName>
    <definedName name="JLKJBKJBKL" hidden="1">#REF!</definedName>
    <definedName name="jnb" localSheetId="6" hidden="1">#REF!</definedName>
    <definedName name="jnb" hidden="1">#REF!</definedName>
    <definedName name="jnhbgfvcd" localSheetId="6" hidden="1">#REF!</definedName>
    <definedName name="jnhbgfvcd" hidden="1">#REF!</definedName>
    <definedName name="jo" localSheetId="6" hidden="1">{"VENTAS1",#N/A,FALSE,"VENTAS";"VENTAS2",#N/A,FALSE,"VENTAS";"VENTAS3",#N/A,FALSE,"VENTAS";"VENTAS4",#N/A,FALSE,"VENTAS";"VENTAS5",#N/A,FALSE,"VENTAS";"VENTAS6",#N/A,FALSE,"VENTAS";"VENTAS7",#N/A,FALSE,"VENTAS";"VENTAS8",#N/A,FALSE,"VENTAS"}</definedName>
    <definedName name="jo" localSheetId="7" hidden="1">{"VENTAS1",#N/A,FALSE,"VENTAS";"VENTAS2",#N/A,FALSE,"VENTAS";"VENTAS3",#N/A,FALSE,"VENTAS";"VENTAS4",#N/A,FALSE,"VENTAS";"VENTAS5",#N/A,FALSE,"VENTAS";"VENTAS6",#N/A,FALSE,"VENTAS";"VENTAS7",#N/A,FALSE,"VENTAS";"VENTAS8",#N/A,FALSE,"VENTAS"}</definedName>
    <definedName name="jo" hidden="1">{#N/A,#N/A,FALSE,"MO (2)"}</definedName>
    <definedName name="JOAO">#REF!</definedName>
    <definedName name="JOAO1" localSheetId="7" hidden="1">{#N/A,#N/A,FALSE,"LEVFER V2 P";#N/A,#N/A,FALSE,"LEVFER V2 P10%"}</definedName>
    <definedName name="JOAO1" hidden="1">{#N/A,#N/A,FALSE,"LEVFER V2 P";#N/A,#N/A,FALSE,"LEVFER V2 P10%"}</definedName>
    <definedName name="Jorge" localSheetId="6" hidden="1">{#N/A,#N/A,FALSE,"GERAL";#N/A,#N/A,FALSE,"012-96";#N/A,#N/A,FALSE,"018-96";#N/A,#N/A,FALSE,"027-96";#N/A,#N/A,FALSE,"059-96";#N/A,#N/A,FALSE,"076-96";#N/A,#N/A,FALSE,"019-97";#N/A,#N/A,FALSE,"021-97";#N/A,#N/A,FALSE,"022-97";#N/A,#N/A,FALSE,"028-97"}</definedName>
    <definedName name="Jorge" localSheetId="7" hidden="1">{#N/A,#N/A,FALSE,"GERAL";#N/A,#N/A,FALSE,"012-96";#N/A,#N/A,FALSE,"018-96";#N/A,#N/A,FALSE,"027-96";#N/A,#N/A,FALSE,"059-96";#N/A,#N/A,FALSE,"076-96";#N/A,#N/A,FALSE,"019-97";#N/A,#N/A,FALSE,"021-97";#N/A,#N/A,FALSE,"022-97";#N/A,#N/A,FALSE,"028-97"}</definedName>
    <definedName name="Jorge" hidden="1">{#N/A,#N/A,FALSE,"GERAL";#N/A,#N/A,FALSE,"012-96";#N/A,#N/A,FALSE,"018-96";#N/A,#N/A,FALSE,"027-96";#N/A,#N/A,FALSE,"059-96";#N/A,#N/A,FALSE,"076-96";#N/A,#N/A,FALSE,"019-97";#N/A,#N/A,FALSE,"021-97";#N/A,#N/A,FALSE,"022-97";#N/A,#N/A,FALSE,"028-97"}</definedName>
    <definedName name="JORNADA_ESCRITÓRIO" localSheetId="6">#REF!</definedName>
    <definedName name="JORNADA_ESCRITÓRIO" localSheetId="7">#REF!</definedName>
    <definedName name="JORNADA_ESCRITÓRIO">#REF!</definedName>
    <definedName name="JORNADA_OBRA" localSheetId="6">#REF!</definedName>
    <definedName name="JORNADA_OBRA">#REF!</definedName>
    <definedName name="JOSE" localSheetId="7" hidden="1">{#N/A,#N/A,FALSE,"LEVFER V2 P";#N/A,#N/A,FALSE,"LEVFER V2 P10%"}</definedName>
    <definedName name="JOSE" hidden="1">{#N/A,#N/A,FALSE,"LEVFER V2 P";#N/A,#N/A,FALSE,"LEVFER V2 P10%"}</definedName>
    <definedName name="jryhjtry"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jryhjtry"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jryhjtry"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jryu" localSheetId="6" hidden="1">{"'gráf jan00'!$A$1:$AK$41"}</definedName>
    <definedName name="jryu" localSheetId="7" hidden="1">{"'gráf jan00'!$A$1:$AK$41"}</definedName>
    <definedName name="jryu" hidden="1">{"'gráf jan00'!$A$1:$AK$41"}</definedName>
    <definedName name="jtyjtenw" localSheetId="6" hidden="1">#REF!</definedName>
    <definedName name="jtyjtenw" hidden="1">#REF!</definedName>
    <definedName name="ju" localSheetId="6" hidden="1">{#N/A,#N/A,FALSE,"SITUAÇÃO DIÁRIA ";#N/A,#N/A,FALSE,"7 à 7"}</definedName>
    <definedName name="ju" localSheetId="7" hidden="1">{#N/A,#N/A,FALSE,"SITUAÇÃO DIÁRIA ";#N/A,#N/A,FALSE,"7 à 7"}</definedName>
    <definedName name="ju" hidden="1">{#N/A,#N/A,FALSE,"SITUAÇÃO DIÁRIA ";#N/A,#N/A,FALSE,"7 à 7"}</definedName>
    <definedName name="juhygtfrd" localSheetId="6" hidden="1">#REF!</definedName>
    <definedName name="juhygtfrd" localSheetId="7" hidden="1">#REF!</definedName>
    <definedName name="juhygtfrd" hidden="1">#REF!</definedName>
    <definedName name="jujk" localSheetId="6" hidden="1">{#N/A,#N/A,FALSE,"PCOL"}</definedName>
    <definedName name="jujk" localSheetId="7" hidden="1">{#N/A,#N/A,FALSE,"PCOL"}</definedName>
    <definedName name="jujk" hidden="1">{#N/A,#N/A,FALSE,"PCOL"}</definedName>
    <definedName name="JUJU" localSheetId="6" hidden="1">{#N/A,#N/A,TRUE,"forside";#N/A,#N/A,TRUE,"Res_AOGT";#N/A,#N/A,TRUE,"Bal_AOGT";#N/A,#N/A,TRUE,"Kont_AOGT";#N/A,#N/A,TRUE,"Note 1-5";#N/A,#N/A,TRUE,"Note 6-9";#N/A,#N/A,TRUE,"Bal_note10-14";#N/A,#N/A,TRUE,"Note 15-16";#N/A,#N/A,TRUE,"Note 17-19";#N/A,#N/A,TRUE,"Note 19 forts.";#N/A,#N/A,TRUE,"Note 20-23";#N/A,#N/A,TRUE,"Nøkkeltall"}</definedName>
    <definedName name="JUJU" localSheetId="7" hidden="1">{#N/A,#N/A,TRUE,"forside";#N/A,#N/A,TRUE,"Res_AOGT";#N/A,#N/A,TRUE,"Bal_AOGT";#N/A,#N/A,TRUE,"Kont_AOGT";#N/A,#N/A,TRUE,"Note 1-5";#N/A,#N/A,TRUE,"Note 6-9";#N/A,#N/A,TRUE,"Bal_note10-14";#N/A,#N/A,TRUE,"Note 15-16";#N/A,#N/A,TRUE,"Note 17-19";#N/A,#N/A,TRUE,"Note 19 forts.";#N/A,#N/A,TRUE,"Note 20-23";#N/A,#N/A,TRUE,"Nøkkeltall"}</definedName>
    <definedName name="JUJU" hidden="1">{#N/A,#N/A,TRUE,"forside";#N/A,#N/A,TRUE,"Res_AOGT";#N/A,#N/A,TRUE,"Bal_AOGT";#N/A,#N/A,TRUE,"Kont_AOGT";#N/A,#N/A,TRUE,"Note 1-5";#N/A,#N/A,TRUE,"Note 6-9";#N/A,#N/A,TRUE,"Bal_note10-14";#N/A,#N/A,TRUE,"Note 15-16";#N/A,#N/A,TRUE,"Note 17-19";#N/A,#N/A,TRUE,"Note 19 forts.";#N/A,#N/A,TRUE,"Note 20-23";#N/A,#N/A,TRUE,"Nøkkeltall"}</definedName>
    <definedName name="jul_09" localSheetId="6" hidden="1">#N/A</definedName>
    <definedName name="jul_09" localSheetId="7" hidden="1">#N/A</definedName>
    <definedName name="jul_09" hidden="1">VLOOKUP(#REF!,[0]!rec,3,0)</definedName>
    <definedName name="JULHO99" localSheetId="7" hidden="1">{#N/A,#N/A,TRUE,"Quinzena 01 à 15-04-98 "}</definedName>
    <definedName name="JULHO99" hidden="1">{#N/A,#N/A,TRUE,"Quinzena 01 à 15-04-98 "}</definedName>
    <definedName name="Julio" localSheetId="6" hidden="1">{"'CptDifn'!$AA$32:$AG$32"}</definedName>
    <definedName name="Julio" localSheetId="7" hidden="1">{"'CptDifn'!$AA$32:$AG$32"}</definedName>
    <definedName name="Julio" hidden="1">{"'CptDifn'!$AA$32:$AG$32"}</definedName>
    <definedName name="junho.2011">#REF!</definedName>
    <definedName name="junho1.998">#REF!</definedName>
    <definedName name="junho2.003">#REF!</definedName>
    <definedName name="junho2.004">#REF!</definedName>
    <definedName name="junho2.005">#REF!</definedName>
    <definedName name="junho2.006">#REF!</definedName>
    <definedName name="junho2.007">#REF!</definedName>
    <definedName name="junho2.008">#REF!</definedName>
    <definedName name="junho2.009">#REF!</definedName>
    <definedName name="junho2010">#REF!</definedName>
    <definedName name="jy" localSheetId="6">#REF!</definedName>
    <definedName name="jy" localSheetId="7">'[88]RELATA VÉIO'!$A$1:$AA$335</definedName>
    <definedName name="JY" hidden="1">#REF!</definedName>
    <definedName name="jythjty"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jythjty"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jythjty"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k" localSheetId="6" hidden="1">#REF!</definedName>
    <definedName name="k" localSheetId="7" hidden="1">#REF!</definedName>
    <definedName name="k" hidden="1">#REF!</definedName>
    <definedName name="katia" localSheetId="7" hidden="1">{TRUE,FALSE,-2.75,-17,579.75,300.75,FALSE,TRUE,TRUE,FALSE,0,1,#N/A,1,#N/A,9.6125,21.1764705882353,1,FALSE,FALSE,3,TRUE,1,FALSE,100,"Swvu.Características.","ACwvu.Características.",#N/A,FALSE,FALSE,0.78740157480315,0.78740157480315,0.748031496062992,0.866141732283465,1,"","&amp;R&amp;P",TRUE,FALSE,FALSE,FALSE,1,100,#N/A,#N/A,"=R5C1:R64C8","=R1:R4",FALSE,FALSE,FALSE,FALSE,TRUE,9,300,300,FALSE,FALSE,TRUE,TRUE,TRUE}</definedName>
    <definedName name="katia" hidden="1">{TRUE,FALSE,-2.75,-17,579.75,300.75,FALSE,TRUE,TRUE,FALSE,0,1,#N/A,1,#N/A,9.6125,21.1764705882353,1,FALSE,FALSE,3,TRUE,1,FALSE,100,"Swvu.Características.","ACwvu.Características.",#N/A,FALSE,FALSE,0.78740157480315,0.78740157480315,0.748031496062992,0.866141732283465,1,"","&amp;R&amp;P",TRUE,FALSE,FALSE,FALSE,1,100,#N/A,#N/A,"=R5C1:R64C8","=R1:R4",FALSE,FALSE,FALSE,FALSE,TRUE,9,300,300,FALSE,FALSE,TRUE,TRUE,TRUE}</definedName>
    <definedName name="KDFJA" localSheetId="6"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KDFJA" localSheetId="7"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KDFJA"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kdjfkdi" localSheetId="6" hidden="1">{"'gráf jan00'!$A$1:$AK$41"}</definedName>
    <definedName name="kdjfkdi" localSheetId="7" hidden="1">{"'gráf jan00'!$A$1:$AK$41"}</definedName>
    <definedName name="kdjfkdi" hidden="1">{"'gráf jan00'!$A$1:$AK$41"}</definedName>
    <definedName name="KEY" localSheetId="6" hidden="1">#REF!</definedName>
    <definedName name="KEY" hidden="1">#REF!</definedName>
    <definedName name="kf" localSheetId="6" hidden="1">{"VENTAS1",#N/A,FALSE,"VENTAS";"VENTAS2",#N/A,FALSE,"VENTAS";"VENTAS3",#N/A,FALSE,"VENTAS";"VENTAS4",#N/A,FALSE,"VENTAS";"VENTAS5",#N/A,FALSE,"VENTAS";"VENTAS6",#N/A,FALSE,"VENTAS";"VENTAS7",#N/A,FALSE,"VENTAS";"VENTAS8",#N/A,FALSE,"VENTAS"}</definedName>
    <definedName name="kf" localSheetId="7" hidden="1">{"VENTAS1",#N/A,FALSE,"VENTAS";"VENTAS2",#N/A,FALSE,"VENTAS";"VENTAS3",#N/A,FALSE,"VENTAS";"VENTAS4",#N/A,FALSE,"VENTAS";"VENTAS5",#N/A,FALSE,"VENTAS";"VENTAS6",#N/A,FALSE,"VENTAS";"VENTAS7",#N/A,FALSE,"VENTAS";"VENTAS8",#N/A,FALSE,"VENTAS"}</definedName>
    <definedName name="kf" hidden="1">{"VENTAS1",#N/A,FALSE,"VENTAS";"VENTAS2",#N/A,FALSE,"VENTAS";"VENTAS3",#N/A,FALSE,"VENTAS";"VENTAS4",#N/A,FALSE,"VENTAS";"VENTAS5",#N/A,FALSE,"VENTAS";"VENTAS6",#N/A,FALSE,"VENTAS";"VENTAS7",#N/A,FALSE,"VENTAS";"VENTAS8",#N/A,FALSE,"VENTAS"}</definedName>
    <definedName name="kflwdf" localSheetId="6" hidden="1">{"Hourly cost",#N/A,FALSE,"Hours_cost";"Equipment_utilization",#N/A,FALSE,"Hours_cost"}</definedName>
    <definedName name="kflwdf" localSheetId="7" hidden="1">{"Hourly cost",#N/A,FALSE,"Hours_cost";"Equipment_utilization",#N/A,FALSE,"Hours_cost"}</definedName>
    <definedName name="kflwdf" hidden="1">{"Hourly cost",#N/A,FALSE,"Hours_cost";"Equipment_utilization",#N/A,FALSE,"Hours_cost"}</definedName>
    <definedName name="KGZFKJSZKJGD" hidden="1">1</definedName>
    <definedName name="KHFSLFHGA" localSheetId="6" hidden="1">#REF!</definedName>
    <definedName name="KHFSLFHGA" localSheetId="7" hidden="1">#REF!</definedName>
    <definedName name="KHFSLFHGA" hidden="1">#REF!</definedName>
    <definedName name="KHSKFASKLF" localSheetId="6" hidden="1">#REF!</definedName>
    <definedName name="KHSKFASKLF" localSheetId="7" hidden="1">[87]XREF!#REF!</definedName>
    <definedName name="KHSKFASKLF" hidden="1">#REF!</definedName>
    <definedName name="khtykfh"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khtykfh"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khtykfh"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khugf" localSheetId="6" hidden="1">{"'CptDifn'!$AA$32:$AG$32"}</definedName>
    <definedName name="khugf" localSheetId="7" hidden="1">{"'CptDifn'!$AA$32:$AG$32"}</definedName>
    <definedName name="khugf" hidden="1">{"'CptDifn'!$AA$32:$AG$32"}</definedName>
    <definedName name="KI" localSheetId="6" hidden="1">{#N/A,#N/A,FALSE,"GERAL";#N/A,#N/A,FALSE,"012-96";#N/A,#N/A,FALSE,"018-96";#N/A,#N/A,FALSE,"027-96";#N/A,#N/A,FALSE,"059-96";#N/A,#N/A,FALSE,"076-96";#N/A,#N/A,FALSE,"019-97";#N/A,#N/A,FALSE,"021-97";#N/A,#N/A,FALSE,"022-97";#N/A,#N/A,FALSE,"028-97"}</definedName>
    <definedName name="KI" localSheetId="7" hidden="1">{#N/A,#N/A,FALSE,"GERAL";#N/A,#N/A,FALSE,"012-96";#N/A,#N/A,FALSE,"018-96";#N/A,#N/A,FALSE,"027-96";#N/A,#N/A,FALSE,"059-96";#N/A,#N/A,FALSE,"076-96";#N/A,#N/A,FALSE,"019-97";#N/A,#N/A,FALSE,"021-97";#N/A,#N/A,FALSE,"022-97";#N/A,#N/A,FALSE,"028-97"}</definedName>
    <definedName name="KI" hidden="1">{#N/A,#N/A,FALSE,"GERAL";#N/A,#N/A,FALSE,"012-96";#N/A,#N/A,FALSE,"018-96";#N/A,#N/A,FALSE,"027-96";#N/A,#N/A,FALSE,"059-96";#N/A,#N/A,FALSE,"076-96";#N/A,#N/A,FALSE,"019-97";#N/A,#N/A,FALSE,"021-97";#N/A,#N/A,FALSE,"022-97";#N/A,#N/A,FALSE,"028-97"}</definedName>
    <definedName name="KIRKRIROR">#REF!</definedName>
    <definedName name="kiuy"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kiuy"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kiuy"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KJFDGLS" localSheetId="6" hidden="1">#REF!</definedName>
    <definedName name="KJFDGLS" localSheetId="7" hidden="1">#REF!</definedName>
    <definedName name="KJFDGLS" hidden="1">#REF!</definedName>
    <definedName name="kjhbghf" localSheetId="6" hidden="1">{"'CptDifn'!$AA$32:$AG$32"}</definedName>
    <definedName name="kjhbghf" localSheetId="7" hidden="1">{"'CptDifn'!$AA$32:$AG$32"}</definedName>
    <definedName name="kjhbghf" hidden="1">{"'CptDifn'!$AA$32:$AG$32"}</definedName>
    <definedName name="kjhgjk" localSheetId="6" hidden="1">{"'gráf jan00'!$A$1:$AK$41"}</definedName>
    <definedName name="kjhgjk" localSheetId="7" hidden="1">{"'gráf jan00'!$A$1:$AK$41"}</definedName>
    <definedName name="kjhgjk" hidden="1">{"'gráf jan00'!$A$1:$AK$41"}</definedName>
    <definedName name="kjhkhjk" localSheetId="6" hidden="1">{#N/A,#N/A,FALSE,"PCOL"}</definedName>
    <definedName name="kjhkhjk" localSheetId="7" hidden="1">{#N/A,#N/A,FALSE,"PCOL"}</definedName>
    <definedName name="kjhkhjk" hidden="1">{#N/A,#N/A,FALSE,"PCOL"}</definedName>
    <definedName name="kjhlkjgljhg" localSheetId="6" hidden="1">#REF!</definedName>
    <definedName name="kjhlkjgljhg" localSheetId="7" hidden="1">#REF!</definedName>
    <definedName name="kjhlkjgljhg" hidden="1">#REF!</definedName>
    <definedName name="kjkhjkh"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kjkhjkh"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kjkhjkh"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kjlkgj" localSheetId="6" hidden="1">{"'CptDifn'!$AA$32:$AG$32"}</definedName>
    <definedName name="kjlkgj" localSheetId="7" hidden="1">{"'CptDifn'!$AA$32:$AG$32"}</definedName>
    <definedName name="kjlkgj" hidden="1">{"'CptDifn'!$AA$32:$AG$32"}</definedName>
    <definedName name="kk">#REF!</definedName>
    <definedName name="kkdkld">#REF!</definedName>
    <definedName name="KKFGSDKJGFLKS" localSheetId="6" hidden="1">#REF!</definedName>
    <definedName name="KKFGSDKJGFLKS" hidden="1">#REF!</definedName>
    <definedName name="kkk" localSheetId="6" hidden="1">#REF!</definedName>
    <definedName name="kkk" hidden="1">#REF!</definedName>
    <definedName name="kkkk" localSheetId="6" hidden="1">{#N/A,#N/A,FALSE,"PCOL"}</definedName>
    <definedName name="kkkk" localSheetId="7" hidden="1">{#N/A,#N/A,FALSE,"PCOL"}</definedName>
    <definedName name="kkkk" hidden="1">{#N/A,#N/A,FALSE,"PCOL"}</definedName>
    <definedName name="KKKKK">#REF!</definedName>
    <definedName name="kkkkkk" localSheetId="7" hidden="1">{#N/A,#N/A,FALSE,"MO (2)"}</definedName>
    <definedName name="kkkkkk" hidden="1">{#N/A,#N/A,FALSE,"MO (2)"}</definedName>
    <definedName name="kl" localSheetId="6" hidden="1">#REF!</definedName>
    <definedName name="kl" localSheetId="7" hidden="1">#REF!</definedName>
    <definedName name="kl" hidden="1">#REF!</definedName>
    <definedName name="klçlç" localSheetId="6" hidden="1">{"'gráf jan00'!$A$1:$AK$41"}</definedName>
    <definedName name="klçlç" localSheetId="7" hidden="1">{"'gráf jan00'!$A$1:$AK$41"}</definedName>
    <definedName name="klçlç" hidden="1">{"'gráf jan00'!$A$1:$AK$41"}</definedName>
    <definedName name="KLKKLKÇJÇ" localSheetId="7" hidden="1">{#N/A,#N/A,FALSE,"Plan1";#N/A,#N/A,FALSE,"Plan2"}</definedName>
    <definedName name="KLKKLKÇJÇ" hidden="1">{#N/A,#N/A,FALSE,"Plan1";#N/A,#N/A,FALSE,"Plan2"}</definedName>
    <definedName name="klklklkl" localSheetId="7" hidden="1">{#N/A,#N/A,FALSE,"MO (2)"}</definedName>
    <definedName name="klklklkl" hidden="1">{#N/A,#N/A,FALSE,"MO (2)"}</definedName>
    <definedName name="KLKZDLKSGF" localSheetId="6" hidden="1">#REF!</definedName>
    <definedName name="KLKZDLKSGF" localSheetId="7" hidden="1">#REF!</definedName>
    <definedName name="KLKZDLKSGF" hidden="1">#REF!</definedName>
    <definedName name="kmh" localSheetId="6" hidden="1">{#N/A,#N/A,TRUE,"Cover sheet";#N/A,#N/A,TRUE,"DCF analysis";#N/A,#N/A,TRUE,"WACC calculation"}</definedName>
    <definedName name="kmh" localSheetId="7" hidden="1">{#N/A,#N/A,TRUE,"Cover sheet";#N/A,#N/A,TRUE,"DCF analysis";#N/A,#N/A,TRUE,"WACC calculation"}</definedName>
    <definedName name="kmh" hidden="1">{#N/A,#N/A,TRUE,"Cover sheet";#N/A,#N/A,TRUE,"DCF analysis";#N/A,#N/A,TRUE,"WACC calculation"}</definedName>
    <definedName name="kmjh" localSheetId="6" hidden="1">#REF!</definedName>
    <definedName name="kmjh" localSheetId="7" hidden="1">#REF!</definedName>
    <definedName name="kmjh" hidden="1">#REF!</definedName>
    <definedName name="kmjhngbv" localSheetId="6" hidden="1">#REF!</definedName>
    <definedName name="kmjhngbv" localSheetId="7" hidden="1">#REF!</definedName>
    <definedName name="kmjhngbv" hidden="1">#REF!</definedName>
    <definedName name="kmjnh" localSheetId="6" hidden="1">#REF!</definedName>
    <definedName name="kmjnh" localSheetId="7" hidden="1">#REF!</definedName>
    <definedName name="kmjnh" hidden="1">#REF!</definedName>
    <definedName name="kmjnhgbfvc" localSheetId="6" hidden="1">#REF!</definedName>
    <definedName name="kmjnhgbfvc" hidden="1">#REF!</definedName>
    <definedName name="kmjnhgbvf" localSheetId="6" hidden="1">#REF!</definedName>
    <definedName name="kmjnhgbvf" hidden="1">#REF!</definedName>
    <definedName name="ko" localSheetId="6" hidden="1">{#N/A,#N/A,FALSE,"PCOL"}</definedName>
    <definedName name="ko" localSheetId="7" hidden="1">{#N/A,#N/A,FALSE,"PCOL"}</definedName>
    <definedName name="ko" hidden="1">{#N/A,#N/A,FALSE,"PCOL"}</definedName>
    <definedName name="koae">#REF!</definedName>
    <definedName name="kpavi">#REF!</definedName>
    <definedName name="KSFKASKF" localSheetId="6" hidden="1">#REF!</definedName>
    <definedName name="KSFKASKF" localSheetId="7" hidden="1">#REF!</definedName>
    <definedName name="KSFKASKF" hidden="1">#REF!</definedName>
    <definedName name="kterra">#REF!</definedName>
    <definedName name="KU" localSheetId="6" hidden="1">{#N/A,#N/A,FALSE,"Aging Summary";#N/A,#N/A,FALSE,"Ratio Analysis";#N/A,#N/A,FALSE,"Test 120 Day Accts";#N/A,#N/A,FALSE,"Tickmarks"}</definedName>
    <definedName name="KU" localSheetId="7" hidden="1">{#N/A,#N/A,FALSE,"Aging Summary";#N/A,#N/A,FALSE,"Ratio Analysis";#N/A,#N/A,FALSE,"Test 120 Day Accts";#N/A,#N/A,FALSE,"Tickmarks"}</definedName>
    <definedName name="KU" hidden="1">{#N/A,#N/A,FALSE,"Aging Summary";#N/A,#N/A,FALSE,"Ratio Analysis";#N/A,#N/A,FALSE,"Test 120 Day Accts";#N/A,#N/A,FALSE,"Tickmarks"}</definedName>
    <definedName name="kuioioi">#REF!</definedName>
    <definedName name="KUKR" localSheetId="6" hidden="1">{#N/A,#N/A,FALSE,"Aging Summary";#N/A,#N/A,FALSE,"Ratio Analysis";#N/A,#N/A,FALSE,"Test 120 Day Accts";#N/A,#N/A,FALSE,"Tickmarks"}</definedName>
    <definedName name="KUKR" localSheetId="7" hidden="1">{#N/A,#N/A,FALSE,"Aging Summary";#N/A,#N/A,FALSE,"Ratio Analysis";#N/A,#N/A,FALSE,"Test 120 Day Accts";#N/A,#N/A,FALSE,"Tickmarks"}</definedName>
    <definedName name="KUKR" hidden="1">{#N/A,#N/A,FALSE,"Aging Summary";#N/A,#N/A,FALSE,"Ratio Analysis";#N/A,#N/A,FALSE,"Test 120 Day Accts";#N/A,#N/A,FALSE,"Tickmarks"}</definedName>
    <definedName name="KYUWAKWURR" hidden="1">#REF!</definedName>
    <definedName name="la" localSheetId="6" hidden="1">{#N/A,#N/A,FALSE,"MO (2)"}</definedName>
    <definedName name="la" localSheetId="7" hidden="1">{#N/A,#N/A,FALSE,"MO (2)"}</definedName>
    <definedName name="la" hidden="1">{#N/A,#N/A,FALSE,"MO (2)"}</definedName>
    <definedName name="lab" localSheetId="6" hidden="1">{"'gráf jan00'!$A$1:$AK$41"}</definedName>
    <definedName name="lab" localSheetId="7" hidden="1">{"'gráf jan00'!$A$1:$AK$41"}</definedName>
    <definedName name="lab" hidden="1">{#N/A,#N/A,TRUE,"Serviços"}</definedName>
    <definedName name="labb" localSheetId="6" hidden="1">{#N/A,#N/A,TRUE,"Serviços"}</definedName>
    <definedName name="labb" localSheetId="7" hidden="1">{#N/A,#N/A,TRUE,"Serviços"}</definedName>
    <definedName name="labb" hidden="1">{#N/A,#N/A,TRUE,"Serviços"}</definedName>
    <definedName name="LADO">#REF!</definedName>
    <definedName name="LAERCIO" localSheetId="6" hidden="1">#N/A</definedName>
    <definedName name="LAERCIO" localSheetId="7" hidden="1">#N/A</definedName>
    <definedName name="LAERCIO" hidden="1">#N/A</definedName>
    <definedName name="LAIR" localSheetId="6">#REF!</definedName>
    <definedName name="LAIR" localSheetId="7">#REF!</definedName>
    <definedName name="LAIR">#REF!</definedName>
    <definedName name="LAPEL" localSheetId="6" hidden="1">{"'RR'!$A$2:$E$81"}</definedName>
    <definedName name="LAPEL" localSheetId="7" hidden="1">{"'RR'!$A$2:$E$81"}</definedName>
    <definedName name="LAPEL" hidden="1">{"'RR'!$A$2:$E$81"}</definedName>
    <definedName name="LARG">#REF!</definedName>
    <definedName name="LB">#REF!</definedName>
    <definedName name="LD">#REF!</definedName>
    <definedName name="Leg" hidden="1">#REF!</definedName>
    <definedName name="legal"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egal"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egal"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egenda">#REF!</definedName>
    <definedName name="LEIS">#REF!</definedName>
    <definedName name="LEIS_36">#REF!</definedName>
    <definedName name="Leis_Sociais">#REF!</definedName>
    <definedName name="leis2">#REF!</definedName>
    <definedName name="leo" localSheetId="6" hidden="1">{"'CptDifn'!$AA$32:$AG$32"}</definedName>
    <definedName name="leo" localSheetId="7" hidden="1">{"'CptDifn'!$AA$32:$AG$32"}</definedName>
    <definedName name="LEO" hidden="1">{#N/A,#N/A,FALSE,"GERAL";#N/A,#N/A,FALSE,"012-96";#N/A,#N/A,FALSE,"018-96";#N/A,#N/A,FALSE,"027-96";#N/A,#N/A,FALSE,"059-96";#N/A,#N/A,FALSE,"076-96";#N/A,#N/A,FALSE,"019-97";#N/A,#N/A,FALSE,"021-97";#N/A,#N/A,FALSE,"022-97";#N/A,#N/A,FALSE,"028-97"}</definedName>
    <definedName name="leonardo" localSheetId="6" hidden="1">{"'gráf jan00'!$A$1:$AK$41"}</definedName>
    <definedName name="leonardo" localSheetId="7" hidden="1">{"'gráf jan00'!$A$1:$AK$41"}</definedName>
    <definedName name="leonardo" hidden="1">{"'gráf jan00'!$A$1:$AK$41"}</definedName>
    <definedName name="Leste"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Leste"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Leste"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let" hidden="1">"Quadro Logistico Maio"</definedName>
    <definedName name="LevantDrE2" localSheetId="6" hidden="1">#REF!</definedName>
    <definedName name="LevantDrE2" localSheetId="7" hidden="1">#REF!</definedName>
    <definedName name="LevantDrE2" hidden="1">#REF!</definedName>
    <definedName name="lfilfylfyl" localSheetId="6" hidden="1">#REF!</definedName>
    <definedName name="lfilfylfyl" hidden="1">#REF!</definedName>
    <definedName name="lfyiliu" localSheetId="6" hidden="1">#REF!</definedName>
    <definedName name="lfyiliu" hidden="1">#REF!</definedName>
    <definedName name="LG" localSheetId="6" hidden="1">{#N/A,#N/A,FALSE,"Aging Summary";#N/A,#N/A,FALSE,"Ratio Analysis";#N/A,#N/A,FALSE,"Test 120 Day Accts";#N/A,#N/A,FALSE,"Tickmarks"}</definedName>
    <definedName name="LG" localSheetId="7" hidden="1">{#N/A,#N/A,FALSE,"Aging Summary";#N/A,#N/A,FALSE,"Ratio Analysis";#N/A,#N/A,FALSE,"Test 120 Day Accts";#N/A,#N/A,FALSE,"Tickmarks"}</definedName>
    <definedName name="LG" hidden="1">{#N/A,#N/A,FALSE,"Aging Summary";#N/A,#N/A,FALSE,"Ratio Analysis";#N/A,#N/A,FALSE,"Test 120 Day Accts";#N/A,#N/A,FALSE,"Tickmarks"}</definedName>
    <definedName name="lgççouiçi" localSheetId="6" hidden="1">#REF!</definedName>
    <definedName name="lgççouiçi" localSheetId="7" hidden="1">#REF!</definedName>
    <definedName name="lgççouiçi" hidden="1">#REF!</definedName>
    <definedName name="LGE" localSheetId="6" hidden="1">{#N/A,#N/A,FALSE,"IR E CS 1997";#N/A,#N/A,FALSE,"PR ND";#N/A,#N/A,FALSE,"8191";#N/A,#N/A,FALSE,"8383";#N/A,#N/A,FALSE,"MP 1024";#N/A,#N/A,FALSE,"AD_EX_97";#N/A,#N/A,FALSE,"BD 97"}</definedName>
    <definedName name="LGE" localSheetId="7" hidden="1">{#N/A,#N/A,FALSE,"IR E CS 1997";#N/A,#N/A,FALSE,"PR ND";#N/A,#N/A,FALSE,"8191";#N/A,#N/A,FALSE,"8383";#N/A,#N/A,FALSE,"MP 1024";#N/A,#N/A,FALSE,"AD_EX_97";#N/A,#N/A,FALSE,"BD 97"}</definedName>
    <definedName name="LGE" hidden="1">{#N/A,#N/A,FALSE,"IR E CS 1997";#N/A,#N/A,FALSE,"PR ND";#N/A,#N/A,FALSE,"8191";#N/A,#N/A,FALSE,"8383";#N/A,#N/A,FALSE,"MP 1024";#N/A,#N/A,FALSE,"AD_EX_97";#N/A,#N/A,FALSE,"BD 97"}</definedName>
    <definedName name="LHJ" localSheetId="6" hidden="1">#REF!</definedName>
    <definedName name="LHJ" localSheetId="7" hidden="1">#REF!</definedName>
    <definedName name="LHJ" hidden="1">#REF!</definedName>
    <definedName name="LicCódigo">#REF!</definedName>
    <definedName name="LicDescrição">#REF!</definedName>
    <definedName name="LicUnidade">#REF!</definedName>
    <definedName name="Liga"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iga"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iga"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igas"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igas"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igas"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ILASDRENA" localSheetId="6">#REF!</definedName>
    <definedName name="LILASDRENA" localSheetId="7">#REF!</definedName>
    <definedName name="LILASDRENA">#REF!</definedName>
    <definedName name="lili">#REF!</definedName>
    <definedName name="lim_var" localSheetId="6">#REF!</definedName>
    <definedName name="lim_var">#REF!</definedName>
    <definedName name="limcount" localSheetId="6" hidden="1">2</definedName>
    <definedName name="limcount" localSheetId="7" hidden="1">2</definedName>
    <definedName name="limcount" hidden="1">1</definedName>
    <definedName name="limite" localSheetId="6">#REF!</definedName>
    <definedName name="limite" localSheetId="7">#REF!</definedName>
    <definedName name="limite">#REF!</definedName>
    <definedName name="Limpeza1" localSheetId="6" hidden="1">#REF!</definedName>
    <definedName name="Limpeza1" hidden="1">#REF!</definedName>
    <definedName name="Linak_Fant2" localSheetId="6" hidden="1">#REF!</definedName>
    <definedName name="Linak_Fant2" localSheetId="7" hidden="1">[89]PARÂMETROS!$R$346:$CD$346</definedName>
    <definedName name="Linak_Fant2" hidden="1">#REF!</definedName>
    <definedName name="Lincoln" localSheetId="6" hidden="1">{#N/A,#N/A,FALSE,"Plan1";#N/A,#N/A,FALSE,"Plan1 (2)";#N/A,#N/A,FALSE,"Plan1 (4)";#N/A,#N/A,FALSE,"Plan1 (5)";#N/A,#N/A,FALSE,"Plan1 (6)";#N/A,#N/A,FALSE,"600N6201";#N/A,#N/A,FALSE,"Plan1 (18)";#N/A,#N/A,FALSE,"Plan1 (16)";#N/A,#N/A,FALSE,"Plan1 (17)";#N/A,#N/A,FALSE,"Plan1 (13)";#N/A,#N/A,FALSE,"Plan1 (10)";#N/A,#N/A,FALSE,"Plan1 (11)";#N/A,#N/A,FALSE,"Plan1 (3)";#N/A,#N/A,FALSE,"Plan1 (8)";#N/A,#N/A,FALSE,"Plan1 (9)";#N/A,#N/A,FALSE,"Plan1 (12)";#N/A,#N/A,FALSE,"Plan1 (14)";#N/A,#N/A,FALSE,"Plan1 (15)"}</definedName>
    <definedName name="Lincoln" localSheetId="7" hidden="1">{#N/A,#N/A,FALSE,"Plan1";#N/A,#N/A,FALSE,"Plan1 (2)";#N/A,#N/A,FALSE,"Plan1 (4)";#N/A,#N/A,FALSE,"Plan1 (5)";#N/A,#N/A,FALSE,"Plan1 (6)";#N/A,#N/A,FALSE,"600N6201";#N/A,#N/A,FALSE,"Plan1 (18)";#N/A,#N/A,FALSE,"Plan1 (16)";#N/A,#N/A,FALSE,"Plan1 (17)";#N/A,#N/A,FALSE,"Plan1 (13)";#N/A,#N/A,FALSE,"Plan1 (10)";#N/A,#N/A,FALSE,"Plan1 (11)";#N/A,#N/A,FALSE,"Plan1 (3)";#N/A,#N/A,FALSE,"Plan1 (8)";#N/A,#N/A,FALSE,"Plan1 (9)";#N/A,#N/A,FALSE,"Plan1 (12)";#N/A,#N/A,FALSE,"Plan1 (14)";#N/A,#N/A,FALSE,"Plan1 (15)"}</definedName>
    <definedName name="Lincoln" hidden="1">{#N/A,#N/A,FALSE,"Plan1";#N/A,#N/A,FALSE,"Plan1 (2)";#N/A,#N/A,FALSE,"Plan1 (4)";#N/A,#N/A,FALSE,"Plan1 (5)";#N/A,#N/A,FALSE,"Plan1 (6)";#N/A,#N/A,FALSE,"600N6201";#N/A,#N/A,FALSE,"Plan1 (18)";#N/A,#N/A,FALSE,"Plan1 (16)";#N/A,#N/A,FALSE,"Plan1 (17)";#N/A,#N/A,FALSE,"Plan1 (13)";#N/A,#N/A,FALSE,"Plan1 (10)";#N/A,#N/A,FALSE,"Plan1 (11)";#N/A,#N/A,FALSE,"Plan1 (3)";#N/A,#N/A,FALSE,"Plan1 (8)";#N/A,#N/A,FALSE,"Plan1 (9)";#N/A,#N/A,FALSE,"Plan1 (12)";#N/A,#N/A,FALSE,"Plan1 (14)";#N/A,#N/A,FALSE,"Plan1 (15)"}</definedName>
    <definedName name="lincon" localSheetId="6" hidden="1">{#N/A,#N/A,FALSE,"Plan1";#N/A,#N/A,FALSE,"Plan1 (2)";#N/A,#N/A,FALSE,"Plan1 (4)";#N/A,#N/A,FALSE,"Plan1 (5)";#N/A,#N/A,FALSE,"Plan1 (6)";#N/A,#N/A,FALSE,"600N6201";#N/A,#N/A,FALSE,"Plan1 (18)";#N/A,#N/A,FALSE,"Plan1 (16)";#N/A,#N/A,FALSE,"Plan1 (17)";#N/A,#N/A,FALSE,"Plan1 (13)";#N/A,#N/A,FALSE,"Plan1 (10)";#N/A,#N/A,FALSE,"Plan1 (11)";#N/A,#N/A,FALSE,"Plan1 (3)";#N/A,#N/A,FALSE,"Plan1 (8)";#N/A,#N/A,FALSE,"Plan1 (9)";#N/A,#N/A,FALSE,"Plan1 (12)";#N/A,#N/A,FALSE,"Plan1 (14)";#N/A,#N/A,FALSE,"Plan1 (15)"}</definedName>
    <definedName name="lincon" localSheetId="7" hidden="1">{#N/A,#N/A,FALSE,"Plan1";#N/A,#N/A,FALSE,"Plan1 (2)";#N/A,#N/A,FALSE,"Plan1 (4)";#N/A,#N/A,FALSE,"Plan1 (5)";#N/A,#N/A,FALSE,"Plan1 (6)";#N/A,#N/A,FALSE,"600N6201";#N/A,#N/A,FALSE,"Plan1 (18)";#N/A,#N/A,FALSE,"Plan1 (16)";#N/A,#N/A,FALSE,"Plan1 (17)";#N/A,#N/A,FALSE,"Plan1 (13)";#N/A,#N/A,FALSE,"Plan1 (10)";#N/A,#N/A,FALSE,"Plan1 (11)";#N/A,#N/A,FALSE,"Plan1 (3)";#N/A,#N/A,FALSE,"Plan1 (8)";#N/A,#N/A,FALSE,"Plan1 (9)";#N/A,#N/A,FALSE,"Plan1 (12)";#N/A,#N/A,FALSE,"Plan1 (14)";#N/A,#N/A,FALSE,"Plan1 (15)"}</definedName>
    <definedName name="lincon" hidden="1">{#N/A,#N/A,FALSE,"Plan1";#N/A,#N/A,FALSE,"Plan1 (2)";#N/A,#N/A,FALSE,"Plan1 (4)";#N/A,#N/A,FALSE,"Plan1 (5)";#N/A,#N/A,FALSE,"Plan1 (6)";#N/A,#N/A,FALSE,"600N6201";#N/A,#N/A,FALSE,"Plan1 (18)";#N/A,#N/A,FALSE,"Plan1 (16)";#N/A,#N/A,FALSE,"Plan1 (17)";#N/A,#N/A,FALSE,"Plan1 (13)";#N/A,#N/A,FALSE,"Plan1 (10)";#N/A,#N/A,FALSE,"Plan1 (11)";#N/A,#N/A,FALSE,"Plan1 (3)";#N/A,#N/A,FALSE,"Plan1 (8)";#N/A,#N/A,FALSE,"Plan1 (9)";#N/A,#N/A,FALSE,"Plan1 (12)";#N/A,#N/A,FALSE,"Plan1 (14)";#N/A,#N/A,FALSE,"Plan1 (15)"}</definedName>
    <definedName name="linha">#REF!</definedName>
    <definedName name="Link_Fant4" localSheetId="6" hidden="1">#REF!</definedName>
    <definedName name="Link_Fant4" localSheetId="7" hidden="1">[89]PARÂMETROS!$R$345:$CD$345</definedName>
    <definedName name="Link_Fant4" hidden="1">#REF!</definedName>
    <definedName name="Link_Fant5" localSheetId="6" hidden="1">#REF!</definedName>
    <definedName name="Link_Fant5" localSheetId="7" hidden="1">[89]Cadastro!$R$346:$CD$346</definedName>
    <definedName name="Link_Fant5" hidden="1">#REF!</definedName>
    <definedName name="Link_Fant6" localSheetId="6" hidden="1">#REF!</definedName>
    <definedName name="Link_Fant6" localSheetId="7" hidden="1">[89]Cadastro!$R$345:$CD$345</definedName>
    <definedName name="Link_Fant6" hidden="1">#REF!</definedName>
    <definedName name="list" localSheetId="6" hidden="1">#REF!</definedName>
    <definedName name="list" localSheetId="7" hidden="1">#REF!</definedName>
    <definedName name="list" hidden="1">#REF!</definedName>
    <definedName name="LISTA" localSheetId="6" hidden="1">{#N/A,#N/A,FALSE,"GERAL";#N/A,#N/A,FALSE,"012-96";#N/A,#N/A,FALSE,"018-96";#N/A,#N/A,FALSE,"027-96";#N/A,#N/A,FALSE,"059-96";#N/A,#N/A,FALSE,"076-96";#N/A,#N/A,FALSE,"019-97";#N/A,#N/A,FALSE,"021-97";#N/A,#N/A,FALSE,"022-97";#N/A,#N/A,FALSE,"028-97"}</definedName>
    <definedName name="LISTA" localSheetId="7" hidden="1">{#N/A,#N/A,FALSE,"GERAL";#N/A,#N/A,FALSE,"012-96";#N/A,#N/A,FALSE,"018-96";#N/A,#N/A,FALSE,"027-96";#N/A,#N/A,FALSE,"059-96";#N/A,#N/A,FALSE,"076-96";#N/A,#N/A,FALSE,"019-97";#N/A,#N/A,FALSE,"021-97";#N/A,#N/A,FALSE,"022-97";#N/A,#N/A,FALSE,"028-97"}</definedName>
    <definedName name="LISTA" hidden="1">{#N/A,#N/A,FALSE,"GERAL";#N/A,#N/A,FALSE,"012-96";#N/A,#N/A,FALSE,"018-96";#N/A,#N/A,FALSE,"027-96";#N/A,#N/A,FALSE,"059-96";#N/A,#N/A,FALSE,"076-96";#N/A,#N/A,FALSE,"019-97";#N/A,#N/A,FALSE,"021-97";#N/A,#N/A,FALSE,"022-97";#N/A,#N/A,FALSE,"028-97"}</definedName>
    <definedName name="ListaFim">#REF!</definedName>
    <definedName name="lixo" localSheetId="6" hidden="1">{#N/A,#N/A,FALSE,"GERAL";#N/A,#N/A,FALSE,"012-96";#N/A,#N/A,FALSE,"018-96";#N/A,#N/A,FALSE,"027-96";#N/A,#N/A,FALSE,"059-96";#N/A,#N/A,FALSE,"076-96";#N/A,#N/A,FALSE,"019-97";#N/A,#N/A,FALSE,"021-97";#N/A,#N/A,FALSE,"022-97";#N/A,#N/A,FALSE,"028-97"}</definedName>
    <definedName name="lixo" localSheetId="7" hidden="1">{#N/A,#N/A,FALSE,"GERAL";#N/A,#N/A,FALSE,"012-96";#N/A,#N/A,FALSE,"018-96";#N/A,#N/A,FALSE,"027-96";#N/A,#N/A,FALSE,"059-96";#N/A,#N/A,FALSE,"076-96";#N/A,#N/A,FALSE,"019-97";#N/A,#N/A,FALSE,"021-97";#N/A,#N/A,FALSE,"022-97";#N/A,#N/A,FALSE,"028-97"}</definedName>
    <definedName name="lixo" hidden="1">{#N/A,#N/A,FALSE,"GERAL";#N/A,#N/A,FALSE,"012-96";#N/A,#N/A,FALSE,"018-96";#N/A,#N/A,FALSE,"027-96";#N/A,#N/A,FALSE,"059-96";#N/A,#N/A,FALSE,"076-96";#N/A,#N/A,FALSE,"019-97";#N/A,#N/A,FALSE,"021-97";#N/A,#N/A,FALSE,"022-97";#N/A,#N/A,FALSE,"028-97"}</definedName>
    <definedName name="LJKBLKJNLKJNK" localSheetId="6" hidden="1">#REF!</definedName>
    <definedName name="LJKBLKJNLKJNK" localSheetId="7" hidden="1">#REF!</definedName>
    <definedName name="LJKBLKJNLKJNK" hidden="1">#REF!</definedName>
    <definedName name="ljkhj" localSheetId="6" hidden="1">{"'gráf jan00'!$A$1:$AK$41"}</definedName>
    <definedName name="ljkhj" localSheetId="7" hidden="1">{"'gráf jan00'!$A$1:$AK$41"}</definedName>
    <definedName name="ljkhj" hidden="1">{"'gráf jan00'!$A$1:$AK$41"}</definedName>
    <definedName name="LK" localSheetId="6" hidden="1">#REF!</definedName>
    <definedName name="LK" localSheetId="7" hidden="1">'[84]Aplic. Finac. - 30.09.02'!$N:$N</definedName>
    <definedName name="LK" hidden="1">#REF!</definedName>
    <definedName name="LKJ" localSheetId="6" hidden="1">{"'Quadro'!$A$4:$BG$78"}</definedName>
    <definedName name="LKJ" localSheetId="7" hidden="1">{"'Quadro'!$A$4:$BG$78"}</definedName>
    <definedName name="LKJ" hidden="1">{"'Quadro'!$A$4:$BG$78"}</definedName>
    <definedName name="lkjh" localSheetId="6" hidden="1">{"'CptDifn'!$AA$32:$AG$32"}</definedName>
    <definedName name="lkjh" localSheetId="7" hidden="1">{"'CptDifn'!$AA$32:$AG$32"}</definedName>
    <definedName name="lkjh" hidden="1">{"'CptDifn'!$AA$32:$AG$32"}</definedName>
    <definedName name="LKTE" localSheetId="6" hidden="1">#REF!</definedName>
    <definedName name="LKTE" localSheetId="7" hidden="1">[90]XREF!$4:$4</definedName>
    <definedName name="LKTE" hidden="1">#REF!</definedName>
    <definedName name="ll"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ll"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LL" hidden="1">{#N/A,#N/A,TRUE,"Serviços"}</definedName>
    <definedName name="ll_1"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ll_1"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ll_1"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ll_2"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ll_2"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ll_2"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llklkj">#REF!</definedName>
    <definedName name="LLL" localSheetId="6">#REF!</definedName>
    <definedName name="lll" localSheetId="7" hidden="1">{#N/A,#N/A,FALSE,"BOQCIC";#N/A,#N/A,FALSE,"3Ds";#N/A,#N/A,FALSE,"COST DETAIL"}</definedName>
    <definedName name="lll" hidden="1">{#N/A,#N/A,FALSE,"BOQCIC";#N/A,#N/A,FALSE,"3Ds";#N/A,#N/A,FALSE,"COST DETAIL"}</definedName>
    <definedName name="llll" localSheetId="6" hidden="1">{"'gráf jan00'!$A$1:$AK$41"}</definedName>
    <definedName name="llll" localSheetId="7" hidden="1">{"'gráf jan00'!$A$1:$AK$41"}</definedName>
    <definedName name="LLLL"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llll" localSheetId="6" hidden="1">{"'gráf jan00'!$A$1:$AK$41"}</definedName>
    <definedName name="lllll" localSheetId="7" hidden="1">{"'gráf jan00'!$A$1:$AK$41"}</definedName>
    <definedName name="lllll" hidden="1">{"'gráf jan00'!$A$1:$AK$41"}</definedName>
    <definedName name="LM_AR" localSheetId="7" hidden="1">{#N/A,#N/A,FALSE,"F-01"}</definedName>
    <definedName name="LM_AR" hidden="1">{#N/A,#N/A,FALSE,"F-01"}</definedName>
    <definedName name="LM_AT" localSheetId="7" hidden="1">{#N/A,#N/A,FALSE,"F-01"}</definedName>
    <definedName name="LM_AT" hidden="1">{#N/A,#N/A,FALSE,"F-01"}</definedName>
    <definedName name="LM_INC" localSheetId="7" hidden="1">{#N/A,#N/A,FALSE,"F-01"}</definedName>
    <definedName name="LM_INC" hidden="1">{#N/A,#N/A,FALSE,"F-01"}</definedName>
    <definedName name="lo" localSheetId="7" hidden="1">{#N/A,#N/A,FALSE,"CM BAR";#N/A,#N/A,FALSE,"SUBSOLO";#N/A,#N/A,FALSE,"TERREO";#N/A,#N/A,FALSE,"TIPO";#N/A,#N/A,FALSE,"DUP  INF";#N/A,#N/A,FALSE,"DUP SUP"}</definedName>
    <definedName name="lo" hidden="1">{#N/A,#N/A,FALSE,"CM BAR";#N/A,#N/A,FALSE,"SUBSOLO";#N/A,#N/A,FALSE,"TERREO";#N/A,#N/A,FALSE,"TIPO";#N/A,#N/A,FALSE,"DUP  INF";#N/A,#N/A,FALSE,"DUP SUP"}</definedName>
    <definedName name="lo_1" localSheetId="7" hidden="1">{#N/A,#N/A,FALSE,"CM BAR";#N/A,#N/A,FALSE,"SUBSOLO";#N/A,#N/A,FALSE,"TERREO";#N/A,#N/A,FALSE,"TIPO";#N/A,#N/A,FALSE,"DUP  INF";#N/A,#N/A,FALSE,"DUP SUP"}</definedName>
    <definedName name="lo_1" hidden="1">{#N/A,#N/A,FALSE,"CM BAR";#N/A,#N/A,FALSE,"SUBSOLO";#N/A,#N/A,FALSE,"TERREO";#N/A,#N/A,FALSE,"TIPO";#N/A,#N/A,FALSE,"DUP  INF";#N/A,#N/A,FALSE,"DUP SUP"}</definedName>
    <definedName name="lo_1_1" localSheetId="7" hidden="1">{#N/A,#N/A,FALSE,"CM BAR";#N/A,#N/A,FALSE,"SUBSOLO";#N/A,#N/A,FALSE,"TERREO";#N/A,#N/A,FALSE,"TIPO";#N/A,#N/A,FALSE,"DUP  INF";#N/A,#N/A,FALSE,"DUP SUP"}</definedName>
    <definedName name="lo_1_1" hidden="1">{#N/A,#N/A,FALSE,"CM BAR";#N/A,#N/A,FALSE,"SUBSOLO";#N/A,#N/A,FALSE,"TERREO";#N/A,#N/A,FALSE,"TIPO";#N/A,#N/A,FALSE,"DUP  INF";#N/A,#N/A,FALSE,"DUP SUP"}</definedName>
    <definedName name="lo_2" localSheetId="7" hidden="1">{#N/A,#N/A,FALSE,"CM BAR";#N/A,#N/A,FALSE,"SUBSOLO";#N/A,#N/A,FALSE,"TERREO";#N/A,#N/A,FALSE,"TIPO";#N/A,#N/A,FALSE,"DUP  INF";#N/A,#N/A,FALSE,"DUP SUP"}</definedName>
    <definedName name="lo_2" hidden="1">{#N/A,#N/A,FALSE,"CM BAR";#N/A,#N/A,FALSE,"SUBSOLO";#N/A,#N/A,FALSE,"TERREO";#N/A,#N/A,FALSE,"TIPO";#N/A,#N/A,FALSE,"DUP  INF";#N/A,#N/A,FALSE,"DUP SUP"}</definedName>
    <definedName name="loa" localSheetId="6" hidden="1">{#N/A,#N/A,FALSE,"GERAL";#N/A,#N/A,FALSE,"012-96";#N/A,#N/A,FALSE,"018-96";#N/A,#N/A,FALSE,"027-96";#N/A,#N/A,FALSE,"059-96";#N/A,#N/A,FALSE,"076-96";#N/A,#N/A,FALSE,"019-97";#N/A,#N/A,FALSE,"021-97";#N/A,#N/A,FALSE,"022-97";#N/A,#N/A,FALSE,"028-97"}</definedName>
    <definedName name="loa" localSheetId="7" hidden="1">{#N/A,#N/A,FALSE,"GERAL";#N/A,#N/A,FALSE,"012-96";#N/A,#N/A,FALSE,"018-96";#N/A,#N/A,FALSE,"027-96";#N/A,#N/A,FALSE,"059-96";#N/A,#N/A,FALSE,"076-96";#N/A,#N/A,FALSE,"019-97";#N/A,#N/A,FALSE,"021-97";#N/A,#N/A,FALSE,"022-97";#N/A,#N/A,FALSE,"028-97"}</definedName>
    <definedName name="loa" hidden="1">{#N/A,#N/A,FALSE,"GERAL";#N/A,#N/A,FALSE,"012-96";#N/A,#N/A,FALSE,"018-96";#N/A,#N/A,FALSE,"027-96";#N/A,#N/A,FALSE,"059-96";#N/A,#N/A,FALSE,"076-96";#N/A,#N/A,FALSE,"019-97";#N/A,#N/A,FALSE,"021-97";#N/A,#N/A,FALSE,"022-97";#N/A,#N/A,FALSE,"028-97"}</definedName>
    <definedName name="Local" hidden="1">""</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ização" localSheetId="6">#REF!</definedName>
    <definedName name="Localização" localSheetId="7">[91]Controle!$F$62</definedName>
    <definedName name="Localização">#REF!</definedName>
    <definedName name="lol" localSheetId="6">#REF!</definedName>
    <definedName name="lol" localSheetId="7">[83]RELATA!$A$1:$AA$335</definedName>
    <definedName name="lol">#REF!</definedName>
    <definedName name="LOT1___0">"$#REF!.$T$2"</definedName>
    <definedName name="LOT1___12">"$#REF!.$#REF!$#REF!"</definedName>
    <definedName name="LOT10___0">"$#REF!.$T$12"</definedName>
    <definedName name="LOT10___12">"$#REF!.$#REF!$#REF!"</definedName>
    <definedName name="LOT2___0">"$#REF!.$T$3"</definedName>
    <definedName name="LOT2___12">"$#REF!.$#REF!$#REF!"</definedName>
    <definedName name="LOT3___0">"$#REF!.$T$4"</definedName>
    <definedName name="LOT3___12">"$#REF!.$#REF!$#REF!"</definedName>
    <definedName name="LOT4___0">"$#REF!.$T$5"</definedName>
    <definedName name="LOT4___12">"$#REF!.$#REF!$#REF!"</definedName>
    <definedName name="LOT5___0">"$#REF!.$T$6"</definedName>
    <definedName name="LOT5___12">"$#REF!.$#REF!$#REF!"</definedName>
    <definedName name="LOT6___0">"$#REF!.$T$7"</definedName>
    <definedName name="LOT6___12">"$#REF!.$#REF!$#REF!"</definedName>
    <definedName name="LOT7___0">"$#REF!.$T$8"</definedName>
    <definedName name="LOT7___12">"$#REF!.$#REF!$#REF!"</definedName>
    <definedName name="LOT8___0">"$#REF!.$T$9"</definedName>
    <definedName name="LOT8___12">"$#REF!.$#REF!$#REF!"</definedName>
    <definedName name="LOT9___0">"$#REF!.$T$11"</definedName>
    <definedName name="LOT9___12">"$#REF!.$#REF!$#REF!"</definedName>
    <definedName name="Lote" localSheetId="6">#REF!</definedName>
    <definedName name="Lote" localSheetId="7">[92]Controle!$G$11</definedName>
    <definedName name="Lote">#REF!</definedName>
    <definedName name="LOTE_01_330" localSheetId="6">#REF!</definedName>
    <definedName name="LOTE_01_330">#REF!</definedName>
    <definedName name="LOTE_01_348" localSheetId="6">#REF!</definedName>
    <definedName name="LOTE_01_348">#REF!</definedName>
    <definedName name="LOTE_03_323" localSheetId="6">#REF!</definedName>
    <definedName name="LOTE_03_323">#REF!</definedName>
    <definedName name="LOTE_05_322" localSheetId="6">#REF!</definedName>
    <definedName name="LOTE_05_322">#REF!</definedName>
    <definedName name="LOTE_08_225" localSheetId="6">#REF!</definedName>
    <definedName name="LOTE_08_225">#REF!</definedName>
    <definedName name="LOTE_09_0" localSheetId="6">#REF!</definedName>
    <definedName name="LOTE_09_0">#REF!</definedName>
    <definedName name="LOTE_09_310" localSheetId="6">#REF!</definedName>
    <definedName name="LOTE_09_310">#REF!</definedName>
    <definedName name="LOTE_10_255" localSheetId="6">#REF!</definedName>
    <definedName name="LOTE_10_255">#REF!</definedName>
    <definedName name="LOTE_10_318" localSheetId="6">#REF!</definedName>
    <definedName name="LOTE_10_318">#REF!</definedName>
    <definedName name="LOTE_10_330" localSheetId="6">#REF!</definedName>
    <definedName name="LOTE_10_330">#REF!</definedName>
    <definedName name="LOTE_10_334" localSheetId="6">#REF!</definedName>
    <definedName name="LOTE_10_334">#REF!</definedName>
    <definedName name="LOTE_10_345" localSheetId="6">#REF!</definedName>
    <definedName name="LOTE_10_345">#REF!</definedName>
    <definedName name="LOTE_11_215" localSheetId="6">#REF!</definedName>
    <definedName name="LOTE_11_215">#REF!</definedName>
    <definedName name="LOTE_11_340" localSheetId="6">#REF!</definedName>
    <definedName name="LOTE_11_340">#REF!</definedName>
    <definedName name="LOTE_11_342" localSheetId="6">#REF!</definedName>
    <definedName name="LOTE_11_342">#REF!</definedName>
    <definedName name="LOTE_11_344" localSheetId="6">#REF!</definedName>
    <definedName name="LOTE_11_344">#REF!</definedName>
    <definedName name="LOTE_11_350" localSheetId="6">#REF!</definedName>
    <definedName name="LOTE_11_350">#REF!</definedName>
    <definedName name="LoteBonito2" localSheetId="6" hidden="1">{"'Resumo2'!$B$2:$J$23"}</definedName>
    <definedName name="LoteBonito2" localSheetId="7" hidden="1">{"'Resumo2'!$B$2:$J$23"}</definedName>
    <definedName name="LoteBonito2" hidden="1">{"'Resumo2'!$B$2:$J$23"}</definedName>
    <definedName name="lpajoia" localSheetId="6" hidden="1">{"'gráf jan00'!$A$1:$AK$41"}</definedName>
    <definedName name="lpajoia" localSheetId="7" hidden="1">{"'gráf jan00'!$A$1:$AK$41"}</definedName>
    <definedName name="lpajoia" hidden="1">{"'gráf jan00'!$A$1:$AK$41"}</definedName>
    <definedName name="LS">"S"</definedName>
    <definedName name="LSH">#REF!</definedName>
    <definedName name="LSM">#REF!</definedName>
    <definedName name="LT">#REF!</definedName>
    <definedName name="LTraf_Ano" localSheetId="6">#REF!</definedName>
    <definedName name="LTraf_Ano">#REF!</definedName>
    <definedName name="LU" localSheetId="6" hidden="1">{"'gráf jan00'!$A$1:$AK$41"}</definedName>
    <definedName name="LU" localSheetId="7" hidden="1">{"'gráf jan00'!$A$1:$AK$41"}</definedName>
    <definedName name="LU" hidden="1">{"'gráf jan00'!$A$1:$AK$41"}</definedName>
    <definedName name="Lub">#REF!</definedName>
    <definedName name="luis" localSheetId="6" hidden="1">{"'Plan1 (2)'!$A$5:$F$63"}</definedName>
    <definedName name="luis" localSheetId="7" hidden="1">{"'Plan1 (2)'!$A$5:$F$63"}</definedName>
    <definedName name="luis" hidden="1">{"'Plan1 (2)'!$A$5:$F$63"}</definedName>
    <definedName name="m" localSheetId="6" hidden="1">{#N/A,#N/A,FALSE,"QD_F1 Invest Detalhado";#N/A,#N/A,FALSE,"QD_F3 Invest_Comparado";#N/A,#N/A,FALSE,"QD_B Trafego";#N/A,#N/A,FALSE,"QD_D0 Custos Operacionais";#N/A,#N/A,FALSE,"QD_C Receita";#N/A,#N/A,FALSE,"QD_D Custos";#N/A,#N/A,FALSE,"QD_E Resultado";#N/A,#N/A,FALSE,"QD_G Fluxo Caixa"}</definedName>
    <definedName name="m" localSheetId="7" hidden="1">{#N/A,#N/A,FALSE,"QD_F1 Invest Detalhado";#N/A,#N/A,FALSE,"QD_F3 Invest_Comparado";#N/A,#N/A,FALSE,"QD_B Trafego";#N/A,#N/A,FALSE,"QD_D0 Custos Operacionais";#N/A,#N/A,FALSE,"QD_C Receita";#N/A,#N/A,FALSE,"QD_D Custos";#N/A,#N/A,FALSE,"QD_E Resultado";#N/A,#N/A,FALSE,"QD_G Fluxo Caixa"}</definedName>
    <definedName name="m" hidden="1">{#N/A,#N/A,FALSE,"QD_F1 Invest Detalhado";#N/A,#N/A,FALSE,"QD_F3 Invest_Comparado";#N/A,#N/A,FALSE,"QD_B Trafego";#N/A,#N/A,FALSE,"QD_D0 Custos Operacionais";#N/A,#N/A,FALSE,"QD_C Receita";#N/A,#N/A,FALSE,"QD_D Custos";#N/A,#N/A,FALSE,"QD_E Resultado";#N/A,#N/A,FALSE,"QD_G Fluxo Caixa"}</definedName>
    <definedName name="m2_por_pessoa" localSheetId="6">#REF!</definedName>
    <definedName name="m2_por_pessoa" localSheetId="7">#REF!</definedName>
    <definedName name="m2_por_pessoa">#REF!</definedName>
    <definedName name="maça" localSheetId="7" hidden="1">{#N/A,#N/A,FALSE,"GERAL";#N/A,#N/A,FALSE,"012-96";#N/A,#N/A,FALSE,"018-96";#N/A,#N/A,FALSE,"027-96";#N/A,#N/A,FALSE,"059-96";#N/A,#N/A,FALSE,"076-96";#N/A,#N/A,FALSE,"019-97";#N/A,#N/A,FALSE,"021-97";#N/A,#N/A,FALSE,"022-97";#N/A,#N/A,FALSE,"028-97"}</definedName>
    <definedName name="maça" hidden="1">{#N/A,#N/A,FALSE,"GERAL";#N/A,#N/A,FALSE,"012-96";#N/A,#N/A,FALSE,"018-96";#N/A,#N/A,FALSE,"027-96";#N/A,#N/A,FALSE,"059-96";#N/A,#N/A,FALSE,"076-96";#N/A,#N/A,FALSE,"019-97";#N/A,#N/A,FALSE,"021-97";#N/A,#N/A,FALSE,"022-97";#N/A,#N/A,FALSE,"028-97"}</definedName>
    <definedName name="Macro_Item" localSheetId="6">#REF!</definedName>
    <definedName name="Macro_Item" localSheetId="7">[31]MATRIZ!$B$6:$O$602</definedName>
    <definedName name="Macro_Item">#REF!</definedName>
    <definedName name="MACROS">#REF!</definedName>
    <definedName name="Maio" localSheetId="6" hidden="1">{"'Quadro'!$A$4:$BG$78"}</definedName>
    <definedName name="Maio" localSheetId="7" hidden="1">{"'Quadro'!$A$4:$BG$78"}</definedName>
    <definedName name="Maio" hidden="1">{"'Quadro'!$A$4:$BG$78"}</definedName>
    <definedName name="mal" localSheetId="6" hidden="1">{"'Quadro'!$A$4:$BG$78"}</definedName>
    <definedName name="mal" localSheetId="7" hidden="1">{"'Quadro'!$A$4:$BG$78"}</definedName>
    <definedName name="mal" hidden="1">{"'Quadro'!$A$4:$BG$78"}</definedName>
    <definedName name="man" localSheetId="6" hidden="1">{"'gráf jan00'!$A$1:$AK$41"}</definedName>
    <definedName name="man" localSheetId="7" hidden="1">{"'gráf jan00'!$A$1:$AK$41"}</definedName>
    <definedName name="man" hidden="1">{"'gráf jan00'!$A$1:$AK$41"}</definedName>
    <definedName name="mand" localSheetId="6" hidden="1">{"'Quadro'!$A$4:$BG$78"}</definedName>
    <definedName name="mand" localSheetId="7" hidden="1">{"'Quadro'!$A$4:$BG$78"}</definedName>
    <definedName name="mand" hidden="1">{"'Quadro'!$A$4:$BG$78"}</definedName>
    <definedName name="Manoel" localSheetId="6" hidden="1">{"'Quadro'!$A$4:$BG$78"}</definedName>
    <definedName name="Manoel" localSheetId="7" hidden="1">{"'Quadro'!$A$4:$BG$78"}</definedName>
    <definedName name="Manoel" hidden="1">{"'Quadro'!$A$4:$BG$78"}</definedName>
    <definedName name="MANTO" localSheetId="6" hidden="1">{#N/A,#N/A,FALSE,"GERAL";#N/A,#N/A,FALSE,"012-96";#N/A,#N/A,FALSE,"018-96";#N/A,#N/A,FALSE,"027-96";#N/A,#N/A,FALSE,"059-96";#N/A,#N/A,FALSE,"076-96";#N/A,#N/A,FALSE,"019-97";#N/A,#N/A,FALSE,"021-97";#N/A,#N/A,FALSE,"022-97";#N/A,#N/A,FALSE,"028-97"}</definedName>
    <definedName name="MANTO" localSheetId="7" hidden="1">{#N/A,#N/A,FALSE,"GERAL";#N/A,#N/A,FALSE,"012-96";#N/A,#N/A,FALSE,"018-96";#N/A,#N/A,FALSE,"027-96";#N/A,#N/A,FALSE,"059-96";#N/A,#N/A,FALSE,"076-96";#N/A,#N/A,FALSE,"019-97";#N/A,#N/A,FALSE,"021-97";#N/A,#N/A,FALSE,"022-97";#N/A,#N/A,FALSE,"028-97"}</definedName>
    <definedName name="MANTO" hidden="1">{#N/A,#N/A,FALSE,"GERAL";#N/A,#N/A,FALSE,"012-96";#N/A,#N/A,FALSE,"018-96";#N/A,#N/A,FALSE,"027-96";#N/A,#N/A,FALSE,"059-96";#N/A,#N/A,FALSE,"076-96";#N/A,#N/A,FALSE,"019-97";#N/A,#N/A,FALSE,"021-97";#N/A,#N/A,FALSE,"022-97";#N/A,#N/A,FALSE,"028-97"}</definedName>
    <definedName name="MANTO_1" localSheetId="7" hidden="1">{#N/A,#N/A,FALSE,"GERAL";#N/A,#N/A,FALSE,"012-96";#N/A,#N/A,FALSE,"018-96";#N/A,#N/A,FALSE,"027-96";#N/A,#N/A,FALSE,"059-96";#N/A,#N/A,FALSE,"076-96";#N/A,#N/A,FALSE,"019-97";#N/A,#N/A,FALSE,"021-97";#N/A,#N/A,FALSE,"022-97";#N/A,#N/A,FALSE,"028-97"}</definedName>
    <definedName name="MANTO_1" hidden="1">{#N/A,#N/A,FALSE,"GERAL";#N/A,#N/A,FALSE,"012-96";#N/A,#N/A,FALSE,"018-96";#N/A,#N/A,FALSE,"027-96";#N/A,#N/A,FALSE,"059-96";#N/A,#N/A,FALSE,"076-96";#N/A,#N/A,FALSE,"019-97";#N/A,#N/A,FALSE,"021-97";#N/A,#N/A,FALSE,"022-97";#N/A,#N/A,FALSE,"028-97"}</definedName>
    <definedName name="MANTO_2" localSheetId="7" hidden="1">{#N/A,#N/A,FALSE,"GERAL";#N/A,#N/A,FALSE,"012-96";#N/A,#N/A,FALSE,"018-96";#N/A,#N/A,FALSE,"027-96";#N/A,#N/A,FALSE,"059-96";#N/A,#N/A,FALSE,"076-96";#N/A,#N/A,FALSE,"019-97";#N/A,#N/A,FALSE,"021-97";#N/A,#N/A,FALSE,"022-97";#N/A,#N/A,FALSE,"028-97"}</definedName>
    <definedName name="MANTO_2" hidden="1">{#N/A,#N/A,FALSE,"GERAL";#N/A,#N/A,FALSE,"012-96";#N/A,#N/A,FALSE,"018-96";#N/A,#N/A,FALSE,"027-96";#N/A,#N/A,FALSE,"059-96";#N/A,#N/A,FALSE,"076-96";#N/A,#N/A,FALSE,"019-97";#N/A,#N/A,FALSE,"021-97";#N/A,#N/A,FALSE,"022-97";#N/A,#N/A,FALSE,"028-97"}</definedName>
    <definedName name="MANTO_3" localSheetId="7" hidden="1">{#N/A,#N/A,FALSE,"GERAL";#N/A,#N/A,FALSE,"012-96";#N/A,#N/A,FALSE,"018-96";#N/A,#N/A,FALSE,"027-96";#N/A,#N/A,FALSE,"059-96";#N/A,#N/A,FALSE,"076-96";#N/A,#N/A,FALSE,"019-97";#N/A,#N/A,FALSE,"021-97";#N/A,#N/A,FALSE,"022-97";#N/A,#N/A,FALSE,"028-97"}</definedName>
    <definedName name="MANTO_3" hidden="1">{#N/A,#N/A,FALSE,"GERAL";#N/A,#N/A,FALSE,"012-96";#N/A,#N/A,FALSE,"018-96";#N/A,#N/A,FALSE,"027-96";#N/A,#N/A,FALSE,"059-96";#N/A,#N/A,FALSE,"076-96";#N/A,#N/A,FALSE,"019-97";#N/A,#N/A,FALSE,"021-97";#N/A,#N/A,FALSE,"022-97";#N/A,#N/A,FALSE,"028-97"}</definedName>
    <definedName name="MANTO_4" localSheetId="7" hidden="1">{#N/A,#N/A,FALSE,"GERAL";#N/A,#N/A,FALSE,"012-96";#N/A,#N/A,FALSE,"018-96";#N/A,#N/A,FALSE,"027-96";#N/A,#N/A,FALSE,"059-96";#N/A,#N/A,FALSE,"076-96";#N/A,#N/A,FALSE,"019-97";#N/A,#N/A,FALSE,"021-97";#N/A,#N/A,FALSE,"022-97";#N/A,#N/A,FALSE,"028-97"}</definedName>
    <definedName name="MANTO_4" hidden="1">{#N/A,#N/A,FALSE,"GERAL";#N/A,#N/A,FALSE,"012-96";#N/A,#N/A,FALSE,"018-96";#N/A,#N/A,FALSE,"027-96";#N/A,#N/A,FALSE,"059-96";#N/A,#N/A,FALSE,"076-96";#N/A,#N/A,FALSE,"019-97";#N/A,#N/A,FALSE,"021-97";#N/A,#N/A,FALSE,"022-97";#N/A,#N/A,FALSE,"028-97"}</definedName>
    <definedName name="MANU" localSheetId="6" hidden="1">{"'Placar Intranet'!$A$2:$K$24"}</definedName>
    <definedName name="MANU" localSheetId="7" hidden="1">{"'Placar Intranet'!$A$2:$K$24"}</definedName>
    <definedName name="MANU" hidden="1">{"'Placar Intranet'!$A$2:$K$24"}</definedName>
    <definedName name="manut" localSheetId="6" hidden="1">{"'gráf jan00'!$A$1:$AK$41"}</definedName>
    <definedName name="manut" localSheetId="7" hidden="1">{"'gráf jan00'!$A$1:$AK$41"}</definedName>
    <definedName name="manut" hidden="1">{"'gráf jan00'!$A$1:$AK$41"}</definedName>
    <definedName name="mao_de_obra">#REF!</definedName>
    <definedName name="MAO010201_36">#REF!</definedName>
    <definedName name="MAO010202_36">#REF!</definedName>
    <definedName name="MAO010205_36">#REF!</definedName>
    <definedName name="MAO010206_36">#REF!</definedName>
    <definedName name="MAO010210_36">#REF!</definedName>
    <definedName name="MAO010401_36">#REF!</definedName>
    <definedName name="MAO010402_36">#REF!</definedName>
    <definedName name="MAO010407_36">#REF!</definedName>
    <definedName name="MAO010413_36">#REF!</definedName>
    <definedName name="MAO010501_36">#REF!</definedName>
    <definedName name="MAO010503_36">#REF!</definedName>
    <definedName name="MAO010505_36">#REF!</definedName>
    <definedName name="MAO010509_36">#REF!</definedName>
    <definedName name="MAO010512_36">#REF!</definedName>
    <definedName name="MAO010518_36">#REF!</definedName>
    <definedName name="MAO010519_36">#REF!</definedName>
    <definedName name="MAO010521_36">#REF!</definedName>
    <definedName name="MAO010523_36">#REF!</definedName>
    <definedName name="MAO010532_36">#REF!</definedName>
    <definedName name="MAO010533_36">#REF!</definedName>
    <definedName name="MAO010536_36">#REF!</definedName>
    <definedName name="MAO010701_36">#REF!</definedName>
    <definedName name="MAO010703_36">#REF!</definedName>
    <definedName name="MAO010705_36">#REF!</definedName>
    <definedName name="MAO010708_36">#REF!</definedName>
    <definedName name="MAO010710_36">#REF!</definedName>
    <definedName name="MAO010712_36">#REF!</definedName>
    <definedName name="MAO010717_36">#REF!</definedName>
    <definedName name="MAO020201_36">#REF!</definedName>
    <definedName name="MAO020205_36">#REF!</definedName>
    <definedName name="MAO020211_36">#REF!</definedName>
    <definedName name="MAO020217_36">#REF!</definedName>
    <definedName name="MAO030102_36">#REF!</definedName>
    <definedName name="MAO030201_36">#REF!</definedName>
    <definedName name="MAO030303_36">#REF!</definedName>
    <definedName name="MAO030317_36">#REF!</definedName>
    <definedName name="MAO040101_36">#REF!</definedName>
    <definedName name="MAO040202_36">#REF!</definedName>
    <definedName name="MAO050103_36">#REF!</definedName>
    <definedName name="MAO050207_36">#REF!</definedName>
    <definedName name="MAO060101_36">#REF!</definedName>
    <definedName name="MAO080310_36">#REF!</definedName>
    <definedName name="MAO090101_36">#REF!</definedName>
    <definedName name="MAO110101_36">#REF!</definedName>
    <definedName name="MAO110104_36">#REF!</definedName>
    <definedName name="MAO110107_36">#REF!</definedName>
    <definedName name="MAO120101_36">#REF!</definedName>
    <definedName name="MAO120105_36">#REF!</definedName>
    <definedName name="MAO120106_36">#REF!</definedName>
    <definedName name="MAO120107_36">#REF!</definedName>
    <definedName name="MAO120110_36">#REF!</definedName>
    <definedName name="MAO120150_36">#REF!</definedName>
    <definedName name="MAO130101_36">#REF!</definedName>
    <definedName name="MAO130103_36">#REF!</definedName>
    <definedName name="MAO130304_36">#REF!</definedName>
    <definedName name="MAO130401_36">#REF!</definedName>
    <definedName name="MAO140102_36">#REF!</definedName>
    <definedName name="MAO140109_36">#REF!</definedName>
    <definedName name="MAO140113_36">#REF!</definedName>
    <definedName name="MAO140122_36">#REF!</definedName>
    <definedName name="MAO140126_36">#REF!</definedName>
    <definedName name="MAO140129_36">#REF!</definedName>
    <definedName name="MAO140135_36">#REF!</definedName>
    <definedName name="MAO140143_36">#REF!</definedName>
    <definedName name="MAO140145_36">#REF!</definedName>
    <definedName name="Mapoteca" localSheetId="6" hidden="1">{"'RR'!$A$2:$E$81"}</definedName>
    <definedName name="Mapoteca" localSheetId="7" hidden="1">{"'RR'!$A$2:$E$81"}</definedName>
    <definedName name="Mapoteca" hidden="1">{"'RR'!$A$2:$E$81"}</definedName>
    <definedName name="MAR" localSheetId="6" hidden="1">{"'RR'!$A$2:$E$81"}</definedName>
    <definedName name="MAR" localSheetId="7" hidden="1">{"'RR'!$A$2:$E$81"}</definedName>
    <definedName name="MAR" hidden="1">{"'RR'!$A$2:$E$81"}</definedName>
    <definedName name="marcelo" localSheetId="6" hidden="1">{"'gráf jan00'!$A$1:$AK$41"}</definedName>
    <definedName name="marcelo" localSheetId="7" hidden="1">{"'gráf jan00'!$A$1:$AK$41"}</definedName>
    <definedName name="marcelo" hidden="1">{"'gráf jan00'!$A$1:$AK$41"}</definedName>
    <definedName name="Marcio_1" localSheetId="6" hidden="1">#REF!-1 &amp; "." &amp; MAX(1,COUNTA(INDEX(#REF!,MATCH(#REF!-1,#REF!,FALSE)):#REF!))</definedName>
    <definedName name="Marcio_1" localSheetId="7" hidden="1">[69]!Header1-1 &amp; "." &amp; MAX(1,COUNTA(INDEX(#REF!,MATCH([69]!Header1-1,#REF!,FALSE)):#REF!))</definedName>
    <definedName name="Marcio_1" hidden="1">#REF!-1 &amp; "." &amp; MAX(1,COUNTA(INDEX(#REF!,MATCH(#REF!-1,#REF!,FALSE)):#REF!))</definedName>
    <definedName name="Marcio_2" localSheetId="6" hidden="1">#REF!-1 &amp; "." &amp; MAX(1,COUNTA(INDEX(#REF!,MATCH(#REF!-1,#REF!,FALSE)):#REF!))</definedName>
    <definedName name="Marcio_2" localSheetId="7" hidden="1">[69]!Header1-1 &amp; "." &amp; MAX(1,COUNTA(INDEX(#REF!,MATCH([69]!Header1-1,#REF!,FALSE)):#REF!))</definedName>
    <definedName name="Marcio_2" hidden="1">#REF!-1 &amp; "." &amp; MAX(1,COUNTA(INDEX(#REF!,MATCH(#REF!-1,#REF!,FALSE)):#REF!))</definedName>
    <definedName name="Marcio_3" localSheetId="6" hidden="1">#REF!-1 &amp; "." &amp; MAX(1,COUNTA(INDEX(#REF!,MATCH(#REF!-1,#REF!,FALSE)):#REF!))</definedName>
    <definedName name="Marcio_3" localSheetId="7" hidden="1">[69]!Header1-1 &amp; "." &amp; MAX(1,COUNTA(INDEX(#REF!,MATCH([69]!Header1-1,#REF!,FALSE)):#REF!))</definedName>
    <definedName name="Marcio_3" hidden="1">#REF!-1 &amp; "." &amp; MAX(1,COUNTA(INDEX(#REF!,MATCH(#REF!-1,#REF!,FALSE)):#REF!))</definedName>
    <definedName name="Marcio_4" localSheetId="6" hidden="1">#REF!-1 &amp; "." &amp; MAX(1,COUNTA(INDEX(#REF!,MATCH(#REF!-1,#REF!,FALSE)):#REF!))</definedName>
    <definedName name="Marcio_4" localSheetId="7" hidden="1">[69]!Header1-1 &amp; "." &amp; MAX(1,COUNTA(INDEX(#REF!,MATCH([69]!Header1-1,#REF!,FALSE)):#REF!))</definedName>
    <definedName name="Marcio_4" hidden="1">#REF!-1 &amp; "." &amp; MAX(1,COUNTA(INDEX(#REF!,MATCH(#REF!-1,#REF!,FALSE)):#REF!))</definedName>
    <definedName name="Marcio_5" localSheetId="6" hidden="1">#REF!-1 &amp; "." &amp; MAX(1,COUNTA(INDEX(#REF!,MATCH(#REF!-1,#REF!,FALSE)):#REF!))</definedName>
    <definedName name="Marcio_5" localSheetId="7" hidden="1">[69]!Header1-1 &amp; "." &amp; MAX(1,COUNTA(INDEX(#REF!,MATCH([69]!Header1-1,#REF!,FALSE)):#REF!))</definedName>
    <definedName name="Marcio_5" hidden="1">#REF!-1 &amp; "." &amp; MAX(1,COUNTA(INDEX(#REF!,MATCH(#REF!-1,#REF!,FALSE)):#REF!))</definedName>
    <definedName name="março.2011">#REF!</definedName>
    <definedName name="março2.003">#REF!</definedName>
    <definedName name="março2.004">#REF!</definedName>
    <definedName name="março2.005">#REF!</definedName>
    <definedName name="março2.006">#REF!</definedName>
    <definedName name="março2.007">#REF!</definedName>
    <definedName name="março2.008">#REF!</definedName>
    <definedName name="março2.009">#REF!</definedName>
    <definedName name="março2.011">#REF!</definedName>
    <definedName name="março2010">#REF!</definedName>
    <definedName name="marcos" localSheetId="6" hidden="1">{#N/A,#N/A,FALSE,"SITUAÇÃO DIÁRIA ";#N/A,#N/A,FALSE,"7 à 7"}</definedName>
    <definedName name="marcos" localSheetId="7" hidden="1">{#N/A,#N/A,FALSE,"SITUAÇÃO DIÁRIA ";#N/A,#N/A,FALSE,"7 à 7"}</definedName>
    <definedName name="marcos" hidden="1">{#N/A,#N/A,FALSE,"SITUAÇÃO DIÁRIA ";#N/A,#N/A,FALSE,"7 à 7"}</definedName>
    <definedName name="margem">#REF!</definedName>
    <definedName name="MARGINAL">#REF!</definedName>
    <definedName name="MARGINAL2">#REF!</definedName>
    <definedName name="MARIA" localSheetId="6" hidden="1">{"'gráf jan00'!$A$1:$AK$41"}</definedName>
    <definedName name="MARIA" localSheetId="7" hidden="1">{"'gráf jan00'!$A$1:$AK$41"}</definedName>
    <definedName name="MARIA" hidden="1">{"'gráf jan00'!$A$1:$AK$41"}</definedName>
    <definedName name="Mario" localSheetId="6" hidden="1">{#N/A,#N/A,FALSE,"SITUAÇÃO DIÁRIA ";#N/A,#N/A,FALSE,"7 à 7"}</definedName>
    <definedName name="Mario" localSheetId="7" hidden="1">{#N/A,#N/A,FALSE,"SITUAÇÃO DIÁRIA ";#N/A,#N/A,FALSE,"7 à 7"}</definedName>
    <definedName name="Mario" hidden="1">{#N/A,#N/A,FALSE,"SITUAÇÃO DIÁRIA ";#N/A,#N/A,FALSE,"7 à 7"}</definedName>
    <definedName name="MASTER" localSheetId="6" hidden="1">{#N/A,#N/A,FALSE,"GERAL";#N/A,#N/A,FALSE,"012-96";#N/A,#N/A,FALSE,"018-96";#N/A,#N/A,FALSE,"027-96";#N/A,#N/A,FALSE,"059-96";#N/A,#N/A,FALSE,"076-96";#N/A,#N/A,FALSE,"019-97";#N/A,#N/A,FALSE,"021-97";#N/A,#N/A,FALSE,"022-97";#N/A,#N/A,FALSE,"028-97"}</definedName>
    <definedName name="MASTER" localSheetId="7" hidden="1">{#N/A,#N/A,FALSE,"GERAL";#N/A,#N/A,FALSE,"012-96";#N/A,#N/A,FALSE,"018-96";#N/A,#N/A,FALSE,"027-96";#N/A,#N/A,FALSE,"059-96";#N/A,#N/A,FALSE,"076-96";#N/A,#N/A,FALSE,"019-97";#N/A,#N/A,FALSE,"021-97";#N/A,#N/A,FALSE,"022-97";#N/A,#N/A,FALSE,"028-97"}</definedName>
    <definedName name="MASTER" hidden="1">{#N/A,#N/A,FALSE,"GERAL";#N/A,#N/A,FALSE,"012-96";#N/A,#N/A,FALSE,"018-96";#N/A,#N/A,FALSE,"027-96";#N/A,#N/A,FALSE,"059-96";#N/A,#N/A,FALSE,"076-96";#N/A,#N/A,FALSE,"019-97";#N/A,#N/A,FALSE,"021-97";#N/A,#N/A,FALSE,"022-97";#N/A,#N/A,FALSE,"028-97"}</definedName>
    <definedName name="MASTER_1" localSheetId="7" hidden="1">{#N/A,#N/A,FALSE,"GERAL";#N/A,#N/A,FALSE,"012-96";#N/A,#N/A,FALSE,"018-96";#N/A,#N/A,FALSE,"027-96";#N/A,#N/A,FALSE,"059-96";#N/A,#N/A,FALSE,"076-96";#N/A,#N/A,FALSE,"019-97";#N/A,#N/A,FALSE,"021-97";#N/A,#N/A,FALSE,"022-97";#N/A,#N/A,FALSE,"028-97"}</definedName>
    <definedName name="MASTER_1" hidden="1">{#N/A,#N/A,FALSE,"GERAL";#N/A,#N/A,FALSE,"012-96";#N/A,#N/A,FALSE,"018-96";#N/A,#N/A,FALSE,"027-96";#N/A,#N/A,FALSE,"059-96";#N/A,#N/A,FALSE,"076-96";#N/A,#N/A,FALSE,"019-97";#N/A,#N/A,FALSE,"021-97";#N/A,#N/A,FALSE,"022-97";#N/A,#N/A,FALSE,"028-97"}</definedName>
    <definedName name="MASTER_2" localSheetId="7" hidden="1">{#N/A,#N/A,FALSE,"GERAL";#N/A,#N/A,FALSE,"012-96";#N/A,#N/A,FALSE,"018-96";#N/A,#N/A,FALSE,"027-96";#N/A,#N/A,FALSE,"059-96";#N/A,#N/A,FALSE,"076-96";#N/A,#N/A,FALSE,"019-97";#N/A,#N/A,FALSE,"021-97";#N/A,#N/A,FALSE,"022-97";#N/A,#N/A,FALSE,"028-97"}</definedName>
    <definedName name="MASTER_2" hidden="1">{#N/A,#N/A,FALSE,"GERAL";#N/A,#N/A,FALSE,"012-96";#N/A,#N/A,FALSE,"018-96";#N/A,#N/A,FALSE,"027-96";#N/A,#N/A,FALSE,"059-96";#N/A,#N/A,FALSE,"076-96";#N/A,#N/A,FALSE,"019-97";#N/A,#N/A,FALSE,"021-97";#N/A,#N/A,FALSE,"022-97";#N/A,#N/A,FALSE,"028-97"}</definedName>
    <definedName name="MASTER_3" localSheetId="7" hidden="1">{#N/A,#N/A,FALSE,"GERAL";#N/A,#N/A,FALSE,"012-96";#N/A,#N/A,FALSE,"018-96";#N/A,#N/A,FALSE,"027-96";#N/A,#N/A,FALSE,"059-96";#N/A,#N/A,FALSE,"076-96";#N/A,#N/A,FALSE,"019-97";#N/A,#N/A,FALSE,"021-97";#N/A,#N/A,FALSE,"022-97";#N/A,#N/A,FALSE,"028-97"}</definedName>
    <definedName name="MASTER_3" hidden="1">{#N/A,#N/A,FALSE,"GERAL";#N/A,#N/A,FALSE,"012-96";#N/A,#N/A,FALSE,"018-96";#N/A,#N/A,FALSE,"027-96";#N/A,#N/A,FALSE,"059-96";#N/A,#N/A,FALSE,"076-96";#N/A,#N/A,FALSE,"019-97";#N/A,#N/A,FALSE,"021-97";#N/A,#N/A,FALSE,"022-97";#N/A,#N/A,FALSE,"028-97"}</definedName>
    <definedName name="MASTER_4" localSheetId="7" hidden="1">{#N/A,#N/A,FALSE,"GERAL";#N/A,#N/A,FALSE,"012-96";#N/A,#N/A,FALSE,"018-96";#N/A,#N/A,FALSE,"027-96";#N/A,#N/A,FALSE,"059-96";#N/A,#N/A,FALSE,"076-96";#N/A,#N/A,FALSE,"019-97";#N/A,#N/A,FALSE,"021-97";#N/A,#N/A,FALSE,"022-97";#N/A,#N/A,FALSE,"028-97"}</definedName>
    <definedName name="MASTER_4" hidden="1">{#N/A,#N/A,FALSE,"GERAL";#N/A,#N/A,FALSE,"012-96";#N/A,#N/A,FALSE,"018-96";#N/A,#N/A,FALSE,"027-96";#N/A,#N/A,FALSE,"059-96";#N/A,#N/A,FALSE,"076-96";#N/A,#N/A,FALSE,"019-97";#N/A,#N/A,FALSE,"021-97";#N/A,#N/A,FALSE,"022-97";#N/A,#N/A,FALSE,"028-97"}</definedName>
    <definedName name="MAT" localSheetId="6">#REF!</definedName>
    <definedName name="MAT" localSheetId="7">[93]MAT!$B$4:$G$66</definedName>
    <definedName name="MAT">#REF!</definedName>
    <definedName name="MAT_15">#REF!</definedName>
    <definedName name="MAT_16">#REF!</definedName>
    <definedName name="MAT_17">#REF!</definedName>
    <definedName name="MAT_18">#REF!</definedName>
    <definedName name="MAT_19">#REF!</definedName>
    <definedName name="MAT_20">#REF!</definedName>
    <definedName name="MAT_21">#REF!</definedName>
    <definedName name="MAT_22">#REF!</definedName>
    <definedName name="MAT_23">#REF!</definedName>
    <definedName name="MAT_24">#REF!</definedName>
    <definedName name="MAT_25">#REF!</definedName>
    <definedName name="MAT_26">#REF!</definedName>
    <definedName name="MAT_27">#REF!</definedName>
    <definedName name="MAT_28">#REF!</definedName>
    <definedName name="MAT_29">#REF!</definedName>
    <definedName name="MAT_30">#REF!</definedName>
    <definedName name="MAT_31">#REF!</definedName>
    <definedName name="MAT_32">#REF!</definedName>
    <definedName name="MAT_33">#REF!</definedName>
    <definedName name="MAT_34">#REF!</definedName>
    <definedName name="MAT_35">#REF!</definedName>
    <definedName name="MAT_36">#REF!</definedName>
    <definedName name="MAT_38">#REF!</definedName>
    <definedName name="MAT_BET" localSheetId="6">#REF!</definedName>
    <definedName name="MAT_BET" localSheetId="7">[93]MAT_BET!$B$4:$F$20</definedName>
    <definedName name="MAT_BET">#REF!</definedName>
    <definedName name="MAT010301_36">#REF!</definedName>
    <definedName name="MAT010401_36">#REF!</definedName>
    <definedName name="MAT010402_36">#REF!</definedName>
    <definedName name="MAT010407_36">#REF!</definedName>
    <definedName name="MAT010413_36">#REF!</definedName>
    <definedName name="MAT010536_36">#REF!</definedName>
    <definedName name="MAT010703_36">#REF!</definedName>
    <definedName name="MAT010708_36">#REF!</definedName>
    <definedName name="MAT010710_36">#REF!</definedName>
    <definedName name="MAT010718_36">#REF!</definedName>
    <definedName name="MAT020201_36">#REF!</definedName>
    <definedName name="MAT020205_36">#REF!</definedName>
    <definedName name="MAT020211_36">#REF!</definedName>
    <definedName name="MAT030102_36">#REF!</definedName>
    <definedName name="MAT030201_36">#REF!</definedName>
    <definedName name="MAT030303_36">#REF!</definedName>
    <definedName name="MAT030317_36">#REF!</definedName>
    <definedName name="MAT040101_36">#REF!</definedName>
    <definedName name="MAT040202_36">#REF!</definedName>
    <definedName name="MAT050103_36">#REF!</definedName>
    <definedName name="MAT050207_36">#REF!</definedName>
    <definedName name="MAT060101_36">#REF!</definedName>
    <definedName name="MAT080101_36">#REF!</definedName>
    <definedName name="MAT080310_36">#REF!</definedName>
    <definedName name="MAT090101_36">#REF!</definedName>
    <definedName name="MAT100302_36">#REF!</definedName>
    <definedName name="MAT110101_36">#REF!</definedName>
    <definedName name="MAT110104_36">#REF!</definedName>
    <definedName name="MAT110107_36">#REF!</definedName>
    <definedName name="MAT120101_36">#REF!</definedName>
    <definedName name="MAT120105_36">#REF!</definedName>
    <definedName name="MAT120106_36">#REF!</definedName>
    <definedName name="MAT120107_36">#REF!</definedName>
    <definedName name="MAT120110_36">#REF!</definedName>
    <definedName name="MAT120150_36">#REF!</definedName>
    <definedName name="MAT130101_36">#REF!</definedName>
    <definedName name="MAT130103_36">#REF!</definedName>
    <definedName name="MAT130304_36">#REF!</definedName>
    <definedName name="MAT130401_36">#REF!</definedName>
    <definedName name="MAT140102_36">#REF!</definedName>
    <definedName name="MAT140109_36">#REF!</definedName>
    <definedName name="MAT140113_36">#REF!</definedName>
    <definedName name="MAT140122_36">#REF!</definedName>
    <definedName name="MAT140126_36">#REF!</definedName>
    <definedName name="MAT140129_36">#REF!</definedName>
    <definedName name="MAT140135_36">#REF!</definedName>
    <definedName name="MAT140143_36">#REF!</definedName>
    <definedName name="MAT140145_36">#REF!</definedName>
    <definedName name="MAT150130_36">#REF!</definedName>
    <definedName name="MAT170101_36">#REF!</definedName>
    <definedName name="MAT170102_36">#REF!</definedName>
    <definedName name="MAT170103_36">#REF!</definedName>
    <definedName name="MATERIAL">#REF!</definedName>
    <definedName name="material_1" localSheetId="7" hidden="1">{#N/A,#N/A,FALSE,"LEVFER V2 P";#N/A,#N/A,FALSE,"LEVFER V2 P10%"}</definedName>
    <definedName name="material_1" hidden="1">{#N/A,#N/A,FALSE,"LEVFER V2 P";#N/A,#N/A,FALSE,"LEVFER V2 P10%"}</definedName>
    <definedName name="mattubcust" localSheetId="6" hidden="1">{#N/A,#N/A,FALSE,"GERAL";#N/A,#N/A,FALSE,"012-96";#N/A,#N/A,FALSE,"018-96";#N/A,#N/A,FALSE,"027-96";#N/A,#N/A,FALSE,"059-96";#N/A,#N/A,FALSE,"076-96";#N/A,#N/A,FALSE,"019-97";#N/A,#N/A,FALSE,"021-97";#N/A,#N/A,FALSE,"022-97";#N/A,#N/A,FALSE,"028-97"}</definedName>
    <definedName name="mattubcust" localSheetId="7" hidden="1">{#N/A,#N/A,FALSE,"GERAL";#N/A,#N/A,FALSE,"012-96";#N/A,#N/A,FALSE,"018-96";#N/A,#N/A,FALSE,"027-96";#N/A,#N/A,FALSE,"059-96";#N/A,#N/A,FALSE,"076-96";#N/A,#N/A,FALSE,"019-97";#N/A,#N/A,FALSE,"021-97";#N/A,#N/A,FALSE,"022-97";#N/A,#N/A,FALSE,"028-97"}</definedName>
    <definedName name="mattubcust" hidden="1">{#N/A,#N/A,FALSE,"GERAL";#N/A,#N/A,FALSE,"012-96";#N/A,#N/A,FALSE,"018-96";#N/A,#N/A,FALSE,"027-96";#N/A,#N/A,FALSE,"059-96";#N/A,#N/A,FALSE,"076-96";#N/A,#N/A,FALSE,"019-97";#N/A,#N/A,FALSE,"021-97";#N/A,#N/A,FALSE,"022-97";#N/A,#N/A,FALSE,"028-97"}</definedName>
    <definedName name="Max" localSheetId="6" hidden="1">COUNTIF(#REF!,"&lt;&gt;0")+3</definedName>
    <definedName name="Max" hidden="1">COUNTIF(#REF!,"&lt;&gt;0")+3</definedName>
    <definedName name="Máximo" localSheetId="6" hidden="1">{"'Índice'!$A$1:$K$49"}</definedName>
    <definedName name="Máximo" localSheetId="7" hidden="1">{"'Índice'!$A$1:$K$49"}</definedName>
    <definedName name="Máximo" hidden="1">{"'Índice'!$A$1:$K$49"}</definedName>
    <definedName name="MC" localSheetId="6" hidden="1">{#N/A,#N/A,FALSE,"GERAL";#N/A,#N/A,FALSE,"012-96";#N/A,#N/A,FALSE,"018-96";#N/A,#N/A,FALSE,"027-96";#N/A,#N/A,FALSE,"059-96";#N/A,#N/A,FALSE,"076-96";#N/A,#N/A,FALSE,"019-97";#N/A,#N/A,FALSE,"021-97";#N/A,#N/A,FALSE,"022-97";#N/A,#N/A,FALSE,"028-97"}</definedName>
    <definedName name="MC" localSheetId="7" hidden="1">{#N/A,#N/A,FALSE,"GERAL";#N/A,#N/A,FALSE,"012-96";#N/A,#N/A,FALSE,"018-96";#N/A,#N/A,FALSE,"027-96";#N/A,#N/A,FALSE,"059-96";#N/A,#N/A,FALSE,"076-96";#N/A,#N/A,FALSE,"019-97";#N/A,#N/A,FALSE,"021-97";#N/A,#N/A,FALSE,"022-97";#N/A,#N/A,FALSE,"028-97"}</definedName>
    <definedName name="MC" hidden="1">{#N/A,#N/A,FALSE,"GERAL";#N/A,#N/A,FALSE,"012-96";#N/A,#N/A,FALSE,"018-96";#N/A,#N/A,FALSE,"027-96";#N/A,#N/A,FALSE,"059-96";#N/A,#N/A,FALSE,"076-96";#N/A,#N/A,FALSE,"019-97";#N/A,#N/A,FALSE,"021-97";#N/A,#N/A,FALSE,"022-97";#N/A,#N/A,FALSE,"028-97"}</definedName>
    <definedName name="MC_1" localSheetId="7" hidden="1">{#N/A,#N/A,FALSE,"GERAL";#N/A,#N/A,FALSE,"012-96";#N/A,#N/A,FALSE,"018-96";#N/A,#N/A,FALSE,"027-96";#N/A,#N/A,FALSE,"059-96";#N/A,#N/A,FALSE,"076-96";#N/A,#N/A,FALSE,"019-97";#N/A,#N/A,FALSE,"021-97";#N/A,#N/A,FALSE,"022-97";#N/A,#N/A,FALSE,"028-97"}</definedName>
    <definedName name="MC_1" hidden="1">{#N/A,#N/A,FALSE,"GERAL";#N/A,#N/A,FALSE,"012-96";#N/A,#N/A,FALSE,"018-96";#N/A,#N/A,FALSE,"027-96";#N/A,#N/A,FALSE,"059-96";#N/A,#N/A,FALSE,"076-96";#N/A,#N/A,FALSE,"019-97";#N/A,#N/A,FALSE,"021-97";#N/A,#N/A,FALSE,"022-97";#N/A,#N/A,FALSE,"028-97"}</definedName>
    <definedName name="MC_2" localSheetId="7" hidden="1">{#N/A,#N/A,FALSE,"GERAL";#N/A,#N/A,FALSE,"012-96";#N/A,#N/A,FALSE,"018-96";#N/A,#N/A,FALSE,"027-96";#N/A,#N/A,FALSE,"059-96";#N/A,#N/A,FALSE,"076-96";#N/A,#N/A,FALSE,"019-97";#N/A,#N/A,FALSE,"021-97";#N/A,#N/A,FALSE,"022-97";#N/A,#N/A,FALSE,"028-97"}</definedName>
    <definedName name="MC_2" hidden="1">{#N/A,#N/A,FALSE,"GERAL";#N/A,#N/A,FALSE,"012-96";#N/A,#N/A,FALSE,"018-96";#N/A,#N/A,FALSE,"027-96";#N/A,#N/A,FALSE,"059-96";#N/A,#N/A,FALSE,"076-96";#N/A,#N/A,FALSE,"019-97";#N/A,#N/A,FALSE,"021-97";#N/A,#N/A,FALSE,"022-97";#N/A,#N/A,FALSE,"028-97"}</definedName>
    <definedName name="MC_3" localSheetId="7" hidden="1">{#N/A,#N/A,FALSE,"GERAL";#N/A,#N/A,FALSE,"012-96";#N/A,#N/A,FALSE,"018-96";#N/A,#N/A,FALSE,"027-96";#N/A,#N/A,FALSE,"059-96";#N/A,#N/A,FALSE,"076-96";#N/A,#N/A,FALSE,"019-97";#N/A,#N/A,FALSE,"021-97";#N/A,#N/A,FALSE,"022-97";#N/A,#N/A,FALSE,"028-97"}</definedName>
    <definedName name="MC_3" hidden="1">{#N/A,#N/A,FALSE,"GERAL";#N/A,#N/A,FALSE,"012-96";#N/A,#N/A,FALSE,"018-96";#N/A,#N/A,FALSE,"027-96";#N/A,#N/A,FALSE,"059-96";#N/A,#N/A,FALSE,"076-96";#N/A,#N/A,FALSE,"019-97";#N/A,#N/A,FALSE,"021-97";#N/A,#N/A,FALSE,"022-97";#N/A,#N/A,FALSE,"028-97"}</definedName>
    <definedName name="MC_4" localSheetId="7" hidden="1">{#N/A,#N/A,FALSE,"GERAL";#N/A,#N/A,FALSE,"012-96";#N/A,#N/A,FALSE,"018-96";#N/A,#N/A,FALSE,"027-96";#N/A,#N/A,FALSE,"059-96";#N/A,#N/A,FALSE,"076-96";#N/A,#N/A,FALSE,"019-97";#N/A,#N/A,FALSE,"021-97";#N/A,#N/A,FALSE,"022-97";#N/A,#N/A,FALSE,"028-97"}</definedName>
    <definedName name="MC_4" hidden="1">{#N/A,#N/A,FALSE,"GERAL";#N/A,#N/A,FALSE,"012-96";#N/A,#N/A,FALSE,"018-96";#N/A,#N/A,FALSE,"027-96";#N/A,#N/A,FALSE,"059-96";#N/A,#N/A,FALSE,"076-96";#N/A,#N/A,FALSE,"019-97";#N/A,#N/A,FALSE,"021-97";#N/A,#N/A,FALSE,"022-97";#N/A,#N/A,FALSE,"028-97"}</definedName>
    <definedName name="Mc_CGráfico">#REF!</definedName>
    <definedName name="MC_obras" localSheetId="6" hidden="1">#REF!</definedName>
    <definedName name="MC_obras" localSheetId="7" hidden="1">#REF!</definedName>
    <definedName name="MC_obras" hidden="1">#REF!</definedName>
    <definedName name="MC_OBRAS_" localSheetId="6" hidden="1">#REF!</definedName>
    <definedName name="MC_OBRAS_" localSheetId="7" hidden="1">[3]CMI!#REF!</definedName>
    <definedName name="MC_OBRAS_" hidden="1">#REF!</definedName>
    <definedName name="MC_PAVIMENTAÇÃO_2" localSheetId="6">#REF!</definedName>
    <definedName name="MC_PAVIMENTAÇÃO_2">#REF!</definedName>
    <definedName name="MC_REIDI111" localSheetId="6">#REF!</definedName>
    <definedName name="MC_REIDI111">#REF!</definedName>
    <definedName name="MC_SINAL_OBRAS" localSheetId="6" hidden="1">#REF!</definedName>
    <definedName name="MC_SINAL_OBRAS" localSheetId="7" hidden="1">[3]CMI!#REF!</definedName>
    <definedName name="MC_SINAL_OBRAS" hidden="1">#REF!</definedName>
    <definedName name="MCM" localSheetId="6" hidden="1">{#N/A,#N/A,FALSE,"GERAL";#N/A,#N/A,FALSE,"012-96";#N/A,#N/A,FALSE,"018-96";#N/A,#N/A,FALSE,"027-96";#N/A,#N/A,FALSE,"059-96";#N/A,#N/A,FALSE,"076-96";#N/A,#N/A,FALSE,"019-97";#N/A,#N/A,FALSE,"021-97";#N/A,#N/A,FALSE,"022-97";#N/A,#N/A,FALSE,"028-97"}</definedName>
    <definedName name="MCM" localSheetId="7" hidden="1">{#N/A,#N/A,FALSE,"GERAL";#N/A,#N/A,FALSE,"012-96";#N/A,#N/A,FALSE,"018-96";#N/A,#N/A,FALSE,"027-96";#N/A,#N/A,FALSE,"059-96";#N/A,#N/A,FALSE,"076-96";#N/A,#N/A,FALSE,"019-97";#N/A,#N/A,FALSE,"021-97";#N/A,#N/A,FALSE,"022-97";#N/A,#N/A,FALSE,"028-97"}</definedName>
    <definedName name="MCM" hidden="1">{#N/A,#N/A,FALSE,"GERAL";#N/A,#N/A,FALSE,"012-96";#N/A,#N/A,FALSE,"018-96";#N/A,#N/A,FALSE,"027-96";#N/A,#N/A,FALSE,"059-96";#N/A,#N/A,FALSE,"076-96";#N/A,#N/A,FALSE,"019-97";#N/A,#N/A,FALSE,"021-97";#N/A,#N/A,FALSE,"022-97";#N/A,#N/A,FALSE,"028-97"}</definedName>
    <definedName name="MCM_1" localSheetId="7" hidden="1">{#N/A,#N/A,FALSE,"GERAL";#N/A,#N/A,FALSE,"012-96";#N/A,#N/A,FALSE,"018-96";#N/A,#N/A,FALSE,"027-96";#N/A,#N/A,FALSE,"059-96";#N/A,#N/A,FALSE,"076-96";#N/A,#N/A,FALSE,"019-97";#N/A,#N/A,FALSE,"021-97";#N/A,#N/A,FALSE,"022-97";#N/A,#N/A,FALSE,"028-97"}</definedName>
    <definedName name="MCM_1" hidden="1">{#N/A,#N/A,FALSE,"GERAL";#N/A,#N/A,FALSE,"012-96";#N/A,#N/A,FALSE,"018-96";#N/A,#N/A,FALSE,"027-96";#N/A,#N/A,FALSE,"059-96";#N/A,#N/A,FALSE,"076-96";#N/A,#N/A,FALSE,"019-97";#N/A,#N/A,FALSE,"021-97";#N/A,#N/A,FALSE,"022-97";#N/A,#N/A,FALSE,"028-97"}</definedName>
    <definedName name="MCM_2" localSheetId="7" hidden="1">{#N/A,#N/A,FALSE,"GERAL";#N/A,#N/A,FALSE,"012-96";#N/A,#N/A,FALSE,"018-96";#N/A,#N/A,FALSE,"027-96";#N/A,#N/A,FALSE,"059-96";#N/A,#N/A,FALSE,"076-96";#N/A,#N/A,FALSE,"019-97";#N/A,#N/A,FALSE,"021-97";#N/A,#N/A,FALSE,"022-97";#N/A,#N/A,FALSE,"028-97"}</definedName>
    <definedName name="MCM_2" hidden="1">{#N/A,#N/A,FALSE,"GERAL";#N/A,#N/A,FALSE,"012-96";#N/A,#N/A,FALSE,"018-96";#N/A,#N/A,FALSE,"027-96";#N/A,#N/A,FALSE,"059-96";#N/A,#N/A,FALSE,"076-96";#N/A,#N/A,FALSE,"019-97";#N/A,#N/A,FALSE,"021-97";#N/A,#N/A,FALSE,"022-97";#N/A,#N/A,FALSE,"028-97"}</definedName>
    <definedName name="MCM_3" localSheetId="7" hidden="1">{#N/A,#N/A,FALSE,"GERAL";#N/A,#N/A,FALSE,"012-96";#N/A,#N/A,FALSE,"018-96";#N/A,#N/A,FALSE,"027-96";#N/A,#N/A,FALSE,"059-96";#N/A,#N/A,FALSE,"076-96";#N/A,#N/A,FALSE,"019-97";#N/A,#N/A,FALSE,"021-97";#N/A,#N/A,FALSE,"022-97";#N/A,#N/A,FALSE,"028-97"}</definedName>
    <definedName name="MCM_3" hidden="1">{#N/A,#N/A,FALSE,"GERAL";#N/A,#N/A,FALSE,"012-96";#N/A,#N/A,FALSE,"018-96";#N/A,#N/A,FALSE,"027-96";#N/A,#N/A,FALSE,"059-96";#N/A,#N/A,FALSE,"076-96";#N/A,#N/A,FALSE,"019-97";#N/A,#N/A,FALSE,"021-97";#N/A,#N/A,FALSE,"022-97";#N/A,#N/A,FALSE,"028-97"}</definedName>
    <definedName name="MCM_4" localSheetId="7" hidden="1">{#N/A,#N/A,FALSE,"GERAL";#N/A,#N/A,FALSE,"012-96";#N/A,#N/A,FALSE,"018-96";#N/A,#N/A,FALSE,"027-96";#N/A,#N/A,FALSE,"059-96";#N/A,#N/A,FALSE,"076-96";#N/A,#N/A,FALSE,"019-97";#N/A,#N/A,FALSE,"021-97";#N/A,#N/A,FALSE,"022-97";#N/A,#N/A,FALSE,"028-97"}</definedName>
    <definedName name="MCM_4" hidden="1">{#N/A,#N/A,FALSE,"GERAL";#N/A,#N/A,FALSE,"012-96";#N/A,#N/A,FALSE,"018-96";#N/A,#N/A,FALSE,"027-96";#N/A,#N/A,FALSE,"059-96";#N/A,#N/A,FALSE,"076-96";#N/A,#N/A,FALSE,"019-97";#N/A,#N/A,FALSE,"021-97";#N/A,#N/A,FALSE,"022-97";#N/A,#N/A,FALSE,"028-97"}</definedName>
    <definedName name="MCPAV" localSheetId="6" hidden="1">{#N/A,#N/A,TRUE,"Serviços"}</definedName>
    <definedName name="MCPAV" localSheetId="7" hidden="1">{#N/A,#N/A,TRUE,"Serviços"}</definedName>
    <definedName name="MCPAV" hidden="1">{#N/A,#N/A,TRUE,"Serviços"}</definedName>
    <definedName name="MCS" localSheetId="6" hidden="1">{"'Quadro'!$A$4:$BG$78"}</definedName>
    <definedName name="MCS" localSheetId="7" hidden="1">{"'Quadro'!$A$4:$BG$78"}</definedName>
    <definedName name="MCS" hidden="1">{"'Quadro'!$A$4:$BG$78"}</definedName>
    <definedName name="MDO" localSheetId="6" hidden="1">{#N/A,#N/A,FALSE,"ET-CAPA";#N/A,#N/A,FALSE,"ET-PAG1";#N/A,#N/A,FALSE,"ET-PAG2";#N/A,#N/A,FALSE,"ET-PAG3";#N/A,#N/A,FALSE,"ET-PAG4";#N/A,#N/A,FALSE,"ET-PAG5"}</definedName>
    <definedName name="MDO" localSheetId="7" hidden="1">{#N/A,#N/A,FALSE,"ET-CAPA";#N/A,#N/A,FALSE,"ET-PAG1";#N/A,#N/A,FALSE,"ET-PAG2";#N/A,#N/A,FALSE,"ET-PAG3";#N/A,#N/A,FALSE,"ET-PAG4";#N/A,#N/A,FALSE,"ET-PAG5"}</definedName>
    <definedName name="MDO" hidden="1">{#N/A,#N/A,FALSE,"ET-CAPA";#N/A,#N/A,FALSE,"ET-PAG1";#N/A,#N/A,FALSE,"ET-PAG2";#N/A,#N/A,FALSE,"ET-PAG3";#N/A,#N/A,FALSE,"ET-PAG4";#N/A,#N/A,FALSE,"ET-PAG5"}</definedName>
    <definedName name="MEDEXP4.1" localSheetId="6" hidden="1">{#N/A,#N/A,FALSE,"ET-CAPA";#N/A,#N/A,FALSE,"ET-PAG1";#N/A,#N/A,FALSE,"ET-PAG2";#N/A,#N/A,FALSE,"ET-PAG3";#N/A,#N/A,FALSE,"ET-PAG4";#N/A,#N/A,FALSE,"ET-PAG5"}</definedName>
    <definedName name="MEDEXP4.1" localSheetId="7" hidden="1">{#N/A,#N/A,FALSE,"ET-CAPA";#N/A,#N/A,FALSE,"ET-PAG1";#N/A,#N/A,FALSE,"ET-PAG2";#N/A,#N/A,FALSE,"ET-PAG3";#N/A,#N/A,FALSE,"ET-PAG4";#N/A,#N/A,FALSE,"ET-PAG5"}</definedName>
    <definedName name="MEDEXP4.1" hidden="1">{#N/A,#N/A,FALSE,"ET-CAPA";#N/A,#N/A,FALSE,"ET-PAG1";#N/A,#N/A,FALSE,"ET-PAG2";#N/A,#N/A,FALSE,"ET-PAG3";#N/A,#N/A,FALSE,"ET-PAG4";#N/A,#N/A,FALSE,"ET-PAG5"}</definedName>
    <definedName name="MEDEXP44" localSheetId="6" hidden="1">{#N/A,#N/A,FALSE,"ET-CAPA";#N/A,#N/A,FALSE,"ET-PAG1";#N/A,#N/A,FALSE,"ET-PAG2";#N/A,#N/A,FALSE,"ET-PAG3";#N/A,#N/A,FALSE,"ET-PAG4";#N/A,#N/A,FALSE,"ET-PAG5"}</definedName>
    <definedName name="MEDEXP44" localSheetId="7" hidden="1">{#N/A,#N/A,FALSE,"ET-CAPA";#N/A,#N/A,FALSE,"ET-PAG1";#N/A,#N/A,FALSE,"ET-PAG2";#N/A,#N/A,FALSE,"ET-PAG3";#N/A,#N/A,FALSE,"ET-PAG4";#N/A,#N/A,FALSE,"ET-PAG5"}</definedName>
    <definedName name="MEDEXP44" hidden="1">{#N/A,#N/A,FALSE,"ET-CAPA";#N/A,#N/A,FALSE,"ET-PAG1";#N/A,#N/A,FALSE,"ET-PAG2";#N/A,#N/A,FALSE,"ET-PAG3";#N/A,#N/A,FALSE,"ET-PAG4";#N/A,#N/A,FALSE,"ET-PAG5"}</definedName>
    <definedName name="Medição" localSheetId="6">#REF!</definedName>
    <definedName name="Medição" localSheetId="7">#REF!</definedName>
    <definedName name="Medição">#REF!</definedName>
    <definedName name="MEIO_FIO">#REF!</definedName>
    <definedName name="MEIO1">#REF!</definedName>
    <definedName name="MEIO2">#REF!</definedName>
    <definedName name="MEIO3">#REF!</definedName>
    <definedName name="MEIO4">#REF!</definedName>
    <definedName name="MEIO5">#REF!</definedName>
    <definedName name="meioamb">#REF!</definedName>
    <definedName name="MEIOAMB1">#REF!</definedName>
    <definedName name="melhoria" localSheetId="7" hidden="1">{#N/A,#N/A,FALSE,"Plan1"}</definedName>
    <definedName name="melhoria" hidden="1">{#N/A,#N/A,FALSE,"Plan1"}</definedName>
    <definedName name="mem_quant">"$#REF!.$G$#REF!:$L$#REF!"</definedName>
    <definedName name="MEMORIA" localSheetId="7" hidden="1">{#N/A,#N/A,FALSE,"GERAL";#N/A,#N/A,FALSE,"012-96";#N/A,#N/A,FALSE,"018-96";#N/A,#N/A,FALSE,"027-96";#N/A,#N/A,FALSE,"059-96";#N/A,#N/A,FALSE,"076-96";#N/A,#N/A,FALSE,"019-97";#N/A,#N/A,FALSE,"021-97";#N/A,#N/A,FALSE,"022-97";#N/A,#N/A,FALSE,"028-97"}</definedName>
    <definedName name="MEMORIA" hidden="1">{#N/A,#N/A,FALSE,"GERAL";#N/A,#N/A,FALSE,"012-96";#N/A,#N/A,FALSE,"018-96";#N/A,#N/A,FALSE,"027-96";#N/A,#N/A,FALSE,"059-96";#N/A,#N/A,FALSE,"076-96";#N/A,#N/A,FALSE,"019-97";#N/A,#N/A,FALSE,"021-97";#N/A,#N/A,FALSE,"022-97";#N/A,#N/A,FALSE,"028-97"}</definedName>
    <definedName name="MEMÓRIA">#REF!</definedName>
    <definedName name="memoria_caminhao">"$#REF!.$J$4:$Q$22"</definedName>
    <definedName name="MemoriaGACCG" localSheetId="6" hidden="1">{"'Quadro'!$A$4:$BG$78"}</definedName>
    <definedName name="MemoriaGACCG" localSheetId="7" hidden="1">{"'Quadro'!$A$4:$BG$78"}</definedName>
    <definedName name="MemoriaGACCG" hidden="1">{"'Quadro'!$A$4:$BG$78"}</definedName>
    <definedName name="mercia" localSheetId="6" hidden="1">{"'REL CUSTODIF'!$B$1:$H$72"}</definedName>
    <definedName name="mercia" localSheetId="7" hidden="1">{"'REL CUSTODIF'!$B$1:$H$72"}</definedName>
    <definedName name="mercia" hidden="1">{"'REL CUSTODIF'!$B$1:$H$72"}</definedName>
    <definedName name="merito"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merito"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merito"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mês" localSheetId="6">#REF!</definedName>
    <definedName name="mês" localSheetId="7">#REF!</definedName>
    <definedName name="mês">#REF!</definedName>
    <definedName name="mes1_areal" localSheetId="6">#REF!</definedName>
    <definedName name="mes1_areal" localSheetId="7">[26]orc_comp_areal!$J$2</definedName>
    <definedName name="mes1_areal">#REF!</definedName>
    <definedName name="MESES" localSheetId="6">#REF!</definedName>
    <definedName name="MESES" localSheetId="7">'[27]BANCO DE DADOS'!$T$4:$T$15</definedName>
    <definedName name="MESES">#REF!</definedName>
    <definedName name="MESESNOME" localSheetId="6">#REF!</definedName>
    <definedName name="MESESNOME" localSheetId="7">'[27]BANCO DE DADOS'!$S$4:$T$15</definedName>
    <definedName name="MESESNOME">#REF!</definedName>
    <definedName name="MESTRE" localSheetId="6" hidden="1">{#N/A,#N/A,FALSE,"GERAL";#N/A,#N/A,FALSE,"012-96";#N/A,#N/A,FALSE,"018-96";#N/A,#N/A,FALSE,"027-96";#N/A,#N/A,FALSE,"059-96";#N/A,#N/A,FALSE,"076-96";#N/A,#N/A,FALSE,"019-97";#N/A,#N/A,FALSE,"021-97";#N/A,#N/A,FALSE,"022-97";#N/A,#N/A,FALSE,"028-97"}</definedName>
    <definedName name="MESTRE" localSheetId="7" hidden="1">{#N/A,#N/A,FALSE,"GERAL";#N/A,#N/A,FALSE,"012-96";#N/A,#N/A,FALSE,"018-96";#N/A,#N/A,FALSE,"027-96";#N/A,#N/A,FALSE,"059-96";#N/A,#N/A,FALSE,"076-96";#N/A,#N/A,FALSE,"019-97";#N/A,#N/A,FALSE,"021-97";#N/A,#N/A,FALSE,"022-97";#N/A,#N/A,FALSE,"028-97"}</definedName>
    <definedName name="MESTRE" hidden="1">{#N/A,#N/A,FALSE,"GERAL";#N/A,#N/A,FALSE,"012-96";#N/A,#N/A,FALSE,"018-96";#N/A,#N/A,FALSE,"027-96";#N/A,#N/A,FALSE,"059-96";#N/A,#N/A,FALSE,"076-96";#N/A,#N/A,FALSE,"019-97";#N/A,#N/A,FALSE,"021-97";#N/A,#N/A,FALSE,"022-97";#N/A,#N/A,FALSE,"028-97"}</definedName>
    <definedName name="MESTRE_1" localSheetId="7" hidden="1">{#N/A,#N/A,FALSE,"GERAL";#N/A,#N/A,FALSE,"012-96";#N/A,#N/A,FALSE,"018-96";#N/A,#N/A,FALSE,"027-96";#N/A,#N/A,FALSE,"059-96";#N/A,#N/A,FALSE,"076-96";#N/A,#N/A,FALSE,"019-97";#N/A,#N/A,FALSE,"021-97";#N/A,#N/A,FALSE,"022-97";#N/A,#N/A,FALSE,"028-97"}</definedName>
    <definedName name="MESTRE_1" hidden="1">{#N/A,#N/A,FALSE,"GERAL";#N/A,#N/A,FALSE,"012-96";#N/A,#N/A,FALSE,"018-96";#N/A,#N/A,FALSE,"027-96";#N/A,#N/A,FALSE,"059-96";#N/A,#N/A,FALSE,"076-96";#N/A,#N/A,FALSE,"019-97";#N/A,#N/A,FALSE,"021-97";#N/A,#N/A,FALSE,"022-97";#N/A,#N/A,FALSE,"028-97"}</definedName>
    <definedName name="MESTRE_2" localSheetId="7" hidden="1">{#N/A,#N/A,FALSE,"GERAL";#N/A,#N/A,FALSE,"012-96";#N/A,#N/A,FALSE,"018-96";#N/A,#N/A,FALSE,"027-96";#N/A,#N/A,FALSE,"059-96";#N/A,#N/A,FALSE,"076-96";#N/A,#N/A,FALSE,"019-97";#N/A,#N/A,FALSE,"021-97";#N/A,#N/A,FALSE,"022-97";#N/A,#N/A,FALSE,"028-97"}</definedName>
    <definedName name="MESTRE_2" hidden="1">{#N/A,#N/A,FALSE,"GERAL";#N/A,#N/A,FALSE,"012-96";#N/A,#N/A,FALSE,"018-96";#N/A,#N/A,FALSE,"027-96";#N/A,#N/A,FALSE,"059-96";#N/A,#N/A,FALSE,"076-96";#N/A,#N/A,FALSE,"019-97";#N/A,#N/A,FALSE,"021-97";#N/A,#N/A,FALSE,"022-97";#N/A,#N/A,FALSE,"028-97"}</definedName>
    <definedName name="MESTRE_3" localSheetId="7" hidden="1">{#N/A,#N/A,FALSE,"GERAL";#N/A,#N/A,FALSE,"012-96";#N/A,#N/A,FALSE,"018-96";#N/A,#N/A,FALSE,"027-96";#N/A,#N/A,FALSE,"059-96";#N/A,#N/A,FALSE,"076-96";#N/A,#N/A,FALSE,"019-97";#N/A,#N/A,FALSE,"021-97";#N/A,#N/A,FALSE,"022-97";#N/A,#N/A,FALSE,"028-97"}</definedName>
    <definedName name="MESTRE_3" hidden="1">{#N/A,#N/A,FALSE,"GERAL";#N/A,#N/A,FALSE,"012-96";#N/A,#N/A,FALSE,"018-96";#N/A,#N/A,FALSE,"027-96";#N/A,#N/A,FALSE,"059-96";#N/A,#N/A,FALSE,"076-96";#N/A,#N/A,FALSE,"019-97";#N/A,#N/A,FALSE,"021-97";#N/A,#N/A,FALSE,"022-97";#N/A,#N/A,FALSE,"028-97"}</definedName>
    <definedName name="MESTRE_4" localSheetId="7" hidden="1">{#N/A,#N/A,FALSE,"GERAL";#N/A,#N/A,FALSE,"012-96";#N/A,#N/A,FALSE,"018-96";#N/A,#N/A,FALSE,"027-96";#N/A,#N/A,FALSE,"059-96";#N/A,#N/A,FALSE,"076-96";#N/A,#N/A,FALSE,"019-97";#N/A,#N/A,FALSE,"021-97";#N/A,#N/A,FALSE,"022-97";#N/A,#N/A,FALSE,"028-97"}</definedName>
    <definedName name="MESTRE_4" hidden="1">{#N/A,#N/A,FALSE,"GERAL";#N/A,#N/A,FALSE,"012-96";#N/A,#N/A,FALSE,"018-96";#N/A,#N/A,FALSE,"027-96";#N/A,#N/A,FALSE,"059-96";#N/A,#N/A,FALSE,"076-96";#N/A,#N/A,FALSE,"019-97";#N/A,#N/A,FALSE,"021-97";#N/A,#N/A,FALSE,"022-97";#N/A,#N/A,FALSE,"028-97"}</definedName>
    <definedName name="metasantigas" localSheetId="6" hidden="1">{"'gráf jan00'!$A$1:$AK$41"}</definedName>
    <definedName name="metasantigas" localSheetId="7" hidden="1">{"'gráf jan00'!$A$1:$AK$41"}</definedName>
    <definedName name="metasantigas" hidden="1">{"'gráf jan00'!$A$1:$AK$41"}</definedName>
    <definedName name="MetaTir" localSheetId="6">#REF!</definedName>
    <definedName name="MetaTir" localSheetId="7">'[86]TABELA RESUMO'!$K$5</definedName>
    <definedName name="MetaTir">#REF!</definedName>
    <definedName name="METRO">"$#REF!.$#REF!$#REF!"</definedName>
    <definedName name="METRO___0">"$#REF!.$T$13"</definedName>
    <definedName name="METRO___12">"$#REF!.$#REF!$#REF!"</definedName>
    <definedName name="MEWarning" hidden="1">1</definedName>
    <definedName name="MIC" localSheetId="6" hidden="1">{"'RR'!$A$2:$E$81"}</definedName>
    <definedName name="MIC" localSheetId="7" hidden="1">{"'RR'!$A$2:$E$81"}</definedName>
    <definedName name="MIC" hidden="1">{"'RR'!$A$2:$E$81"}</definedName>
    <definedName name="MICHELE" localSheetId="6" hidden="1">#REF!</definedName>
    <definedName name="MICHELE" hidden="1">#REF!</definedName>
    <definedName name="mine_inf_sens">#REF!</definedName>
    <definedName name="mjh" localSheetId="6" hidden="1">#REF!</definedName>
    <definedName name="mjh" hidden="1">#REF!</definedName>
    <definedName name="mjnhbgfvdc" localSheetId="6" hidden="1">#REF!</definedName>
    <definedName name="mjnhbgfvdc" hidden="1">#REF!</definedName>
    <definedName name="mjnhgbfvc" localSheetId="6" hidden="1">#REF!</definedName>
    <definedName name="mjnhgbfvc" hidden="1">#REF!</definedName>
    <definedName name="mjynhtbgvfd" localSheetId="6" hidden="1">#REF!</definedName>
    <definedName name="mjynhtbgvfd" hidden="1">#REF!</definedName>
    <definedName name="MLH0" localSheetId="6">#REF!</definedName>
    <definedName name="MLH0">#REF!</definedName>
    <definedName name="MM" localSheetId="6" hidden="1">{#N/A,#N/A,FALSE,"GERAL";#N/A,#N/A,FALSE,"012-96";#N/A,#N/A,FALSE,"018-96";#N/A,#N/A,FALSE,"027-96";#N/A,#N/A,FALSE,"059-96";#N/A,#N/A,FALSE,"076-96";#N/A,#N/A,FALSE,"019-97";#N/A,#N/A,FALSE,"021-97";#N/A,#N/A,FALSE,"022-97";#N/A,#N/A,FALSE,"028-97"}</definedName>
    <definedName name="MM" localSheetId="7" hidden="1">{#N/A,#N/A,FALSE,"GERAL";#N/A,#N/A,FALSE,"012-96";#N/A,#N/A,FALSE,"018-96";#N/A,#N/A,FALSE,"027-96";#N/A,#N/A,FALSE,"059-96";#N/A,#N/A,FALSE,"076-96";#N/A,#N/A,FALSE,"019-97";#N/A,#N/A,FALSE,"021-97";#N/A,#N/A,FALSE,"022-97";#N/A,#N/A,FALSE,"028-97"}</definedName>
    <definedName name="MM" hidden="1">{#N/A,#N/A,FALSE,"GERAL";#N/A,#N/A,FALSE,"012-96";#N/A,#N/A,FALSE,"018-96";#N/A,#N/A,FALSE,"027-96";#N/A,#N/A,FALSE,"059-96";#N/A,#N/A,FALSE,"076-96";#N/A,#N/A,FALSE,"019-97";#N/A,#N/A,FALSE,"021-97";#N/A,#N/A,FALSE,"022-97";#N/A,#N/A,FALSE,"028-97"}</definedName>
    <definedName name="MmExcelLinker_4E7BD31E_65F0_440C_A162_0361D739B0FD">#N/A</definedName>
    <definedName name="MmExcelLinker_4E7BD31E_65F0_440C_A162_0361D739B0FD_1">#N/A</definedName>
    <definedName name="MMM" localSheetId="6" hidden="1">{"'gráf jan00'!$A$1:$AK$41"}</definedName>
    <definedName name="MMM" localSheetId="7" hidden="1">{"'gráf jan00'!$A$1:$AK$41"}</definedName>
    <definedName name="MMM" hidden="1">{"'gráf jan00'!$A$1:$AK$41"}</definedName>
    <definedName name="mmmm" localSheetId="6">#N/A</definedName>
    <definedName name="mmmm" localSheetId="7">'IV-Cronograma'!mmmm</definedName>
    <definedName name="mmmm">[0]!mmmm</definedName>
    <definedName name="mmmmm"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mmmmm"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MMMMM"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mmmmm_1"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mmmmm_1"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mmmmm_1"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mmmmm_2"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mmmmm_2"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mmmmm_2"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MMMMMM" localSheetId="6" hidden="1">#REF!</definedName>
    <definedName name="MMMMMM" localSheetId="7" hidden="1">#REF!</definedName>
    <definedName name="MMMMMM" hidden="1">#REF!</definedName>
    <definedName name="mmmmmmm" localSheetId="6" hidden="1">{#N/A,#N/A,FALSE,"QD_F1 Invest Detalhado";#N/A,#N/A,FALSE,"QD_F3 Invest_Comparado";#N/A,#N/A,FALSE,"QD_B Trafego";#N/A,#N/A,FALSE,"QD_D0 Custos Operacionais";#N/A,#N/A,FALSE,"QD_C Receita";#N/A,#N/A,FALSE,"QD_D Custos";#N/A,#N/A,FALSE,"QD_E Resultado";#N/A,#N/A,FALSE,"QD_G Fluxo Caixa"}</definedName>
    <definedName name="mmmmmmm" localSheetId="7" hidden="1">{#N/A,#N/A,FALSE,"QD_F1 Invest Detalhado";#N/A,#N/A,FALSE,"QD_F3 Invest_Comparado";#N/A,#N/A,FALSE,"QD_B Trafego";#N/A,#N/A,FALSE,"QD_D0 Custos Operacionais";#N/A,#N/A,FALSE,"QD_C Receita";#N/A,#N/A,FALSE,"QD_D Custos";#N/A,#N/A,FALSE,"QD_E Resultado";#N/A,#N/A,FALSE,"QD_G Fluxo Caixa"}</definedName>
    <definedName name="mmmmmmm" hidden="1">{#N/A,#N/A,FALSE,"QD_F1 Invest Detalhado";#N/A,#N/A,FALSE,"QD_F3 Invest_Comparado";#N/A,#N/A,FALSE,"QD_B Trafego";#N/A,#N/A,FALSE,"QD_D0 Custos Operacionais";#N/A,#N/A,FALSE,"QD_C Receita";#N/A,#N/A,FALSE,"QD_D Custos";#N/A,#N/A,FALSE,"QD_E Resultado";#N/A,#N/A,FALSE,"QD_G Fluxo Caixa"}</definedName>
    <definedName name="mmmmmmm_1" localSheetId="6" hidden="1">{#N/A,#N/A,FALSE,"QD_F1 Invest Detalhado";#N/A,#N/A,FALSE,"QD_F3 Invest_Comparado";#N/A,#N/A,FALSE,"QD_B Trafego";#N/A,#N/A,FALSE,"QD_D0 Custos Operacionais";#N/A,#N/A,FALSE,"QD_C Receita";#N/A,#N/A,FALSE,"QD_D Custos";#N/A,#N/A,FALSE,"QD_E Resultado";#N/A,#N/A,FALSE,"QD_G Fluxo Caixa"}</definedName>
    <definedName name="mmmmmmm_1" localSheetId="7" hidden="1">{#N/A,#N/A,FALSE,"QD_F1 Invest Detalhado";#N/A,#N/A,FALSE,"QD_F3 Invest_Comparado";#N/A,#N/A,FALSE,"QD_B Trafego";#N/A,#N/A,FALSE,"QD_D0 Custos Operacionais";#N/A,#N/A,FALSE,"QD_C Receita";#N/A,#N/A,FALSE,"QD_D Custos";#N/A,#N/A,FALSE,"QD_E Resultado";#N/A,#N/A,FALSE,"QD_G Fluxo Caixa"}</definedName>
    <definedName name="mmmmmmm_1" hidden="1">{#N/A,#N/A,FALSE,"QD_F1 Invest Detalhado";#N/A,#N/A,FALSE,"QD_F3 Invest_Comparado";#N/A,#N/A,FALSE,"QD_B Trafego";#N/A,#N/A,FALSE,"QD_D0 Custos Operacionais";#N/A,#N/A,FALSE,"QD_C Receita";#N/A,#N/A,FALSE,"QD_D Custos";#N/A,#N/A,FALSE,"QD_E Resultado";#N/A,#N/A,FALSE,"QD_G Fluxo Caixa"}</definedName>
    <definedName name="mmmmmmm_2" localSheetId="6" hidden="1">{#N/A,#N/A,FALSE,"QD_F1 Invest Detalhado";#N/A,#N/A,FALSE,"QD_F3 Invest_Comparado";#N/A,#N/A,FALSE,"QD_B Trafego";#N/A,#N/A,FALSE,"QD_D0 Custos Operacionais";#N/A,#N/A,FALSE,"QD_C Receita";#N/A,#N/A,FALSE,"QD_D Custos";#N/A,#N/A,FALSE,"QD_E Resultado";#N/A,#N/A,FALSE,"QD_G Fluxo Caixa"}</definedName>
    <definedName name="mmmmmmm_2" localSheetId="7" hidden="1">{#N/A,#N/A,FALSE,"QD_F1 Invest Detalhado";#N/A,#N/A,FALSE,"QD_F3 Invest_Comparado";#N/A,#N/A,FALSE,"QD_B Trafego";#N/A,#N/A,FALSE,"QD_D0 Custos Operacionais";#N/A,#N/A,FALSE,"QD_C Receita";#N/A,#N/A,FALSE,"QD_D Custos";#N/A,#N/A,FALSE,"QD_E Resultado";#N/A,#N/A,FALSE,"QD_G Fluxo Caixa"}</definedName>
    <definedName name="mmmmmmm_2" hidden="1">{#N/A,#N/A,FALSE,"QD_F1 Invest Detalhado";#N/A,#N/A,FALSE,"QD_F3 Invest_Comparado";#N/A,#N/A,FALSE,"QD_B Trafego";#N/A,#N/A,FALSE,"QD_D0 Custos Operacionais";#N/A,#N/A,FALSE,"QD_C Receita";#N/A,#N/A,FALSE,"QD_D Custos";#N/A,#N/A,FALSE,"QD_E Resultado";#N/A,#N/A,FALSE,"QD_G Fluxo Caixa"}</definedName>
    <definedName name="mmmmmmm_3" localSheetId="6" hidden="1">{#N/A,#N/A,FALSE,"QD_F1 Invest Detalhado";#N/A,#N/A,FALSE,"QD_F3 Invest_Comparado";#N/A,#N/A,FALSE,"QD_B Trafego";#N/A,#N/A,FALSE,"QD_D0 Custos Operacionais";#N/A,#N/A,FALSE,"QD_C Receita";#N/A,#N/A,FALSE,"QD_D Custos";#N/A,#N/A,FALSE,"QD_E Resultado";#N/A,#N/A,FALSE,"QD_G Fluxo Caixa"}</definedName>
    <definedName name="mmmmmmm_3" localSheetId="7" hidden="1">{#N/A,#N/A,FALSE,"QD_F1 Invest Detalhado";#N/A,#N/A,FALSE,"QD_F3 Invest_Comparado";#N/A,#N/A,FALSE,"QD_B Trafego";#N/A,#N/A,FALSE,"QD_D0 Custos Operacionais";#N/A,#N/A,FALSE,"QD_C Receita";#N/A,#N/A,FALSE,"QD_D Custos";#N/A,#N/A,FALSE,"QD_E Resultado";#N/A,#N/A,FALSE,"QD_G Fluxo Caixa"}</definedName>
    <definedName name="mmmmmmm_3" hidden="1">{#N/A,#N/A,FALSE,"QD_F1 Invest Detalhado";#N/A,#N/A,FALSE,"QD_F3 Invest_Comparado";#N/A,#N/A,FALSE,"QD_B Trafego";#N/A,#N/A,FALSE,"QD_D0 Custos Operacionais";#N/A,#N/A,FALSE,"QD_C Receita";#N/A,#N/A,FALSE,"QD_D Custos";#N/A,#N/A,FALSE,"QD_E Resultado";#N/A,#N/A,FALSE,"QD_G Fluxo Caixa"}</definedName>
    <definedName name="mnbvc" localSheetId="6" hidden="1">#REF!</definedName>
    <definedName name="mnbvc" localSheetId="7" hidden="1">#REF!</definedName>
    <definedName name="mnbvc" hidden="1">#REF!</definedName>
    <definedName name="mnhbg" localSheetId="6" hidden="1">#REF!</definedName>
    <definedName name="mnhbg" localSheetId="7" hidden="1">#REF!</definedName>
    <definedName name="mnhbg" hidden="1">#REF!</definedName>
    <definedName name="mnhtbgr" localSheetId="6" hidden="1">#REF!</definedName>
    <definedName name="mnhtbgr" localSheetId="7" hidden="1">#REF!</definedName>
    <definedName name="mnhtbgr" hidden="1">#REF!</definedName>
    <definedName name="MO" localSheetId="6" hidden="1">#REF!</definedName>
    <definedName name="MO" localSheetId="7" hidden="1">#REF!</definedName>
    <definedName name="MO" hidden="1">#REF!</definedName>
    <definedName name="MO_15">#REF!</definedName>
    <definedName name="MO_16">#REF!</definedName>
    <definedName name="MO_17">#REF!</definedName>
    <definedName name="MO_18">#REF!</definedName>
    <definedName name="MO_19">#REF!</definedName>
    <definedName name="MO_20">#REF!</definedName>
    <definedName name="MO_21">#REF!</definedName>
    <definedName name="MO_22">#REF!</definedName>
    <definedName name="MO_23">#REF!</definedName>
    <definedName name="MO_24">#REF!</definedName>
    <definedName name="MO_25">#REF!</definedName>
    <definedName name="MO_26">#REF!</definedName>
    <definedName name="MO_27">#REF!</definedName>
    <definedName name="MO_28">#REF!</definedName>
    <definedName name="MO_29">#REF!</definedName>
    <definedName name="MO_30">#REF!</definedName>
    <definedName name="MO_31">#REF!</definedName>
    <definedName name="MO_32">#REF!</definedName>
    <definedName name="MO_33">#REF!</definedName>
    <definedName name="MO_34">#REF!</definedName>
    <definedName name="MO_35">#REF!</definedName>
    <definedName name="MO_36">#REF!</definedName>
    <definedName name="MO_38">#REF!</definedName>
    <definedName name="mo_base">#REF!</definedName>
    <definedName name="mo_sub_base">#REF!</definedName>
    <definedName name="MOA" localSheetId="6" hidden="1">{#N/A,#N/A,FALSE,"DEF1";#N/A,#N/A,FALSE,"DEF2";#N/A,#N/A,FALSE,"DEF3"}</definedName>
    <definedName name="MOA" localSheetId="7" hidden="1">{#N/A,#N/A,FALSE,"DEF1";#N/A,#N/A,FALSE,"DEF2";#N/A,#N/A,FALSE,"DEF3"}</definedName>
    <definedName name="MOA" hidden="1">{#N/A,#N/A,FALSE,"DEF1";#N/A,#N/A,FALSE,"DEF2";#N/A,#N/A,FALSE,"DEF3"}</definedName>
    <definedName name="Moagem" localSheetId="6" hidden="1">{#N/A,#N/A,FALSE,"GERAL";#N/A,#N/A,FALSE,"012-96";#N/A,#N/A,FALSE,"018-96";#N/A,#N/A,FALSE,"027-96";#N/A,#N/A,FALSE,"059-96";#N/A,#N/A,FALSE,"076-96";#N/A,#N/A,FALSE,"019-97";#N/A,#N/A,FALSE,"021-97";#N/A,#N/A,FALSE,"022-97";#N/A,#N/A,FALSE,"028-97"}</definedName>
    <definedName name="Moagem" localSheetId="7" hidden="1">{#N/A,#N/A,FALSE,"GERAL";#N/A,#N/A,FALSE,"012-96";#N/A,#N/A,FALSE,"018-96";#N/A,#N/A,FALSE,"027-96";#N/A,#N/A,FALSE,"059-96";#N/A,#N/A,FALSE,"076-96";#N/A,#N/A,FALSE,"019-97";#N/A,#N/A,FALSE,"021-97";#N/A,#N/A,FALSE,"022-97";#N/A,#N/A,FALSE,"028-97"}</definedName>
    <definedName name="Moagem" hidden="1">{#N/A,#N/A,FALSE,"GERAL";#N/A,#N/A,FALSE,"012-96";#N/A,#N/A,FALSE,"018-96";#N/A,#N/A,FALSE,"027-96";#N/A,#N/A,FALSE,"059-96";#N/A,#N/A,FALSE,"076-96";#N/A,#N/A,FALSE,"019-97";#N/A,#N/A,FALSE,"021-97";#N/A,#N/A,FALSE,"022-97";#N/A,#N/A,FALSE,"028-97"}</definedName>
    <definedName name="Mob" localSheetId="6" hidden="1">#REF!</definedName>
    <definedName name="Mob" localSheetId="7" hidden="1">#REF!</definedName>
    <definedName name="Mob" hidden="1">#REF!</definedName>
    <definedName name="mobra" localSheetId="7" hidden="1">{#N/A,#N/A,FALSE,"GERAL";#N/A,#N/A,FALSE,"012-96";#N/A,#N/A,FALSE,"018-96";#N/A,#N/A,FALSE,"027-96";#N/A,#N/A,FALSE,"059-96";#N/A,#N/A,FALSE,"076-96";#N/A,#N/A,FALSE,"019-97";#N/A,#N/A,FALSE,"021-97";#N/A,#N/A,FALSE,"022-97";#N/A,#N/A,FALSE,"028-97"}</definedName>
    <definedName name="mobra" hidden="1">{#N/A,#N/A,FALSE,"GERAL";#N/A,#N/A,FALSE,"012-96";#N/A,#N/A,FALSE,"018-96";#N/A,#N/A,FALSE,"027-96";#N/A,#N/A,FALSE,"059-96";#N/A,#N/A,FALSE,"076-96";#N/A,#N/A,FALSE,"019-97";#N/A,#N/A,FALSE,"021-97";#N/A,#N/A,FALSE,"022-97";#N/A,#N/A,FALSE,"028-97"}</definedName>
    <definedName name="Modelo" localSheetId="6" hidden="1">#REF!</definedName>
    <definedName name="Modelo" localSheetId="7" hidden="1">#REF!</definedName>
    <definedName name="Modelo" hidden="1">#REF!</definedName>
    <definedName name="modelo_1" localSheetId="7" hidden="1">{#N/A,#N/A,FALSE,"CM BAR";#N/A,#N/A,FALSE,"SUBSOLO";#N/A,#N/A,FALSE,"TERREO";#N/A,#N/A,FALSE,"TIPO";#N/A,#N/A,FALSE,"DUP  INF";#N/A,#N/A,FALSE,"DUP SUP"}</definedName>
    <definedName name="modelo_1" hidden="1">{#N/A,#N/A,FALSE,"CM BAR";#N/A,#N/A,FALSE,"SUBSOLO";#N/A,#N/A,FALSE,"TERREO";#N/A,#N/A,FALSE,"TIPO";#N/A,#N/A,FALSE,"DUP  INF";#N/A,#N/A,FALSE,"DUP SUP"}</definedName>
    <definedName name="modelo_1_1" localSheetId="7" hidden="1">{#N/A,#N/A,FALSE,"CM BAR";#N/A,#N/A,FALSE,"SUBSOLO";#N/A,#N/A,FALSE,"TERREO";#N/A,#N/A,FALSE,"TIPO";#N/A,#N/A,FALSE,"DUP  INF";#N/A,#N/A,FALSE,"DUP SUP"}</definedName>
    <definedName name="modelo_1_1" hidden="1">{#N/A,#N/A,FALSE,"CM BAR";#N/A,#N/A,FALSE,"SUBSOLO";#N/A,#N/A,FALSE,"TERREO";#N/A,#N/A,FALSE,"TIPO";#N/A,#N/A,FALSE,"DUP  INF";#N/A,#N/A,FALSE,"DUP SUP"}</definedName>
    <definedName name="modelo_2" localSheetId="7" hidden="1">{#N/A,#N/A,FALSE,"CM BAR";#N/A,#N/A,FALSE,"SUBSOLO";#N/A,#N/A,FALSE,"TERREO";#N/A,#N/A,FALSE,"TIPO";#N/A,#N/A,FALSE,"DUP  INF";#N/A,#N/A,FALSE,"DUP SUP"}</definedName>
    <definedName name="modelo_2" hidden="1">{#N/A,#N/A,FALSE,"CM BAR";#N/A,#N/A,FALSE,"SUBSOLO";#N/A,#N/A,FALSE,"TERREO";#N/A,#N/A,FALSE,"TIPO";#N/A,#N/A,FALSE,"DUP  INF";#N/A,#N/A,FALSE,"DUP SUP"}</definedName>
    <definedName name="Modelo1" localSheetId="6" hidden="1">{"'CptDifn'!$AA$32:$AG$32"}</definedName>
    <definedName name="Modelo1" localSheetId="7" hidden="1">{"'CptDifn'!$AA$32:$AG$32"}</definedName>
    <definedName name="Modelo1" hidden="1">{"'CptDifn'!$AA$32:$AG$32"}</definedName>
    <definedName name="Modificado" localSheetId="6" hidden="1">{"'CptDifn'!$AA$32:$AG$32"}</definedName>
    <definedName name="Modificado" localSheetId="7" hidden="1">{"'CptDifn'!$AA$32:$AG$32"}</definedName>
    <definedName name="Modificado" hidden="1">{"'CptDifn'!$AA$32:$AG$32"}</definedName>
    <definedName name="módulo1.Extenso" localSheetId="6">#N/A</definedName>
    <definedName name="módulo1.Extenso" localSheetId="7">[76]!módulo1.Extenso</definedName>
    <definedName name="módulo1.Extenso">#REF!</definedName>
    <definedName name="MOE">#REF!</definedName>
    <definedName name="MOE_36">#REF!</definedName>
    <definedName name="MOH">#REF!</definedName>
    <definedName name="MOH_36">#REF!</definedName>
    <definedName name="Monitoramento_de_OAC_Caixas_de_ligação_Reg_I_Lista">#REF!</definedName>
    <definedName name="MP" localSheetId="6" hidden="1">#REF!</definedName>
    <definedName name="MP" hidden="1">#REF!</definedName>
    <definedName name="MP_AnoInicial">2012</definedName>
    <definedName name="MULHRT" localSheetId="6" hidden="1">{"'gráf jan00'!$A$1:$AK$41"}</definedName>
    <definedName name="MULHRT" localSheetId="7" hidden="1">{"'gráf jan00'!$A$1:$AK$41"}</definedName>
    <definedName name="MULHRT" hidden="1">{"'gráf jan00'!$A$1:$AK$41"}</definedName>
    <definedName name="Multi_Plate___MP100___Espessura___2_7___Ø___1_2___Revest.___Concreto">#REF!</definedName>
    <definedName name="munhy" localSheetId="6" hidden="1">#REF!</definedName>
    <definedName name="munhy" hidden="1">#REF!</definedName>
    <definedName name="munhybg" localSheetId="6" hidden="1">#REF!</definedName>
    <definedName name="munhybg" hidden="1">#REF!</definedName>
    <definedName name="munybg" localSheetId="6" hidden="1">#REF!</definedName>
    <definedName name="munybg" hidden="1">#REF!</definedName>
    <definedName name="munybhgv" localSheetId="6" hidden="1">#REF!</definedName>
    <definedName name="munybhgv" hidden="1">#REF!</definedName>
    <definedName name="MURO">#REF!</definedName>
    <definedName name="MURO1">#REF!</definedName>
    <definedName name="MURO100A">#REF!</definedName>
    <definedName name="MURO100B">#REF!</definedName>
    <definedName name="MURO100C">#REF!</definedName>
    <definedName name="MURO1A">#REF!</definedName>
    <definedName name="MURO1A1">#REF!</definedName>
    <definedName name="MURO1B">#REF!</definedName>
    <definedName name="MURO2">#REF!</definedName>
    <definedName name="MURO200">#REF!</definedName>
    <definedName name="MURO2A">#REF!</definedName>
    <definedName name="MURO2B">#REF!</definedName>
    <definedName name="MURO2C">#REF!</definedName>
    <definedName name="MURO3">#REF!</definedName>
    <definedName name="MURO3A">#REF!</definedName>
    <definedName name="MURO3B">#REF!</definedName>
    <definedName name="MURO3B2">#REF!</definedName>
    <definedName name="MURO3C">#REF!</definedName>
    <definedName name="MURO3D">#REF!</definedName>
    <definedName name="MURO4">#REF!</definedName>
    <definedName name="MURO5">#REF!</definedName>
    <definedName name="MUROPUCC2">#REF!</definedName>
    <definedName name="MUROTOTAL1">#REF!</definedName>
    <definedName name="MUROTOTAL2">#REF!</definedName>
    <definedName name="Mutações" localSheetId="6" hidden="1">{#N/A,#N/A,FALSE,"Relatórios";"Vendas e Custos",#N/A,FALSE,"Vendas e Custos";"Premissas",#N/A,FALSE,"Premissas";"Projeções",#N/A,FALSE,"Projeções";"Dolar",#N/A,FALSE,"Dolar";"Original",#N/A,FALSE,"Original e UFIR"}</definedName>
    <definedName name="Mutações" localSheetId="7" hidden="1">{#N/A,#N/A,FALSE,"Relatórios";"Vendas e Custos",#N/A,FALSE,"Vendas e Custos";"Premissas",#N/A,FALSE,"Premissas";"Projeções",#N/A,FALSE,"Projeções";"Dolar",#N/A,FALSE,"Dolar";"Original",#N/A,FALSE,"Original e UFIR"}</definedName>
    <definedName name="Mutações" hidden="1">{#N/A,#N/A,FALSE,"Relatórios";"Vendas e Custos",#N/A,FALSE,"Vendas e Custos";"Premissas",#N/A,FALSE,"Premissas";"Projeções",#N/A,FALSE,"Projeções";"Dolar",#N/A,FALSE,"Dolar";"Original",#N/A,FALSE,"Original e UFIR"}</definedName>
    <definedName name="MUVQYVVCRB" hidden="1">#REF!</definedName>
    <definedName name="MVHMNH" localSheetId="6" hidden="1">{"'gráf jan00'!$A$1:$AK$41"}</definedName>
    <definedName name="MVHMNH" localSheetId="7" hidden="1">{"'gráf jan00'!$A$1:$AK$41"}</definedName>
    <definedName name="MVHMNH" hidden="1">{"'gráf jan00'!$A$1:$AK$41"}</definedName>
    <definedName name="myjnhbgfd" localSheetId="6" hidden="1">#REF!</definedName>
    <definedName name="myjnhbgfd" hidden="1">#REF!</definedName>
    <definedName name="N" localSheetId="6" hidden="1">#REF!</definedName>
    <definedName name="N" localSheetId="7" hidden="1">#REF!</definedName>
    <definedName name="n" hidden="1">{#N/A,#N/A,FALSE,"Planilha";#N/A,#N/A,FALSE,"Resumo";#N/A,#N/A,FALSE,"Fisico";#N/A,#N/A,FALSE,"Financeiro";#N/A,#N/A,FALSE,"Financeiro"}</definedName>
    <definedName name="N.Ferrosos" localSheetId="6" hidden="1">{"'CptDifn'!$AA$32:$AG$32"}</definedName>
    <definedName name="N.Ferrosos" localSheetId="7" hidden="1">{"'CptDifn'!$AA$32:$AG$32"}</definedName>
    <definedName name="N.Ferrosos" hidden="1">{"'CptDifn'!$AA$32:$AG$32"}</definedName>
    <definedName name="nada" localSheetId="6" hidden="1">{"'Quadro'!$A$4:$BG$78"}</definedName>
    <definedName name="nada" localSheetId="7" hidden="1">{"'Quadro'!$A$4:$BG$78"}</definedName>
    <definedName name="nada" hidden="1">{"'Quadro'!$A$4:$BG$78"}</definedName>
    <definedName name="NB" localSheetId="6" hidden="1">#REF!</definedName>
    <definedName name="NB" hidden="1">#REF!</definedName>
    <definedName name="nbvc" localSheetId="6" hidden="1">#REF!</definedName>
    <definedName name="nbvc" hidden="1">#REF!</definedName>
    <definedName name="NEGATIVO">#REF!</definedName>
    <definedName name="negócio" localSheetId="6" hidden="1">{"'gráf jan00'!$A$1:$AK$41"}</definedName>
    <definedName name="negócio" localSheetId="7" hidden="1">{"'gráf jan00'!$A$1:$AK$41"}</definedName>
    <definedName name="negócio" hidden="1">{"'gráf jan00'!$A$1:$AK$41"}</definedName>
    <definedName name="NEUJXDRPBJ" hidden="1">#REF!</definedName>
    <definedName name="NEW" localSheetId="6" hidden="1">{#N/A,#N/A,FALSE,"Aging Summary";#N/A,#N/A,FALSE,"Ratio Analysis";#N/A,#N/A,FALSE,"Test 120 Day Accts";#N/A,#N/A,FALSE,"Tickmarks"}</definedName>
    <definedName name="NEW" localSheetId="7" hidden="1">{#N/A,#N/A,FALSE,"Aging Summary";#N/A,#N/A,FALSE,"Ratio Analysis";#N/A,#N/A,FALSE,"Test 120 Day Accts";#N/A,#N/A,FALSE,"Tickmarks"}</definedName>
    <definedName name="NEW" hidden="1">{#N/A,#N/A,FALSE,"Aging Summary";#N/A,#N/A,FALSE,"Ratio Analysis";#N/A,#N/A,FALSE,"Test 120 Day Accts";#N/A,#N/A,FALSE,"Tickmarks"}</definedName>
    <definedName name="newDC" localSheetId="6" hidden="1">{#N/A,#N/A,TRUE,"Cover sheet";#N/A,#N/A,TRUE,"DCF analysis";#N/A,#N/A,TRUE,"WACC calculation"}</definedName>
    <definedName name="newDC" localSheetId="7" hidden="1">{#N/A,#N/A,TRUE,"Cover sheet";#N/A,#N/A,TRUE,"DCF analysis";#N/A,#N/A,TRUE,"WACC calculation"}</definedName>
    <definedName name="newDC" hidden="1">{#N/A,#N/A,TRUE,"Cover sheet";#N/A,#N/A,TRUE,"DCF analysis";#N/A,#N/A,TRUE,"WACC calculation"}</definedName>
    <definedName name="NEWNAME" localSheetId="7" hidden="1">{#N/A,#N/A,FALSE,"CCTV"}</definedName>
    <definedName name="NEWNAME" hidden="1">{#N/A,#N/A,FALSE,"CCTV"}</definedName>
    <definedName name="NEWWW" localSheetId="6" hidden="1">{"'PXR_6500'!$A$1:$I$124"}</definedName>
    <definedName name="NEWWW" localSheetId="7" hidden="1">{"'PXR_6500'!$A$1:$I$124"}</definedName>
    <definedName name="NEWWW" hidden="1">{"'PXR_6500'!$A$1:$I$124"}</definedName>
    <definedName name="nfnfnf" localSheetId="6" hidden="1">#REF!</definedName>
    <definedName name="nfnfnf" hidden="1">#REF!</definedName>
    <definedName name="nhbgfvdcs" localSheetId="6" hidden="1">#REF!</definedName>
    <definedName name="nhbgfvdcs" hidden="1">#REF!</definedName>
    <definedName name="Nível_0" localSheetId="6">#REF!</definedName>
    <definedName name="Nível_0" localSheetId="7">'[32]Dados Gerais'!$C$7</definedName>
    <definedName name="Nível_0">#REF!</definedName>
    <definedName name="Nível_1" localSheetId="6">#REF!</definedName>
    <definedName name="Nível_1" localSheetId="7">'[32]Dados Gerais'!$C$8</definedName>
    <definedName name="Nível_1">#REF!</definedName>
    <definedName name="Nível_2" localSheetId="6">#REF!</definedName>
    <definedName name="Nível_2" localSheetId="7">'[32]Dados Gerais'!$C$9</definedName>
    <definedName name="Nível_2">#REF!</definedName>
    <definedName name="Nível_3" localSheetId="6">#REF!</definedName>
    <definedName name="Nível_3" localSheetId="7">'[32]Dados Gerais'!$C$10</definedName>
    <definedName name="Nível_3">#REF!</definedName>
    <definedName name="Nível_4" localSheetId="6">#REF!</definedName>
    <definedName name="Nível_4" localSheetId="7">'[32]Dados Gerais'!$C$11</definedName>
    <definedName name="Nível_4">#REF!</definedName>
    <definedName name="Nível_5" localSheetId="6">#REF!</definedName>
    <definedName name="Nível_5" localSheetId="7">'[32]Dados Gerais'!$C$12</definedName>
    <definedName name="Nível_5">#REF!</definedName>
    <definedName name="NKJNKJ" localSheetId="6" hidden="1">#REF!</definedName>
    <definedName name="NKJNKJ" hidden="1">#REF!</definedName>
    <definedName name="NLant">5</definedName>
    <definedName name="NLEq" hidden="1">4</definedName>
    <definedName name="NLmin">5</definedName>
    <definedName name="NLMo" hidden="1">6</definedName>
    <definedName name="NLMp" hidden="1">5</definedName>
    <definedName name="NLTr" hidden="1">3</definedName>
    <definedName name="NN">"Dialog Frame 1"</definedName>
    <definedName name="nnbmbnmb" localSheetId="6" hidden="1">#REF!</definedName>
    <definedName name="nnbmbnmb" localSheetId="7" hidden="1">#REF!</definedName>
    <definedName name="nnbmbnmb" hidden="1">#REF!</definedName>
    <definedName name="NNNN" localSheetId="6" hidden="1">{"'gráf jan00'!$A$1:$AK$41"}</definedName>
    <definedName name="NNNN" localSheetId="7" hidden="1">{"'gráf jan00'!$A$1:$AK$41"}</definedName>
    <definedName name="NNNN" hidden="1">{"'gráf jan00'!$A$1:$AK$41"}</definedName>
    <definedName name="nnnnn" localSheetId="6" hidden="1">#REF!</definedName>
    <definedName name="nnnnn" localSheetId="7" hidden="1">#REF!</definedName>
    <definedName name="NNNNN"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 localSheetId="6" hidden="1">{#N/A,#N/A,FALSE,"MO (2)"}</definedName>
    <definedName name="nome" localSheetId="7" hidden="1">{#N/A,#N/A,FALSE,"MO (2)"}</definedName>
    <definedName name="NOME"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2"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2"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3"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3"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4"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4"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4"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5"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5"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DOPROJETO" localSheetId="6">#REF!</definedName>
    <definedName name="NOMEDOPROJETO" localSheetId="7">#REF!</definedName>
    <definedName name="NOMEDOPROJETO">#REF!</definedName>
    <definedName name="NOMEM" localSheetId="7" hidden="1">{#N/A,#N/A,FALSE,"GERAL";#N/A,#N/A,FALSE,"012-96";#N/A,#N/A,FALSE,"018-96";#N/A,#N/A,FALSE,"027-96";#N/A,#N/A,FALSE,"059-96";#N/A,#N/A,FALSE,"076-96";#N/A,#N/A,FALSE,"019-97";#N/A,#N/A,FALSE,"021-97";#N/A,#N/A,FALSE,"022-97";#N/A,#N/A,FALSE,"028-97"}</definedName>
    <definedName name="NOMEM" hidden="1">{#N/A,#N/A,FALSE,"GERAL";#N/A,#N/A,FALSE,"012-96";#N/A,#N/A,FALSE,"018-96";#N/A,#N/A,FALSE,"027-96";#N/A,#N/A,FALSE,"059-96";#N/A,#N/A,FALSE,"076-96";#N/A,#N/A,FALSE,"019-97";#N/A,#N/A,FALSE,"021-97";#N/A,#N/A,FALSE,"022-97";#N/A,#N/A,FALSE,"028-97"}</definedName>
    <definedName name="Notas">#REF!</definedName>
    <definedName name="nova" localSheetId="6">#REF!</definedName>
    <definedName name="NOVA" localSheetId="7" hidden="1">{#N/A,#N/A,FALSE,"GERAL";#N/A,#N/A,FALSE,"012-96";#N/A,#N/A,FALSE,"018-96";#N/A,#N/A,FALSE,"027-96";#N/A,#N/A,FALSE,"059-96";#N/A,#N/A,FALSE,"076-96";#N/A,#N/A,FALSE,"019-97";#N/A,#N/A,FALSE,"021-97";#N/A,#N/A,FALSE,"022-97";#N/A,#N/A,FALSE,"028-97"}</definedName>
    <definedName name="NOVA" hidden="1">{#N/A,#N/A,FALSE,"GERAL";#N/A,#N/A,FALSE,"012-96";#N/A,#N/A,FALSE,"018-96";#N/A,#N/A,FALSE,"027-96";#N/A,#N/A,FALSE,"059-96";#N/A,#N/A,FALSE,"076-96";#N/A,#N/A,FALSE,"019-97";#N/A,#N/A,FALSE,"021-97";#N/A,#N/A,FALSE,"022-97";#N/A,#N/A,FALSE,"028-97"}</definedName>
    <definedName name="nova1" localSheetId="7" hidden="1">{#N/A,#N/A,FALSE,"GERAL";#N/A,#N/A,FALSE,"012-96";#N/A,#N/A,FALSE,"018-96";#N/A,#N/A,FALSE,"027-96";#N/A,#N/A,FALSE,"059-96";#N/A,#N/A,FALSE,"076-96";#N/A,#N/A,FALSE,"019-97";#N/A,#N/A,FALSE,"021-97";#N/A,#N/A,FALSE,"022-97";#N/A,#N/A,FALSE,"028-97"}</definedName>
    <definedName name="nova1" hidden="1">{#N/A,#N/A,FALSE,"GERAL";#N/A,#N/A,FALSE,"012-96";#N/A,#N/A,FALSE,"018-96";#N/A,#N/A,FALSE,"027-96";#N/A,#N/A,FALSE,"059-96";#N/A,#N/A,FALSE,"076-96";#N/A,#N/A,FALSE,"019-97";#N/A,#N/A,FALSE,"021-97";#N/A,#N/A,FALSE,"022-97";#N/A,#N/A,FALSE,"028-97"}</definedName>
    <definedName name="Novembro" localSheetId="6" hidden="1">{"'Quadro'!$A$4:$BG$78"}</definedName>
    <definedName name="Novembro" localSheetId="7" hidden="1">{"'Quadro'!$A$4:$BG$78"}</definedName>
    <definedName name="Novembro" hidden="1">{"'Quadro'!$A$4:$BG$78"}</definedName>
    <definedName name="noventa_e_nove" localSheetId="6">#REF!</definedName>
    <definedName name="noventa_e_nove">#REF!</definedName>
    <definedName name="nOVO" localSheetId="6" hidden="1">{#N/A,#N/A,FALSE,"ResRegn.A-kons.";#N/A,#N/A,FALSE,"Bal3112.A-kons.";#N/A,#N/A,FALSE,"Kont.a.A-kons.";#N/A,#N/A,FALSE,"Note 1-3";#N/A,#N/A,FALSE,"Note 4-10";#N/A,#N/A,FALSE,"Note11-12";#N/A,#N/A,FALSE,"Noter Balanse.A-kons.";#N/A,#N/A,FALSE,"Note 17-18.A-kons. ";#N/A,#N/A,FALSE,"Note 19 A-kons.";#N/A,#N/A,FALSE,"Note 20-22.A-kons.";#N/A,#N/A,FALSE,"Note 23 A-kons.";#N/A,#N/A,FALSE,"Note 24-31.A-kons.";#N/A,#N/A,FALSE,"Note 32-34 A-kons.";#N/A,#N/A,FALSE,"Note 35-36.A-kons.";#N/A,#N/A,FALSE,"Nøkkeltall"}</definedName>
    <definedName name="nOVO" localSheetId="7" hidden="1">{#N/A,#N/A,FALSE,"ResRegn.A-kons.";#N/A,#N/A,FALSE,"Bal3112.A-kons.";#N/A,#N/A,FALSE,"Kont.a.A-kons.";#N/A,#N/A,FALSE,"Note 1-3";#N/A,#N/A,FALSE,"Note 4-10";#N/A,#N/A,FALSE,"Note11-12";#N/A,#N/A,FALSE,"Noter Balanse.A-kons.";#N/A,#N/A,FALSE,"Note 17-18.A-kons. ";#N/A,#N/A,FALSE,"Note 19 A-kons.";#N/A,#N/A,FALSE,"Note 20-22.A-kons.";#N/A,#N/A,FALSE,"Note 23 A-kons.";#N/A,#N/A,FALSE,"Note 24-31.A-kons.";#N/A,#N/A,FALSE,"Note 32-34 A-kons.";#N/A,#N/A,FALSE,"Note 35-36.A-kons.";#N/A,#N/A,FALSE,"Nøkkeltall"}</definedName>
    <definedName name="nOVO" hidden="1">{#N/A,#N/A,FALSE,"ResRegn.A-kons.";#N/A,#N/A,FALSE,"Bal3112.A-kons.";#N/A,#N/A,FALSE,"Kont.a.A-kons.";#N/A,#N/A,FALSE,"Note 1-3";#N/A,#N/A,FALSE,"Note 4-10";#N/A,#N/A,FALSE,"Note11-12";#N/A,#N/A,FALSE,"Noter Balanse.A-kons.";#N/A,#N/A,FALSE,"Note 17-18.A-kons. ";#N/A,#N/A,FALSE,"Note 19 A-kons.";#N/A,#N/A,FALSE,"Note 20-22.A-kons.";#N/A,#N/A,FALSE,"Note 23 A-kons.";#N/A,#N/A,FALSE,"Note 24-31.A-kons.";#N/A,#N/A,FALSE,"Note 32-34 A-kons.";#N/A,#N/A,FALSE,"Note 35-36.A-kons.";#N/A,#N/A,FALSE,"Nøkkeltall"}</definedName>
    <definedName name="novo_nome" localSheetId="6" hidden="1">{#N/A,#N/A,FALSE,"31 - Balanço";#N/A,#N/A,FALSE,"41 - Resultado";#N/A,#N/A,FALSE,"51 - Fluxo de Caixa"}</definedName>
    <definedName name="novo_nome" localSheetId="7" hidden="1">{#N/A,#N/A,FALSE,"31 - Balanço";#N/A,#N/A,FALSE,"41 - Resultado";#N/A,#N/A,FALSE,"51 - Fluxo de Caixa"}</definedName>
    <definedName name="novo_nome" hidden="1">{#N/A,#N/A,FALSE,"31 - Balanço";#N/A,#N/A,FALSE,"41 - Resultado";#N/A,#N/A,FALSE,"51 - Fluxo de Caixa"}</definedName>
    <definedName name="nrnwrnwrnrwb" localSheetId="6" hidden="1">#REF!</definedName>
    <definedName name="nrnwrnwrnrwb" localSheetId="7" hidden="1">#REF!</definedName>
    <definedName name="nrnwrnwrnrwb" hidden="1">#REF!</definedName>
    <definedName name="NT" localSheetId="6" hidden="1">{"'Quadro'!$A$4:$BG$78"}</definedName>
    <definedName name="NT" localSheetId="7" hidden="1">{"'Quadro'!$A$4:$BG$78"}</definedName>
    <definedName name="NT" hidden="1">{"'Quadro'!$A$4:$BG$78"}</definedName>
    <definedName name="ntde" localSheetId="6" hidden="1">{#N/A,#N/A,FALSE,"MO (2)"}</definedName>
    <definedName name="ntde" localSheetId="7" hidden="1">{#N/A,#N/A,FALSE,"MO (2)"}</definedName>
    <definedName name="ntde" hidden="1">{#N/A,#N/A,FALSE,"MO (2)"}</definedName>
    <definedName name="NTEI" localSheetId="6">#REF!</definedName>
    <definedName name="NTEI" localSheetId="7">'[35]PRO-08'!#REF!</definedName>
    <definedName name="NTEI">#REF!</definedName>
    <definedName name="nti"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nti"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nti"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num_linhas">#REF!</definedName>
    <definedName name="num_linhas_1">"$#REF!.$#REF!$#REF!"</definedName>
    <definedName name="num_linhas_36">#REF!</definedName>
    <definedName name="NUM_PEDIDO" localSheetId="6">#REF!</definedName>
    <definedName name="NUM_PEDIDO" localSheetId="7">[94]ZTMMPEDIDO!$A$3:$A$988</definedName>
    <definedName name="NUM_PEDIDO">#REF!</definedName>
    <definedName name="NumofGrpAccts" hidden="1">2</definedName>
    <definedName name="nvnvnvnv" localSheetId="6" hidden="1">{#N/A,#N/A,FALSE,"Aging Summary";#N/A,#N/A,FALSE,"Ratio Analysis";#N/A,#N/A,FALSE,"Test 120 Day Accts";#N/A,#N/A,FALSE,"Tickmarks"}</definedName>
    <definedName name="nvnvnvnv" localSheetId="7" hidden="1">{#N/A,#N/A,FALSE,"Aging Summary";#N/A,#N/A,FALSE,"Ratio Analysis";#N/A,#N/A,FALSE,"Test 120 Day Accts";#N/A,#N/A,FALSE,"Tickmarks"}</definedName>
    <definedName name="nvnvnvnv" hidden="1">{#N/A,#N/A,FALSE,"Aging Summary";#N/A,#N/A,FALSE,"Ratio Analysis";#N/A,#N/A,FALSE,"Test 120 Day Accts";#N/A,#N/A,FALSE,"Tickmarks"}</definedName>
    <definedName name="nwr" localSheetId="6" hidden="1">{#N/A,#N/A,FALSE,"GERAL";#N/A,#N/A,FALSE,"012-96";#N/A,#N/A,FALSE,"018-96";#N/A,#N/A,FALSE,"027-96";#N/A,#N/A,FALSE,"059-96";#N/A,#N/A,FALSE,"076-96";#N/A,#N/A,FALSE,"019-97";#N/A,#N/A,FALSE,"021-97";#N/A,#N/A,FALSE,"022-97";#N/A,#N/A,FALSE,"028-97"}</definedName>
    <definedName name="nwr" localSheetId="7" hidden="1">{#N/A,#N/A,FALSE,"GERAL";#N/A,#N/A,FALSE,"012-96";#N/A,#N/A,FALSE,"018-96";#N/A,#N/A,FALSE,"027-96";#N/A,#N/A,FALSE,"059-96";#N/A,#N/A,FALSE,"076-96";#N/A,#N/A,FALSE,"019-97";#N/A,#N/A,FALSE,"021-97";#N/A,#N/A,FALSE,"022-97";#N/A,#N/A,FALSE,"028-97"}</definedName>
    <definedName name="nwr" hidden="1">{#N/A,#N/A,FALSE,"GERAL";#N/A,#N/A,FALSE,"012-96";#N/A,#N/A,FALSE,"018-96";#N/A,#N/A,FALSE,"027-96";#N/A,#N/A,FALSE,"059-96";#N/A,#N/A,FALSE,"076-96";#N/A,#N/A,FALSE,"019-97";#N/A,#N/A,FALSE,"021-97";#N/A,#N/A,FALSE,"022-97";#N/A,#N/A,FALSE,"028-97"}</definedName>
    <definedName name="nwrnrnrn" localSheetId="6" hidden="1">#REF!</definedName>
    <definedName name="nwrnrnrn" localSheetId="7" hidden="1">#REF!</definedName>
    <definedName name="nwrnrnrn" hidden="1">#REF!</definedName>
    <definedName name="nymifbh" localSheetId="6" hidden="1">#REF!</definedName>
    <definedName name="nymifbh" localSheetId="7" hidden="1">#REF!</definedName>
    <definedName name="nymifbh" hidden="1">#REF!</definedName>
    <definedName name="nyyr" localSheetId="6" hidden="1">{#N/A,#N/A,FALSE,"CPV";#N/A,#N/A,FALSE,"Pareto";#N/A,#N/A,FALSE,"Gráficos"}</definedName>
    <definedName name="nyyr" localSheetId="7" hidden="1">{#N/A,#N/A,FALSE,"CPV";#N/A,#N/A,FALSE,"Pareto";#N/A,#N/A,FALSE,"Gráficos"}</definedName>
    <definedName name="nyyr" hidden="1">{#N/A,#N/A,FALSE,"CPV";#N/A,#N/A,FALSE,"Pareto";#N/A,#N/A,FALSE,"Gráficos"}</definedName>
    <definedName name="o" localSheetId="6" hidden="1">#REF!</definedName>
    <definedName name="o" localSheetId="7" hidden="1">#REF!</definedName>
    <definedName name="o" hidden="1">#REF!</definedName>
    <definedName name="o8or8o" localSheetId="6" hidden="1">#REF!</definedName>
    <definedName name="o8or8o" hidden="1">#REF!</definedName>
    <definedName name="o8r7o87ro" localSheetId="6" hidden="1">#REF!</definedName>
    <definedName name="o8r7o87ro" hidden="1">#REF!</definedName>
    <definedName name="OA" localSheetId="6"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OA" localSheetId="7"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OA"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oac">#REF!</definedName>
    <definedName name="OAE" localSheetId="6">#REF!</definedName>
    <definedName name="OAE" localSheetId="7">#REF!</definedName>
    <definedName name="OAE">#REF!</definedName>
    <definedName name="OAE_10" localSheetId="6">#REF!</definedName>
    <definedName name="OAE_10" localSheetId="7">#REF!</definedName>
    <definedName name="OAE_10">#REF!</definedName>
    <definedName name="OAE_DOIS" localSheetId="6">#REF!</definedName>
    <definedName name="OAE_DOIS" localSheetId="7">'[45]REPLAN 01'!$B$349:$N$406</definedName>
    <definedName name="OAE_DOIS">#REF!</definedName>
    <definedName name="OAE_TRES" localSheetId="6">#REF!</definedName>
    <definedName name="OAE_TRES" localSheetId="7">'[45]REPLAN 01'!$B$410:$N$458</definedName>
    <definedName name="OAE_TRES">#REF!</definedName>
    <definedName name="OAE3A">#REF!</definedName>
    <definedName name="OAE3B">#REF!</definedName>
    <definedName name="oaeaa" localSheetId="6">#REF!</definedName>
    <definedName name="oaeaa">#REF!</definedName>
    <definedName name="oaecaixao">#REF!</definedName>
    <definedName name="Obra" hidden="1">""</definedName>
    <definedName name="obras_de_arte_corrente_e_drenagem" localSheetId="6">#REF!</definedName>
    <definedName name="obras_de_arte_corrente_e_drenagem">#REF!</definedName>
    <definedName name="obras_de_arte_especiais" localSheetId="6">#REF!</definedName>
    <definedName name="obras_de_arte_especiais">#REF!</definedName>
    <definedName name="obras_de_contenção_geotécnica" localSheetId="6">#REF!</definedName>
    <definedName name="obras_de_contenção_geotécnica">#REF!</definedName>
    <definedName name="OBSERV_2">#REF!</definedName>
    <definedName name="OBSERVACAO">#REF!</definedName>
    <definedName name="ocom">#REF!</definedName>
    <definedName name="oeeee">#REF!</definedName>
    <definedName name="OF" localSheetId="6" hidden="1">{"'gráf jan00'!$A$1:$AK$41"}</definedName>
    <definedName name="OF" localSheetId="7" hidden="1">{"'gráf jan00'!$A$1:$AK$41"}</definedName>
    <definedName name="OF" hidden="1">{"'gráf jan00'!$A$1:$AK$41"}</definedName>
    <definedName name="OI" localSheetId="6">#REF!</definedName>
    <definedName name="OI" hidden="1">#REF!</definedName>
    <definedName name="oii" localSheetId="6" hidden="1">{#N/A,#N/A,FALSE,"PCOL"}</definedName>
    <definedName name="oii" localSheetId="7" hidden="1">{#N/A,#N/A,FALSE,"PCOL"}</definedName>
    <definedName name="oii" hidden="1">{#N/A,#N/A,FALSE,"PCOL"}</definedName>
    <definedName name="oiii">#REF!</definedName>
    <definedName name="OIUNHGT" localSheetId="6" hidden="1">{#N/A,#N/A,FALSE,"GERAL";#N/A,#N/A,FALSE,"012-96";#N/A,#N/A,FALSE,"018-96";#N/A,#N/A,FALSE,"027-96";#N/A,#N/A,FALSE,"059-96";#N/A,#N/A,FALSE,"076-96";#N/A,#N/A,FALSE,"019-97";#N/A,#N/A,FALSE,"021-97";#N/A,#N/A,FALSE,"022-97";#N/A,#N/A,FALSE,"028-97"}</definedName>
    <definedName name="OIUNHGT" localSheetId="7" hidden="1">{#N/A,#N/A,FALSE,"GERAL";#N/A,#N/A,FALSE,"012-96";#N/A,#N/A,FALSE,"018-96";#N/A,#N/A,FALSE,"027-96";#N/A,#N/A,FALSE,"059-96";#N/A,#N/A,FALSE,"076-96";#N/A,#N/A,FALSE,"019-97";#N/A,#N/A,FALSE,"021-97";#N/A,#N/A,FALSE,"022-97";#N/A,#N/A,FALSE,"028-97"}</definedName>
    <definedName name="OIUNHGT" hidden="1">{#N/A,#N/A,FALSE,"GERAL";#N/A,#N/A,FALSE,"012-96";#N/A,#N/A,FALSE,"018-96";#N/A,#N/A,FALSE,"027-96";#N/A,#N/A,FALSE,"059-96";#N/A,#N/A,FALSE,"076-96";#N/A,#N/A,FALSE,"019-97";#N/A,#N/A,FALSE,"021-97";#N/A,#N/A,FALSE,"022-97";#N/A,#N/A,FALSE,"028-97"}</definedName>
    <definedName name="ok" localSheetId="6" hidden="1">{#N/A,#N/A,FALSE,"QD_F1 Invest Detalhado";#N/A,#N/A,FALSE,"QD_F3 Invest_Comparado";#N/A,#N/A,FALSE,"QD_B Trafego";#N/A,#N/A,FALSE,"QD_D0 Custos Operacionais";#N/A,#N/A,FALSE,"QD_C Receita";#N/A,#N/A,FALSE,"QD_D Custos";#N/A,#N/A,FALSE,"QD_E Resultado";#N/A,#N/A,FALSE,"QD_G Fluxo Caixa"}</definedName>
    <definedName name="ok" localSheetId="7" hidden="1">{#N/A,#N/A,FALSE,"QD_F1 Invest Detalhado";#N/A,#N/A,FALSE,"QD_F3 Invest_Comparado";#N/A,#N/A,FALSE,"QD_B Trafego";#N/A,#N/A,FALSE,"QD_D0 Custos Operacionais";#N/A,#N/A,FALSE,"QD_C Receita";#N/A,#N/A,FALSE,"QD_D Custos";#N/A,#N/A,FALSE,"QD_E Resultado";#N/A,#N/A,FALSE,"QD_G Fluxo Caixa"}</definedName>
    <definedName name="ok" hidden="1">{#N/A,#N/A,FALSE,"QD_F1 Invest Detalhado";#N/A,#N/A,FALSE,"QD_F3 Invest_Comparado";#N/A,#N/A,FALSE,"QD_B Trafego";#N/A,#N/A,FALSE,"QD_D0 Custos Operacionais";#N/A,#N/A,FALSE,"QD_C Receita";#N/A,#N/A,FALSE,"QD_D Custos";#N/A,#N/A,FALSE,"QD_E Resultado";#N/A,#N/A,FALSE,"QD_G Fluxo Caixa"}</definedName>
    <definedName name="okj" localSheetId="6" hidden="1">#REF!</definedName>
    <definedName name="okj" localSheetId="7" hidden="1">#REF!</definedName>
    <definedName name="okj" hidden="1">#REF!</definedName>
    <definedName name="OLE_LINK1_1">#N/A</definedName>
    <definedName name="OLE_LINK1_15">#N/A</definedName>
    <definedName name="olkij" localSheetId="6" hidden="1">#REF!</definedName>
    <definedName name="olkij" localSheetId="7" hidden="1">#REF!</definedName>
    <definedName name="olkij" hidden="1">#REF!</definedName>
    <definedName name="olnah" localSheetId="6" hidden="1">{#N/A,#N/A,TRUE,"Summary";#N/A,#N/A,TRUE,"Worksheet";#N/A,#N/A,TRUE,"CashFlow"}</definedName>
    <definedName name="olnah" localSheetId="7" hidden="1">{#N/A,#N/A,TRUE,"Summary";#N/A,#N/A,TRUE,"Worksheet";#N/A,#N/A,TRUE,"CashFlow"}</definedName>
    <definedName name="olnah" hidden="1">{#N/A,#N/A,TRUE,"Summary";#N/A,#N/A,TRUE,"Worksheet";#N/A,#N/A,TRUE,"CashFlow"}</definedName>
    <definedName name="OMY" localSheetId="6" hidden="1">{#N/A,#N/A,FALSE,"Ocorrência OOLA";#N/A,#N/A,FALSE,"Ocorrência OOLL";#N/A,#N/A,FALSE,"Extra OOLA";#N/A,#N/A,FALSE,"Extra OOLL"}</definedName>
    <definedName name="OMY" localSheetId="7" hidden="1">{#N/A,#N/A,FALSE,"Ocorrência OOLA";#N/A,#N/A,FALSE,"Ocorrência OOLL";#N/A,#N/A,FALSE,"Extra OOLA";#N/A,#N/A,FALSE,"Extra OOLL"}</definedName>
    <definedName name="OMY" hidden="1">{#N/A,#N/A,FALSE,"Ocorrência OOLA";#N/A,#N/A,FALSE,"Ocorrência OOLL";#N/A,#N/A,FALSE,"Extra OOLA";#N/A,#N/A,FALSE,"Extra OOLL"}</definedName>
    <definedName name="OnOff" hidden="1">"ON"</definedName>
    <definedName name="oo" localSheetId="6" hidden="1">#REF!</definedName>
    <definedName name="oo" localSheetId="7" hidden="1">#REF!</definedName>
    <definedName name="oo" hidden="1">#REF!</definedName>
    <definedName name="OOO" localSheetId="6" hidden="1">{#N/A,#N/A,FALSE,"SITUAÇÃO DIÁRIA ";#N/A,#N/A,FALSE,"7 à 7"}</definedName>
    <definedName name="OOO" localSheetId="7" hidden="1">{#N/A,#N/A,FALSE,"SITUAÇÃO DIÁRIA ";#N/A,#N/A,FALSE,"7 à 7"}</definedName>
    <definedName name="OOO" hidden="1">{#N/A,#N/A,FALSE,"SITUAÇÃO DIÁRIA ";#N/A,#N/A,FALSE,"7 à 7"}</definedName>
    <definedName name="oookoko0pok">#REF!</definedName>
    <definedName name="OOOOO"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OOOOO"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OOOOO"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oooooooo" localSheetId="6">#REF!</definedName>
    <definedName name="oooooooo" localSheetId="7">#REF!</definedName>
    <definedName name="oooooooo">#REF!</definedName>
    <definedName name="OPA" localSheetId="6">#REF!</definedName>
    <definedName name="OPA" localSheetId="7">'[35]PRO-08'!#REF!</definedName>
    <definedName name="OPA">#REF!</definedName>
    <definedName name="OPC" localSheetId="6">#REF!</definedName>
    <definedName name="OPC" localSheetId="7">[94]AUX_END!$U$3:$U$5</definedName>
    <definedName name="OPC">#REF!</definedName>
    <definedName name="opihjkgfgyufuyfuyf" localSheetId="6" hidden="1">{#N/A,#N/A,FALSE,"GERAL";#N/A,#N/A,FALSE,"012-96";#N/A,#N/A,FALSE,"018-96";#N/A,#N/A,FALSE,"027-96";#N/A,#N/A,FALSE,"059-96";#N/A,#N/A,FALSE,"076-96";#N/A,#N/A,FALSE,"019-97";#N/A,#N/A,FALSE,"021-97";#N/A,#N/A,FALSE,"022-97";#N/A,#N/A,FALSE,"028-97"}</definedName>
    <definedName name="opihjkgfgyufuyfuyf" localSheetId="7" hidden="1">{#N/A,#N/A,FALSE,"GERAL";#N/A,#N/A,FALSE,"012-96";#N/A,#N/A,FALSE,"018-96";#N/A,#N/A,FALSE,"027-96";#N/A,#N/A,FALSE,"059-96";#N/A,#N/A,FALSE,"076-96";#N/A,#N/A,FALSE,"019-97";#N/A,#N/A,FALSE,"021-97";#N/A,#N/A,FALSE,"022-97";#N/A,#N/A,FALSE,"028-97"}</definedName>
    <definedName name="opihjkgfgyufuyfuyf" hidden="1">{#N/A,#N/A,FALSE,"GERAL";#N/A,#N/A,FALSE,"012-96";#N/A,#N/A,FALSE,"018-96";#N/A,#N/A,FALSE,"027-96";#N/A,#N/A,FALSE,"059-96";#N/A,#N/A,FALSE,"076-96";#N/A,#N/A,FALSE,"019-97";#N/A,#N/A,FALSE,"021-97";#N/A,#N/A,FALSE,"022-97";#N/A,#N/A,FALSE,"028-97"}</definedName>
    <definedName name="opinmonm" hidden="1">#REF!</definedName>
    <definedName name="OPIOKKL" localSheetId="6" hidden="1">{#N/A,#N/A,FALSE,"Suprimentos";#N/A,#N/A,FALSE,"Medicina e Segurança";#N/A,#N/A,FALSE,"Administração";#N/A,#N/A,FALSE,"Meio Ambiente";#N/A,#N/A,FALSE,"Operação (Mina)";#N/A,#N/A,FALSE,"Operação (Porto)"}</definedName>
    <definedName name="OPIOKKL" localSheetId="7" hidden="1">{#N/A,#N/A,FALSE,"Suprimentos";#N/A,#N/A,FALSE,"Medicina e Segurança";#N/A,#N/A,FALSE,"Administração";#N/A,#N/A,FALSE,"Meio Ambiente";#N/A,#N/A,FALSE,"Operação (Mina)";#N/A,#N/A,FALSE,"Operação (Porto)"}</definedName>
    <definedName name="OPIOKKL" hidden="1">{#N/A,#N/A,FALSE,"Suprimentos";#N/A,#N/A,FALSE,"Medicina e Segurança";#N/A,#N/A,FALSE,"Administração";#N/A,#N/A,FALSE,"Meio Ambiente";#N/A,#N/A,FALSE,"Operação (Mina)";#N/A,#N/A,FALSE,"Operação (Porto)"}</definedName>
    <definedName name="opklçlçkklk" localSheetId="6" hidden="1">{"'Quadro'!$A$4:$BG$78"}</definedName>
    <definedName name="opklçlçkklk" localSheetId="7" hidden="1">{"'Quadro'!$A$4:$BG$78"}</definedName>
    <definedName name="opklçlçkklk" hidden="1">{"'Quadro'!$A$4:$BG$78"}</definedName>
    <definedName name="OpsPartCalc" localSheetId="6">#REF!,#REF!,#REF!</definedName>
    <definedName name="OpsPartCalc" localSheetId="7">[95]Ops!$H$1048:$CY$1053,[95]Ops!$G$42:$CY$114,[95]Ops!$E$2060:$CY$2080</definedName>
    <definedName name="OpsPartCalc">#REF!,#REF!,#REF!</definedName>
    <definedName name="Orçado_2011"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Orçado_2011"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Orçado_2011"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ORÇAMENTO" localSheetId="6" hidden="1">{"características",#N/A,TRUE,"Imprime1";"ciclos",#N/A,TRUE,"Imprime1"}</definedName>
    <definedName name="ORÇAMENTO" localSheetId="7" hidden="1">{"características",#N/A,TRUE,"Imprime1";"ciclos",#N/A,TRUE,"Imprime1"}</definedName>
    <definedName name="ORÇAMENTO" hidden="1">{"características",#N/A,TRUE,"Imprime1";"ciclos",#N/A,TRUE,"Imprime1"}</definedName>
    <definedName name="orçamrest" localSheetId="6" hidden="1">{#N/A,#N/A,TRUE,"Serviços"}</definedName>
    <definedName name="orçamrest" localSheetId="7" hidden="1">{#N/A,#N/A,TRUE,"Serviços"}</definedName>
    <definedName name="orçamrest" hidden="1">{#N/A,#N/A,TRUE,"Serviços"}</definedName>
    <definedName name="orçamrestt" localSheetId="6" hidden="1">{#N/A,#N/A,TRUE,"Serviços"}</definedName>
    <definedName name="orçamrestt" localSheetId="7" hidden="1">{#N/A,#N/A,TRUE,"Serviços"}</definedName>
    <definedName name="orçamrestt" hidden="1">{#N/A,#N/A,TRUE,"Serviços"}</definedName>
    <definedName name="Ordem" localSheetId="6" hidden="1">#REF!</definedName>
    <definedName name="Ordem" localSheetId="7" hidden="1">#REF!</definedName>
    <definedName name="Ordem" hidden="1">#REF!</definedName>
    <definedName name="ORGAN" localSheetId="6" hidden="1">{#N/A,#N/A,FALSE,"Ocorrência OOLA";#N/A,#N/A,FALSE,"Ocorrência OOLL";#N/A,#N/A,FALSE,"Extra OOLA";#N/A,#N/A,FALSE,"Extra OOLL"}</definedName>
    <definedName name="ORGAN" localSheetId="7" hidden="1">{#N/A,#N/A,FALSE,"Ocorrência OOLA";#N/A,#N/A,FALSE,"Ocorrência OOLL";#N/A,#N/A,FALSE,"Extra OOLA";#N/A,#N/A,FALSE,"Extra OOLL"}</definedName>
    <definedName name="ORGAN" hidden="1">{#N/A,#N/A,FALSE,"Ocorrência OOLA";#N/A,#N/A,FALSE,"Ocorrência OOLL";#N/A,#N/A,FALSE,"Extra OOLA";#N/A,#N/A,FALSE,"Extra OOLL"}</definedName>
    <definedName name="ORGANO" localSheetId="6" hidden="1">{#N/A,#N/A,FALSE,"Anexo I";#N/A,#N/A,FALSE,"Anexo II";#N/A,#N/A,FALSE,"Anexo III"}</definedName>
    <definedName name="ORGANO" localSheetId="7" hidden="1">{#N/A,#N/A,FALSE,"Anexo I";#N/A,#N/A,FALSE,"Anexo II";#N/A,#N/A,FALSE,"Anexo III"}</definedName>
    <definedName name="ORGANO" hidden="1">{#N/A,#N/A,FALSE,"Anexo I";#N/A,#N/A,FALSE,"Anexo II";#N/A,#N/A,FALSE,"Anexo III"}</definedName>
    <definedName name="Origem" localSheetId="6" hidden="1">#REF!</definedName>
    <definedName name="Origem" localSheetId="7" hidden="1">#REF!</definedName>
    <definedName name="Origem" hidden="1">#REF!</definedName>
    <definedName name="origen" localSheetId="6"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origen" localSheetId="7"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origen"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orrc.est.">"$#REF!.$A$10:$F$48"</definedName>
    <definedName name="orrc.est.___0">"$#REF!.$A$1:$F$23"</definedName>
    <definedName name="os" localSheetId="7" hidden="1">{#N/A,#N/A,FALSE,"TABLE"}</definedName>
    <definedName name="os" hidden="1">{#N/A,#N/A,FALSE,"TABLE"}</definedName>
    <definedName name="ososososo" localSheetId="6" hidden="1">{#N/A,#N/A,FALSE,"QD_F1 Invest Detalhado";#N/A,#N/A,FALSE,"QD_F3 Invest_Comparado";#N/A,#N/A,FALSE,"QD_B Trafego";#N/A,#N/A,FALSE,"QD_D0 Custos Operacionais";#N/A,#N/A,FALSE,"QD_C Receita";#N/A,#N/A,FALSE,"QD_D Custos";#N/A,#N/A,FALSE,"QD_E Resultado";#N/A,#N/A,FALSE,"QD_G Fluxo Caixa"}</definedName>
    <definedName name="ososososo" localSheetId="7" hidden="1">{#N/A,#N/A,FALSE,"QD_F1 Invest Detalhado";#N/A,#N/A,FALSE,"QD_F3 Invest_Comparado";#N/A,#N/A,FALSE,"QD_B Trafego";#N/A,#N/A,FALSE,"QD_D0 Custos Operacionais";#N/A,#N/A,FALSE,"QD_C Receita";#N/A,#N/A,FALSE,"QD_D Custos";#N/A,#N/A,FALSE,"QD_E Resultado";#N/A,#N/A,FALSE,"QD_G Fluxo Caixa"}</definedName>
    <definedName name="ososososo" hidden="1">{#N/A,#N/A,FALSE,"QD_F1 Invest Detalhado";#N/A,#N/A,FALSE,"QD_F3 Invest_Comparado";#N/A,#N/A,FALSE,"QD_B Trafego";#N/A,#N/A,FALSE,"QD_D0 Custos Operacionais";#N/A,#N/A,FALSE,"QD_C Receita";#N/A,#N/A,FALSE,"QD_D Custos";#N/A,#N/A,FALSE,"QD_E Resultado";#N/A,#N/A,FALSE,"QD_G Fluxo Caixa"}</definedName>
    <definedName name="outorga" localSheetId="6">#REF!</definedName>
    <definedName name="outorga" localSheetId="7">#REF!</definedName>
    <definedName name="outorga">#REF!</definedName>
    <definedName name="OUTRA" localSheetId="6" hidden="1">{#N/A,#N/A,FALSE,"GERAL";#N/A,#N/A,FALSE,"012-96";#N/A,#N/A,FALSE,"018-96";#N/A,#N/A,FALSE,"027-96";#N/A,#N/A,FALSE,"059-96";#N/A,#N/A,FALSE,"076-96";#N/A,#N/A,FALSE,"019-97";#N/A,#N/A,FALSE,"021-97";#N/A,#N/A,FALSE,"022-97";#N/A,#N/A,FALSE,"028-97"}</definedName>
    <definedName name="OUTRA" localSheetId="7" hidden="1">{#N/A,#N/A,FALSE,"GERAL";#N/A,#N/A,FALSE,"012-96";#N/A,#N/A,FALSE,"018-96";#N/A,#N/A,FALSE,"027-96";#N/A,#N/A,FALSE,"059-96";#N/A,#N/A,FALSE,"076-96";#N/A,#N/A,FALSE,"019-97";#N/A,#N/A,FALSE,"021-97";#N/A,#N/A,FALSE,"022-97";#N/A,#N/A,FALSE,"028-97"}</definedName>
    <definedName name="OUTRA" hidden="1">{#N/A,#N/A,FALSE,"GERAL";#N/A,#N/A,FALSE,"012-96";#N/A,#N/A,FALSE,"018-96";#N/A,#N/A,FALSE,"027-96";#N/A,#N/A,FALSE,"059-96";#N/A,#N/A,FALSE,"076-96";#N/A,#N/A,FALSE,"019-97";#N/A,#N/A,FALSE,"021-97";#N/A,#N/A,FALSE,"022-97";#N/A,#N/A,FALSE,"028-97"}</definedName>
    <definedName name="OUTRO" localSheetId="6" hidden="1">{"'PXR_6500'!$A$1:$I$124"}</definedName>
    <definedName name="OUTRO" localSheetId="7" hidden="1">{"'PXR_6500'!$A$1:$I$124"}</definedName>
    <definedName name="OUTRO" hidden="1">{"'PXR_6500'!$A$1:$I$124"}</definedName>
    <definedName name="OUTUBRO" localSheetId="6" hidden="1">{#N/A,#N/A,FALSE,"SITUAÇÃO DIÁRIA ";#N/A,#N/A,FALSE,"7 à 7"}</definedName>
    <definedName name="OUTUBRO" localSheetId="7" hidden="1">{#N/A,#N/A,FALSE,"SITUAÇÃO DIÁRIA ";#N/A,#N/A,FALSE,"7 à 7"}</definedName>
    <definedName name="OUTUBRO" hidden="1">{#N/A,#N/A,FALSE,"SITUAÇÃO DIÁRIA ";#N/A,#N/A,FALSE,"7 à 7"}</definedName>
    <definedName name="ouyo" localSheetId="6" hidden="1">{"'CptDifn'!$AA$32:$AG$32"}</definedName>
    <definedName name="ouyo" localSheetId="7" hidden="1">{"'CptDifn'!$AA$32:$AG$32"}</definedName>
    <definedName name="ouyo" hidden="1">{"'CptDifn'!$AA$32:$AG$32"}</definedName>
    <definedName name="OW13_AD2" localSheetId="6" hidden="1">{#N/A,#N/A,FALSE,"CAPA (2)";#N/A,#N/A,FALSE,"PORTAS";#N/A,#N/A,FALSE,"DIMENSION.";#N/A,#N/A,FALSE,"CUSTOPP";#N/A,#N/A,FALSE,"ENLACES";#N/A,#N/A,FALSE,"TOPTELPE";#N/A,#N/A,FALSE,"CSG";#N/A,#N/A,FALSE,"TREIN-DOC";#N/A,#N/A,FALSE,"RESUMO"}</definedName>
    <definedName name="OW13_AD2" localSheetId="7" hidden="1">{#N/A,#N/A,FALSE,"CAPA (2)";#N/A,#N/A,FALSE,"PORTAS";#N/A,#N/A,FALSE,"DIMENSION.";#N/A,#N/A,FALSE,"CUSTOPP";#N/A,#N/A,FALSE,"ENLACES";#N/A,#N/A,FALSE,"TOPTELPE";#N/A,#N/A,FALSE,"CSG";#N/A,#N/A,FALSE,"TREIN-DOC";#N/A,#N/A,FALSE,"RESUMO"}</definedName>
    <definedName name="OW13_AD2" hidden="1">{#N/A,#N/A,FALSE,"CAPA (2)";#N/A,#N/A,FALSE,"PORTAS";#N/A,#N/A,FALSE,"DIMENSION.";#N/A,#N/A,FALSE,"CUSTOPP";#N/A,#N/A,FALSE,"ENLACES";#N/A,#N/A,FALSE,"TOPTELPE";#N/A,#N/A,FALSE,"CSG";#N/A,#N/A,FALSE,"TREIN-DOC";#N/A,#N/A,FALSE,"RESUMO"}</definedName>
    <definedName name="oyuoy" localSheetId="6" hidden="1">{"'CptDifn'!$AA$32:$AG$32"}</definedName>
    <definedName name="oyuoy" localSheetId="7" hidden="1">{"'CptDifn'!$AA$32:$AG$32"}</definedName>
    <definedName name="oyuoy" hidden="1">{"'CptDifn'!$AA$32:$AG$32"}</definedName>
    <definedName name="oyuoyu" localSheetId="6" hidden="1">{"'CptDifn'!$AA$32:$AG$32"}</definedName>
    <definedName name="oyuoyu" localSheetId="7" hidden="1">{"'CptDifn'!$AA$32:$AG$32"}</definedName>
    <definedName name="oyuoyu" hidden="1">{"'CptDifn'!$AA$32:$AG$32"}</definedName>
    <definedName name="P" localSheetId="7" hidden="1">{"'gráf jan00'!$A$1:$AK$41"}</definedName>
    <definedName name="P" hidden="1">{"'gráf jan00'!$A$1:$AK$41"}</definedName>
    <definedName name="P.Aparente">#REF!</definedName>
    <definedName name="P.Reatia">#REF!</definedName>
    <definedName name="P7." localSheetId="6" hidden="1">#REF!</definedName>
    <definedName name="P7." hidden="1">#REF!</definedName>
    <definedName name="Pá" localSheetId="6" hidden="1">SUM(IF(#REF! =#REF!,(#REF!)*(#REF!="MP")))</definedName>
    <definedName name="Pá" localSheetId="7" hidden="1">SUM(IF(#REF! =#REF!,(#REF!)*(#REF!="MP")))</definedName>
    <definedName name="Pá" hidden="1">SUM(IF(#REF! =#REF!,(#REF!)*(#REF!="MP")))</definedName>
    <definedName name="padrao" localSheetId="6" hidden="1">{#N/A,#N/A,FALSE,"GERAL";#N/A,#N/A,FALSE,"012-96";#N/A,#N/A,FALSE,"018-96";#N/A,#N/A,FALSE,"027-96";#N/A,#N/A,FALSE,"059-96";#N/A,#N/A,FALSE,"076-96";#N/A,#N/A,FALSE,"019-97";#N/A,#N/A,FALSE,"021-97";#N/A,#N/A,FALSE,"022-97";#N/A,#N/A,FALSE,"028-97"}</definedName>
    <definedName name="padrao" localSheetId="7" hidden="1">{#N/A,#N/A,FALSE,"GERAL";#N/A,#N/A,FALSE,"012-96";#N/A,#N/A,FALSE,"018-96";#N/A,#N/A,FALSE,"027-96";#N/A,#N/A,FALSE,"059-96";#N/A,#N/A,FALSE,"076-96";#N/A,#N/A,FALSE,"019-97";#N/A,#N/A,FALSE,"021-97";#N/A,#N/A,FALSE,"022-97";#N/A,#N/A,FALSE,"028-97"}</definedName>
    <definedName name="padrao" hidden="1">{#N/A,#N/A,FALSE,"GERAL";#N/A,#N/A,FALSE,"012-96";#N/A,#N/A,FALSE,"018-96";#N/A,#N/A,FALSE,"027-96";#N/A,#N/A,FALSE,"059-96";#N/A,#N/A,FALSE,"076-96";#N/A,#N/A,FALSE,"019-97";#N/A,#N/A,FALSE,"021-97";#N/A,#N/A,FALSE,"022-97";#N/A,#N/A,FALSE,"028-97"}</definedName>
    <definedName name="Página5" localSheetId="6" hidden="1">{#N/A,#N/A,FALSE,"O&amp;I Worksheet"}</definedName>
    <definedName name="Página5" localSheetId="7" hidden="1">{#N/A,#N/A,FALSE,"O&amp;I Worksheet"}</definedName>
    <definedName name="Página5" hidden="1">{#N/A,#N/A,FALSE,"O&amp;I Worksheet"}</definedName>
    <definedName name="paisa" localSheetId="6">#REF!</definedName>
    <definedName name="paisa" localSheetId="7">#REF!</definedName>
    <definedName name="paisa">#REF!</definedName>
    <definedName name="Pal_Workbook_GUID" localSheetId="6" hidden="1">"V4GRFRTNUTWEJZTXVVRU71PB"</definedName>
    <definedName name="Pal_Workbook_GUID" localSheetId="7" hidden="1">"V4GRFRTNUTWEJZTXVVRU71PB"</definedName>
    <definedName name="Pal_Workbook_GUID" hidden="1">"FCTILZC3LXQUCG6AIJP4NTMK"</definedName>
    <definedName name="PAR_PSW" hidden="1">804</definedName>
    <definedName name="parada" localSheetId="6" hidden="1">{"'gráf jan00'!$A$1:$AK$41"}</definedName>
    <definedName name="parada" localSheetId="7" hidden="1">{"'gráf jan00'!$A$1:$AK$41"}</definedName>
    <definedName name="parada" hidden="1">{"'gráf jan00'!$A$1:$AK$41"}</definedName>
    <definedName name="parametro" localSheetId="6" hidden="1">{#N/A,#N/A,FALSE,"IR E CS 1997";#N/A,#N/A,FALSE,"PR ND";#N/A,#N/A,FALSE,"8191";#N/A,#N/A,FALSE,"8383";#N/A,#N/A,FALSE,"MP 1024";#N/A,#N/A,FALSE,"AD_EX_97";#N/A,#N/A,FALSE,"BD 97"}</definedName>
    <definedName name="parametro" localSheetId="7" hidden="1">{#N/A,#N/A,FALSE,"IR E CS 1997";#N/A,#N/A,FALSE,"PR ND";#N/A,#N/A,FALSE,"8191";#N/A,#N/A,FALSE,"8383";#N/A,#N/A,FALSE,"MP 1024";#N/A,#N/A,FALSE,"AD_EX_97";#N/A,#N/A,FALSE,"BD 97"}</definedName>
    <definedName name="parametro" hidden="1">{#N/A,#N/A,FALSE,"IR E CS 1997";#N/A,#N/A,FALSE,"PR ND";#N/A,#N/A,FALSE,"8191";#N/A,#N/A,FALSE,"8383";#N/A,#N/A,FALSE,"MP 1024";#N/A,#N/A,FALSE,"AD_EX_97";#N/A,#N/A,FALSE,"BD 97"}</definedName>
    <definedName name="paranetro" localSheetId="6" hidden="1">{#N/A,#N/A,TRUE,"BD 97";#N/A,#N/A,TRUE,"IR E CS 1997";#N/A,#N/A,TRUE,"CONTINGÊNCIAS";#N/A,#N/A,TRUE,"AD_EX_97";#N/A,#N/A,TRUE,"PR ND";#N/A,#N/A,TRUE,"8191";#N/A,#N/A,TRUE,"8383";#N/A,#N/A,TRUE,"MP 1024"}</definedName>
    <definedName name="paranetro" localSheetId="7" hidden="1">{#N/A,#N/A,TRUE,"BD 97";#N/A,#N/A,TRUE,"IR E CS 1997";#N/A,#N/A,TRUE,"CONTINGÊNCIAS";#N/A,#N/A,TRUE,"AD_EX_97";#N/A,#N/A,TRUE,"PR ND";#N/A,#N/A,TRUE,"8191";#N/A,#N/A,TRUE,"8383";#N/A,#N/A,TRUE,"MP 1024"}</definedName>
    <definedName name="paranetro" hidden="1">{#N/A,#N/A,TRUE,"BD 97";#N/A,#N/A,TRUE,"IR E CS 1997";#N/A,#N/A,TRUE,"CONTINGÊNCIAS";#N/A,#N/A,TRUE,"AD_EX_97";#N/A,#N/A,TRUE,"PR ND";#N/A,#N/A,TRUE,"8191";#N/A,#N/A,TRUE,"8383";#N/A,#N/A,TRUE,"MP 1024"}</definedName>
    <definedName name="PARETOATIV" localSheetId="6" hidden="1">{#N/A,#N/A,FALSE,"CPV";#N/A,#N/A,FALSE,"Pareto";#N/A,#N/A,FALSE,"Gráficos"}</definedName>
    <definedName name="PARETOATIV" localSheetId="7" hidden="1">{#N/A,#N/A,FALSE,"CPV";#N/A,#N/A,FALSE,"Pareto";#N/A,#N/A,FALSE,"Gráficos"}</definedName>
    <definedName name="PARETOATIV" hidden="1">{#N/A,#N/A,FALSE,"CPV";#N/A,#N/A,FALSE,"Pareto";#N/A,#N/A,FALSE,"Gráficos"}</definedName>
    <definedName name="parte1">#REF!</definedName>
    <definedName name="parte10a">#REF!</definedName>
    <definedName name="parte10b">#REF!</definedName>
    <definedName name="parte10c">#REF!</definedName>
    <definedName name="parte10d">#REF!</definedName>
    <definedName name="PARTE1A">#REF!</definedName>
    <definedName name="Parte1a." localSheetId="6" hidden="1">{"PARTE1",#N/A,FALSE,"Plan1"}</definedName>
    <definedName name="Parte1a." localSheetId="7" hidden="1">{"PARTE1",#N/A,FALSE,"Plan1"}</definedName>
    <definedName name="Parte1a." hidden="1">{"PARTE1",#N/A,FALSE,"Plan1"}</definedName>
    <definedName name="Parte2" localSheetId="6" hidden="1">{"PARTE1",#N/A,FALSE,"Plan1"}</definedName>
    <definedName name="Parte2" localSheetId="7" hidden="1">{"PARTE1",#N/A,FALSE,"Plan1"}</definedName>
    <definedName name="Parte2" hidden="1">{"PARTE1",#N/A,FALSE,"Plan1"}</definedName>
    <definedName name="PARTE2A">#REF!</definedName>
    <definedName name="PARTE3" localSheetId="6" hidden="1">{"PARTE1",#N/A,FALSE,"Plan1"}</definedName>
    <definedName name="PARTE3" localSheetId="7" hidden="1">{"PARTE1",#N/A,FALSE,"Plan1"}</definedName>
    <definedName name="PARTE3" hidden="1">{"PARTE1",#N/A,FALSE,"Plan1"}</definedName>
    <definedName name="PARTE3A">#REF!</definedName>
    <definedName name="PARTE4A">#REF!</definedName>
    <definedName name="PASA" localSheetId="6">#REF!</definedName>
    <definedName name="PASA" localSheetId="7">#REF!</definedName>
    <definedName name="PASA">#REF!</definedName>
    <definedName name="PassaExtenso" localSheetId="6">#REF!</definedName>
    <definedName name="PassaExtenso" localSheetId="7">[96]!PassaExtenso</definedName>
    <definedName name="PassaExtenso">#REF!</definedName>
    <definedName name="pata" localSheetId="6" hidden="1">{#N/A,#N/A,FALSE,"SITUAÇÃO DIÁRIA ";#N/A,#N/A,FALSE,"7 à 7"}</definedName>
    <definedName name="pata" localSheetId="7" hidden="1">{#N/A,#N/A,FALSE,"SITUAÇÃO DIÁRIA ";#N/A,#N/A,FALSE,"7 à 7"}</definedName>
    <definedName name="pata" hidden="1">{#N/A,#N/A,FALSE,"SITUAÇÃO DIÁRIA ";#N/A,#N/A,FALSE,"7 à 7"}</definedName>
    <definedName name="pativar">#REF!</definedName>
    <definedName name="patricia" localSheetId="6">#REF!</definedName>
    <definedName name="patricia" localSheetId="7">#REF!</definedName>
    <definedName name="patricia">#REF!</definedName>
    <definedName name="Paula" localSheetId="6" hidden="1">{"'Quadro'!$A$4:$BG$78"}</definedName>
    <definedName name="Paula" localSheetId="7" hidden="1">{"'Quadro'!$A$4:$BG$78"}</definedName>
    <definedName name="Paula" hidden="1">{"'Quadro'!$A$4:$BG$78"}</definedName>
    <definedName name="PAV" localSheetId="6">#REF!</definedName>
    <definedName name="PAV">#REF!</definedName>
    <definedName name="Pav_preços">#REF!</definedName>
    <definedName name="pavaa" localSheetId="6">#REF!</definedName>
    <definedName name="pavaa">#REF!</definedName>
    <definedName name="pavi">#REF!</definedName>
    <definedName name="PAVIM1">#REF!</definedName>
    <definedName name="PAVIM2">#REF!</definedName>
    <definedName name="PAVIM3">#REF!</definedName>
    <definedName name="PAVIM4">#REF!</definedName>
    <definedName name="PAVIM5">#REF!</definedName>
    <definedName name="pavimentação" localSheetId="6">#REF!</definedName>
    <definedName name="pavimentação">#REF!</definedName>
    <definedName name="Pavimento" localSheetId="6">#REF!</definedName>
    <definedName name="Pavimento" localSheetId="7">[91]Controle!$G$55</definedName>
    <definedName name="Pavimento">#REF!</definedName>
    <definedName name="PAZ" localSheetId="6" hidden="1">{"'Quadro'!$A$4:$BG$78"}</definedName>
    <definedName name="PAZ" localSheetId="7" hidden="1">{"'Quadro'!$A$4:$BG$78"}</definedName>
    <definedName name="PAZ" hidden="1">{"'Quadro'!$A$4:$BG$78"}</definedName>
    <definedName name="PAZ.COM.N" localSheetId="6" hidden="1">{"'TelRDAV'!$A$1:$T$20"}</definedName>
    <definedName name="PAZ.COM.N" localSheetId="7" hidden="1">{"'TelRDAV'!$A$1:$T$20"}</definedName>
    <definedName name="PAZ.COM.N" hidden="1">{"'TelRDAV'!$A$1:$T$20"}</definedName>
    <definedName name="PC" localSheetId="6">#REF!</definedName>
    <definedName name="PC">#REF!</definedName>
    <definedName name="pd" localSheetId="6" hidden="1">{"'gráf jan00'!$A$1:$AK$41"}</definedName>
    <definedName name="pd" localSheetId="7" hidden="1">{"'gráf jan00'!$A$1:$AK$41"}</definedName>
    <definedName name="pd" hidden="1">{"'gráf jan00'!$A$1:$AK$41"}</definedName>
    <definedName name="PDCA" localSheetId="6" hidden="1">{"'RR'!$A$2:$E$81"}</definedName>
    <definedName name="PDCA" localSheetId="7" hidden="1">{"'RR'!$A$2:$E$81"}</definedName>
    <definedName name="PDCA" hidden="1">{"'RR'!$A$2:$E$81"}</definedName>
    <definedName name="PEDIDO" localSheetId="6">INDIRECT(ADDRESS(3,7,,,"ZTMMPEDIDO")):INDIRECT(ADDRESS(COUNTA(#REF!)+2,7,,,"ZTMMPEDIDO"))</definedName>
    <definedName name="PEDIDO" localSheetId="7">INDIRECT(ADDRESS(3,7,,,"ZTMMPEDIDO")):INDIRECT(ADDRESS(COUNTA([94]ZTMMPEDIDO!$G$3:$G$73)+2,7,,,"ZTMMPEDIDO"))</definedName>
    <definedName name="PEDIDO">INDIRECT(ADDRESS(3,7,,,"ZTMMPEDIDO")):INDIRECT(ADDRESS(COUNTA(#REF!)+2,7,,,"ZTMMPEDIDO"))</definedName>
    <definedName name="PEIXO" localSheetId="6">#REF!</definedName>
    <definedName name="PEIXO" localSheetId="7">#REF!</definedName>
    <definedName name="PEIXO">#REF!</definedName>
    <definedName name="PEM">#REF!</definedName>
    <definedName name="pen." localSheetId="7" hidden="1">{#N/A,#N/A,FALSE,"GERAL";#N/A,#N/A,FALSE,"012-96";#N/A,#N/A,FALSE,"018-96";#N/A,#N/A,FALSE,"027-96";#N/A,#N/A,FALSE,"059-96";#N/A,#N/A,FALSE,"076-96";#N/A,#N/A,FALSE,"019-97";#N/A,#N/A,FALSE,"021-97";#N/A,#N/A,FALSE,"022-97";#N/A,#N/A,FALSE,"028-97"}</definedName>
    <definedName name="pen." hidden="1">{#N/A,#N/A,FALSE,"GERAL";#N/A,#N/A,FALSE,"012-96";#N/A,#N/A,FALSE,"018-96";#N/A,#N/A,FALSE,"027-96";#N/A,#N/A,FALSE,"059-96";#N/A,#N/A,FALSE,"076-96";#N/A,#N/A,FALSE,"019-97";#N/A,#N/A,FALSE,"021-97";#N/A,#N/A,FALSE,"022-97";#N/A,#N/A,FALSE,"028-97"}</definedName>
    <definedName name="pendencia" localSheetId="6" hidden="1">{#N/A,#N/A,FALSE,"GERAL";#N/A,#N/A,FALSE,"012-96";#N/A,#N/A,FALSE,"018-96";#N/A,#N/A,FALSE,"027-96";#N/A,#N/A,FALSE,"059-96";#N/A,#N/A,FALSE,"076-96";#N/A,#N/A,FALSE,"019-97";#N/A,#N/A,FALSE,"021-97";#N/A,#N/A,FALSE,"022-97";#N/A,#N/A,FALSE,"028-97"}</definedName>
    <definedName name="pendencia" localSheetId="7" hidden="1">{#N/A,#N/A,FALSE,"GERAL";#N/A,#N/A,FALSE,"012-96";#N/A,#N/A,FALSE,"018-96";#N/A,#N/A,FALSE,"027-96";#N/A,#N/A,FALSE,"059-96";#N/A,#N/A,FALSE,"076-96";#N/A,#N/A,FALSE,"019-97";#N/A,#N/A,FALSE,"021-97";#N/A,#N/A,FALSE,"022-97";#N/A,#N/A,FALSE,"028-97"}</definedName>
    <definedName name="pendencia" hidden="1">{#N/A,#N/A,FALSE,"GERAL";#N/A,#N/A,FALSE,"012-96";#N/A,#N/A,FALSE,"018-96";#N/A,#N/A,FALSE,"027-96";#N/A,#N/A,FALSE,"059-96";#N/A,#N/A,FALSE,"076-96";#N/A,#N/A,FALSE,"019-97";#N/A,#N/A,FALSE,"021-97";#N/A,#N/A,FALSE,"022-97";#N/A,#N/A,FALSE,"028-97"}</definedName>
    <definedName name="Pendencias" localSheetId="7" hidden="1">{#N/A,#N/A,FALSE,"GERAL";#N/A,#N/A,FALSE,"012-96";#N/A,#N/A,FALSE,"018-96";#N/A,#N/A,FALSE,"027-96";#N/A,#N/A,FALSE,"059-96";#N/A,#N/A,FALSE,"076-96";#N/A,#N/A,FALSE,"019-97";#N/A,#N/A,FALSE,"021-97";#N/A,#N/A,FALSE,"022-97";#N/A,#N/A,FALSE,"028-97"}</definedName>
    <definedName name="Pendencias" hidden="1">{#N/A,#N/A,FALSE,"GERAL";#N/A,#N/A,FALSE,"012-96";#N/A,#N/A,FALSE,"018-96";#N/A,#N/A,FALSE,"027-96";#N/A,#N/A,FALSE,"059-96";#N/A,#N/A,FALSE,"076-96";#N/A,#N/A,FALSE,"019-97";#N/A,#N/A,FALSE,"021-97";#N/A,#N/A,FALSE,"022-97";#N/A,#N/A,FALSE,"028-97"}</definedName>
    <definedName name="Pendências" localSheetId="6" hidden="1">{#N/A,#N/A,FALSE,"GERAL";#N/A,#N/A,FALSE,"012-96";#N/A,#N/A,FALSE,"018-96";#N/A,#N/A,FALSE,"027-96";#N/A,#N/A,FALSE,"059-96";#N/A,#N/A,FALSE,"076-96";#N/A,#N/A,FALSE,"019-97";#N/A,#N/A,FALSE,"021-97";#N/A,#N/A,FALSE,"022-97";#N/A,#N/A,FALSE,"028-97"}</definedName>
    <definedName name="Pendências" localSheetId="7" hidden="1">{#N/A,#N/A,FALSE,"GERAL";#N/A,#N/A,FALSE,"012-96";#N/A,#N/A,FALSE,"018-96";#N/A,#N/A,FALSE,"027-96";#N/A,#N/A,FALSE,"059-96";#N/A,#N/A,FALSE,"076-96";#N/A,#N/A,FALSE,"019-97";#N/A,#N/A,FALSE,"021-97";#N/A,#N/A,FALSE,"022-97";#N/A,#N/A,FALSE,"028-97"}</definedName>
    <definedName name="Pendências" hidden="1">{#N/A,#N/A,FALSE,"GERAL";#N/A,#N/A,FALSE,"012-96";#N/A,#N/A,FALSE,"018-96";#N/A,#N/A,FALSE,"027-96";#N/A,#N/A,FALSE,"059-96";#N/A,#N/A,FALSE,"076-96";#N/A,#N/A,FALSE,"019-97";#N/A,#N/A,FALSE,"021-97";#N/A,#N/A,FALSE,"022-97";#N/A,#N/A,FALSE,"028-97"}</definedName>
    <definedName name="pendencias2" localSheetId="6" hidden="1">{#N/A,#N/A,FALSE,"GERAL";#N/A,#N/A,FALSE,"012-96";#N/A,#N/A,FALSE,"018-96";#N/A,#N/A,FALSE,"027-96";#N/A,#N/A,FALSE,"059-96";#N/A,#N/A,FALSE,"076-96";#N/A,#N/A,FALSE,"019-97";#N/A,#N/A,FALSE,"021-97";#N/A,#N/A,FALSE,"022-97";#N/A,#N/A,FALSE,"028-97"}</definedName>
    <definedName name="pendencias2" localSheetId="7" hidden="1">{#N/A,#N/A,FALSE,"GERAL";#N/A,#N/A,FALSE,"012-96";#N/A,#N/A,FALSE,"018-96";#N/A,#N/A,FALSE,"027-96";#N/A,#N/A,FALSE,"059-96";#N/A,#N/A,FALSE,"076-96";#N/A,#N/A,FALSE,"019-97";#N/A,#N/A,FALSE,"021-97";#N/A,#N/A,FALSE,"022-97";#N/A,#N/A,FALSE,"028-97"}</definedName>
    <definedName name="pendencias2" hidden="1">{#N/A,#N/A,FALSE,"GERAL";#N/A,#N/A,FALSE,"012-96";#N/A,#N/A,FALSE,"018-96";#N/A,#N/A,FALSE,"027-96";#N/A,#N/A,FALSE,"059-96";#N/A,#N/A,FALSE,"076-96";#N/A,#N/A,FALSE,"019-97";#N/A,#N/A,FALSE,"021-97";#N/A,#N/A,FALSE,"022-97";#N/A,#N/A,FALSE,"028-97"}</definedName>
    <definedName name="Pendências2" localSheetId="6" hidden="1">{#N/A,#N/A,FALSE,"GERAL";#N/A,#N/A,FALSE,"012-96";#N/A,#N/A,FALSE,"018-96";#N/A,#N/A,FALSE,"027-96";#N/A,#N/A,FALSE,"059-96";#N/A,#N/A,FALSE,"076-96";#N/A,#N/A,FALSE,"019-97";#N/A,#N/A,FALSE,"021-97";#N/A,#N/A,FALSE,"022-97";#N/A,#N/A,FALSE,"028-97"}</definedName>
    <definedName name="Pendências2" localSheetId="7" hidden="1">{#N/A,#N/A,FALSE,"GERAL";#N/A,#N/A,FALSE,"012-96";#N/A,#N/A,FALSE,"018-96";#N/A,#N/A,FALSE,"027-96";#N/A,#N/A,FALSE,"059-96";#N/A,#N/A,FALSE,"076-96";#N/A,#N/A,FALSE,"019-97";#N/A,#N/A,FALSE,"021-97";#N/A,#N/A,FALSE,"022-97";#N/A,#N/A,FALSE,"028-97"}</definedName>
    <definedName name="Pendências2" hidden="1">{#N/A,#N/A,FALSE,"GERAL";#N/A,#N/A,FALSE,"012-96";#N/A,#N/A,FALSE,"018-96";#N/A,#N/A,FALSE,"027-96";#N/A,#N/A,FALSE,"059-96";#N/A,#N/A,FALSE,"076-96";#N/A,#N/A,FALSE,"019-97";#N/A,#N/A,FALSE,"021-97";#N/A,#N/A,FALSE,"022-97";#N/A,#N/A,FALSE,"028-97"}</definedName>
    <definedName name="pendencias2_1" localSheetId="7" hidden="1">{#N/A,#N/A,FALSE,"GERAL";#N/A,#N/A,FALSE,"012-96";#N/A,#N/A,FALSE,"018-96";#N/A,#N/A,FALSE,"027-96";#N/A,#N/A,FALSE,"059-96";#N/A,#N/A,FALSE,"076-96";#N/A,#N/A,FALSE,"019-97";#N/A,#N/A,FALSE,"021-97";#N/A,#N/A,FALSE,"022-97";#N/A,#N/A,FALSE,"028-97"}</definedName>
    <definedName name="pendencias2_1" hidden="1">{#N/A,#N/A,FALSE,"GERAL";#N/A,#N/A,FALSE,"012-96";#N/A,#N/A,FALSE,"018-96";#N/A,#N/A,FALSE,"027-96";#N/A,#N/A,FALSE,"059-96";#N/A,#N/A,FALSE,"076-96";#N/A,#N/A,FALSE,"019-97";#N/A,#N/A,FALSE,"021-97";#N/A,#N/A,FALSE,"022-97";#N/A,#N/A,FALSE,"028-97"}</definedName>
    <definedName name="pendencias2_2" localSheetId="7" hidden="1">{#N/A,#N/A,FALSE,"GERAL";#N/A,#N/A,FALSE,"012-96";#N/A,#N/A,FALSE,"018-96";#N/A,#N/A,FALSE,"027-96";#N/A,#N/A,FALSE,"059-96";#N/A,#N/A,FALSE,"076-96";#N/A,#N/A,FALSE,"019-97";#N/A,#N/A,FALSE,"021-97";#N/A,#N/A,FALSE,"022-97";#N/A,#N/A,FALSE,"028-97"}</definedName>
    <definedName name="pendencias2_2" hidden="1">{#N/A,#N/A,FALSE,"GERAL";#N/A,#N/A,FALSE,"012-96";#N/A,#N/A,FALSE,"018-96";#N/A,#N/A,FALSE,"027-96";#N/A,#N/A,FALSE,"059-96";#N/A,#N/A,FALSE,"076-96";#N/A,#N/A,FALSE,"019-97";#N/A,#N/A,FALSE,"021-97";#N/A,#N/A,FALSE,"022-97";#N/A,#N/A,FALSE,"028-97"}</definedName>
    <definedName name="pendencias2_3" localSheetId="7" hidden="1">{#N/A,#N/A,FALSE,"GERAL";#N/A,#N/A,FALSE,"012-96";#N/A,#N/A,FALSE,"018-96";#N/A,#N/A,FALSE,"027-96";#N/A,#N/A,FALSE,"059-96";#N/A,#N/A,FALSE,"076-96";#N/A,#N/A,FALSE,"019-97";#N/A,#N/A,FALSE,"021-97";#N/A,#N/A,FALSE,"022-97";#N/A,#N/A,FALSE,"028-97"}</definedName>
    <definedName name="pendencias2_3" hidden="1">{#N/A,#N/A,FALSE,"GERAL";#N/A,#N/A,FALSE,"012-96";#N/A,#N/A,FALSE,"018-96";#N/A,#N/A,FALSE,"027-96";#N/A,#N/A,FALSE,"059-96";#N/A,#N/A,FALSE,"076-96";#N/A,#N/A,FALSE,"019-97";#N/A,#N/A,FALSE,"021-97";#N/A,#N/A,FALSE,"022-97";#N/A,#N/A,FALSE,"028-97"}</definedName>
    <definedName name="pendencias2_4" localSheetId="7" hidden="1">{#N/A,#N/A,FALSE,"GERAL";#N/A,#N/A,FALSE,"012-96";#N/A,#N/A,FALSE,"018-96";#N/A,#N/A,FALSE,"027-96";#N/A,#N/A,FALSE,"059-96";#N/A,#N/A,FALSE,"076-96";#N/A,#N/A,FALSE,"019-97";#N/A,#N/A,FALSE,"021-97";#N/A,#N/A,FALSE,"022-97";#N/A,#N/A,FALSE,"028-97"}</definedName>
    <definedName name="pendencias2_4" hidden="1">{#N/A,#N/A,FALSE,"GERAL";#N/A,#N/A,FALSE,"012-96";#N/A,#N/A,FALSE,"018-96";#N/A,#N/A,FALSE,"027-96";#N/A,#N/A,FALSE,"059-96";#N/A,#N/A,FALSE,"076-96";#N/A,#N/A,FALSE,"019-97";#N/A,#N/A,FALSE,"021-97";#N/A,#N/A,FALSE,"022-97";#N/A,#N/A,FALSE,"028-97"}</definedName>
    <definedName name="pendencias3" localSheetId="6" hidden="1">{#N/A,#N/A,FALSE,"GERAL";#N/A,#N/A,FALSE,"012-96";#N/A,#N/A,FALSE,"018-96";#N/A,#N/A,FALSE,"027-96";#N/A,#N/A,FALSE,"059-96";#N/A,#N/A,FALSE,"076-96";#N/A,#N/A,FALSE,"019-97";#N/A,#N/A,FALSE,"021-97";#N/A,#N/A,FALSE,"022-97";#N/A,#N/A,FALSE,"028-97"}</definedName>
    <definedName name="pendencias3" localSheetId="7" hidden="1">{#N/A,#N/A,FALSE,"GERAL";#N/A,#N/A,FALSE,"012-96";#N/A,#N/A,FALSE,"018-96";#N/A,#N/A,FALSE,"027-96";#N/A,#N/A,FALSE,"059-96";#N/A,#N/A,FALSE,"076-96";#N/A,#N/A,FALSE,"019-97";#N/A,#N/A,FALSE,"021-97";#N/A,#N/A,FALSE,"022-97";#N/A,#N/A,FALSE,"028-97"}</definedName>
    <definedName name="pendencias3" hidden="1">{#N/A,#N/A,FALSE,"GERAL";#N/A,#N/A,FALSE,"012-96";#N/A,#N/A,FALSE,"018-96";#N/A,#N/A,FALSE,"027-96";#N/A,#N/A,FALSE,"059-96";#N/A,#N/A,FALSE,"076-96";#N/A,#N/A,FALSE,"019-97";#N/A,#N/A,FALSE,"021-97";#N/A,#N/A,FALSE,"022-97";#N/A,#N/A,FALSE,"028-97"}</definedName>
    <definedName name="Pendências3" localSheetId="6" hidden="1">{#N/A,#N/A,FALSE,"GERAL";#N/A,#N/A,FALSE,"012-96";#N/A,#N/A,FALSE,"018-96";#N/A,#N/A,FALSE,"027-96";#N/A,#N/A,FALSE,"059-96";#N/A,#N/A,FALSE,"076-96";#N/A,#N/A,FALSE,"019-97";#N/A,#N/A,FALSE,"021-97";#N/A,#N/A,FALSE,"022-97";#N/A,#N/A,FALSE,"028-97"}</definedName>
    <definedName name="Pendências3" localSheetId="7" hidden="1">{#N/A,#N/A,FALSE,"GERAL";#N/A,#N/A,FALSE,"012-96";#N/A,#N/A,FALSE,"018-96";#N/A,#N/A,FALSE,"027-96";#N/A,#N/A,FALSE,"059-96";#N/A,#N/A,FALSE,"076-96";#N/A,#N/A,FALSE,"019-97";#N/A,#N/A,FALSE,"021-97";#N/A,#N/A,FALSE,"022-97";#N/A,#N/A,FALSE,"028-97"}</definedName>
    <definedName name="Pendências3" hidden="1">{#N/A,#N/A,FALSE,"GERAL";#N/A,#N/A,FALSE,"012-96";#N/A,#N/A,FALSE,"018-96";#N/A,#N/A,FALSE,"027-96";#N/A,#N/A,FALSE,"059-96";#N/A,#N/A,FALSE,"076-96";#N/A,#N/A,FALSE,"019-97";#N/A,#N/A,FALSE,"021-97";#N/A,#N/A,FALSE,"022-97";#N/A,#N/A,FALSE,"028-97"}</definedName>
    <definedName name="pendencias3_1" localSheetId="7" hidden="1">{#N/A,#N/A,FALSE,"GERAL";#N/A,#N/A,FALSE,"012-96";#N/A,#N/A,FALSE,"018-96";#N/A,#N/A,FALSE,"027-96";#N/A,#N/A,FALSE,"059-96";#N/A,#N/A,FALSE,"076-96";#N/A,#N/A,FALSE,"019-97";#N/A,#N/A,FALSE,"021-97";#N/A,#N/A,FALSE,"022-97";#N/A,#N/A,FALSE,"028-97"}</definedName>
    <definedName name="pendencias3_1" hidden="1">{#N/A,#N/A,FALSE,"GERAL";#N/A,#N/A,FALSE,"012-96";#N/A,#N/A,FALSE,"018-96";#N/A,#N/A,FALSE,"027-96";#N/A,#N/A,FALSE,"059-96";#N/A,#N/A,FALSE,"076-96";#N/A,#N/A,FALSE,"019-97";#N/A,#N/A,FALSE,"021-97";#N/A,#N/A,FALSE,"022-97";#N/A,#N/A,FALSE,"028-97"}</definedName>
    <definedName name="pendencias3_2" localSheetId="7" hidden="1">{#N/A,#N/A,FALSE,"GERAL";#N/A,#N/A,FALSE,"012-96";#N/A,#N/A,FALSE,"018-96";#N/A,#N/A,FALSE,"027-96";#N/A,#N/A,FALSE,"059-96";#N/A,#N/A,FALSE,"076-96";#N/A,#N/A,FALSE,"019-97";#N/A,#N/A,FALSE,"021-97";#N/A,#N/A,FALSE,"022-97";#N/A,#N/A,FALSE,"028-97"}</definedName>
    <definedName name="pendencias3_2" hidden="1">{#N/A,#N/A,FALSE,"GERAL";#N/A,#N/A,FALSE,"012-96";#N/A,#N/A,FALSE,"018-96";#N/A,#N/A,FALSE,"027-96";#N/A,#N/A,FALSE,"059-96";#N/A,#N/A,FALSE,"076-96";#N/A,#N/A,FALSE,"019-97";#N/A,#N/A,FALSE,"021-97";#N/A,#N/A,FALSE,"022-97";#N/A,#N/A,FALSE,"028-97"}</definedName>
    <definedName name="pendencias3_3" localSheetId="7" hidden="1">{#N/A,#N/A,FALSE,"GERAL";#N/A,#N/A,FALSE,"012-96";#N/A,#N/A,FALSE,"018-96";#N/A,#N/A,FALSE,"027-96";#N/A,#N/A,FALSE,"059-96";#N/A,#N/A,FALSE,"076-96";#N/A,#N/A,FALSE,"019-97";#N/A,#N/A,FALSE,"021-97";#N/A,#N/A,FALSE,"022-97";#N/A,#N/A,FALSE,"028-97"}</definedName>
    <definedName name="pendencias3_3" hidden="1">{#N/A,#N/A,FALSE,"GERAL";#N/A,#N/A,FALSE,"012-96";#N/A,#N/A,FALSE,"018-96";#N/A,#N/A,FALSE,"027-96";#N/A,#N/A,FALSE,"059-96";#N/A,#N/A,FALSE,"076-96";#N/A,#N/A,FALSE,"019-97";#N/A,#N/A,FALSE,"021-97";#N/A,#N/A,FALSE,"022-97";#N/A,#N/A,FALSE,"028-97"}</definedName>
    <definedName name="pendencias3_4" localSheetId="7" hidden="1">{#N/A,#N/A,FALSE,"GERAL";#N/A,#N/A,FALSE,"012-96";#N/A,#N/A,FALSE,"018-96";#N/A,#N/A,FALSE,"027-96";#N/A,#N/A,FALSE,"059-96";#N/A,#N/A,FALSE,"076-96";#N/A,#N/A,FALSE,"019-97";#N/A,#N/A,FALSE,"021-97";#N/A,#N/A,FALSE,"022-97";#N/A,#N/A,FALSE,"028-97"}</definedName>
    <definedName name="pendencias3_4" hidden="1">{#N/A,#N/A,FALSE,"GERAL";#N/A,#N/A,FALSE,"012-96";#N/A,#N/A,FALSE,"018-96";#N/A,#N/A,FALSE,"027-96";#N/A,#N/A,FALSE,"059-96";#N/A,#N/A,FALSE,"076-96";#N/A,#N/A,FALSE,"019-97";#N/A,#N/A,FALSE,"021-97";#N/A,#N/A,FALSE,"022-97";#N/A,#N/A,FALSE,"028-97"}</definedName>
    <definedName name="PENEIRA" localSheetId="6" hidden="1">{#N/A,#N/A,FALSE,"GERAL";#N/A,#N/A,FALSE,"012-96";#N/A,#N/A,FALSE,"018-96";#N/A,#N/A,FALSE,"027-96";#N/A,#N/A,FALSE,"059-96";#N/A,#N/A,FALSE,"076-96";#N/A,#N/A,FALSE,"019-97";#N/A,#N/A,FALSE,"021-97";#N/A,#N/A,FALSE,"022-97";#N/A,#N/A,FALSE,"028-97"}</definedName>
    <definedName name="PENEIRA" localSheetId="7" hidden="1">{#N/A,#N/A,FALSE,"GERAL";#N/A,#N/A,FALSE,"012-96";#N/A,#N/A,FALSE,"018-96";#N/A,#N/A,FALSE,"027-96";#N/A,#N/A,FALSE,"059-96";#N/A,#N/A,FALSE,"076-96";#N/A,#N/A,FALSE,"019-97";#N/A,#N/A,FALSE,"021-97";#N/A,#N/A,FALSE,"022-97";#N/A,#N/A,FALSE,"028-97"}</definedName>
    <definedName name="PENEIRA" hidden="1">{#N/A,#N/A,FALSE,"GERAL";#N/A,#N/A,FALSE,"012-96";#N/A,#N/A,FALSE,"018-96";#N/A,#N/A,FALSE,"027-96";#N/A,#N/A,FALSE,"059-96";#N/A,#N/A,FALSE,"076-96";#N/A,#N/A,FALSE,"019-97";#N/A,#N/A,FALSE,"021-97";#N/A,#N/A,FALSE,"022-97";#N/A,#N/A,FALSE,"028-97"}</definedName>
    <definedName name="PeríodoConcessão" comment="Duração da Concessão" localSheetId="6">#REF!</definedName>
    <definedName name="PeríodoConcessão" comment="Duração da Concessão" localSheetId="7">[91]Controle!$G$2</definedName>
    <definedName name="PeríodoConcessão" comment="Duração da Concessão">#REF!</definedName>
    <definedName name="PERSONAL" localSheetId="6" hidden="1">{#N/A,#N/A,FALSE,"310.1";#N/A,#N/A,FALSE,"321.1";#N/A,#N/A,FALSE,"320.3";#N/A,#N/A,FALSE,"330.1"}</definedName>
    <definedName name="PERSONAL" localSheetId="7" hidden="1">{#N/A,#N/A,FALSE,"310.1";#N/A,#N/A,FALSE,"321.1";#N/A,#N/A,FALSE,"320.3";#N/A,#N/A,FALSE,"330.1"}</definedName>
    <definedName name="PERSONAL" hidden="1">{#N/A,#N/A,FALSE,"310.1";#N/A,#N/A,FALSE,"321.1";#N/A,#N/A,FALSE,"320.3";#N/A,#N/A,FALSE,"330.1"}</definedName>
    <definedName name="pervp" localSheetId="6" hidden="1">#REF!</definedName>
    <definedName name="pervp" localSheetId="7" hidden="1">'[97]CONSSID12-96'!#REF!</definedName>
    <definedName name="pervp" hidden="1">#REF!</definedName>
    <definedName name="pesquisa" localSheetId="6">#REF!</definedName>
    <definedName name="pesquisa" localSheetId="7">#REF!</definedName>
    <definedName name="pesquisa">#REF!</definedName>
    <definedName name="PET_" localSheetId="6">#REF!</definedName>
    <definedName name="PET_" localSheetId="7">[98]PET!$A$2:$E$10</definedName>
    <definedName name="PET_">#REF!</definedName>
    <definedName name="petro2" hidden="1">#REF!</definedName>
    <definedName name="PEV" localSheetId="6" hidden="1">{"'Quadro'!$A$4:$BG$78"}</definedName>
    <definedName name="PEV" localSheetId="7" hidden="1">{"'Quadro'!$A$4:$BG$78"}</definedName>
    <definedName name="PEV" hidden="1">{"'Quadro'!$A$4:$BG$78"}</definedName>
    <definedName name="PG">#REF!</definedName>
    <definedName name="PHJNQRIFDQ" hidden="1">#REF!</definedName>
    <definedName name="pilinha1">#REF!</definedName>
    <definedName name="pilinhad">#REF!</definedName>
    <definedName name="pilinhae">#REF!</definedName>
    <definedName name="pin">#REF!</definedName>
    <definedName name="pint">#REF!</definedName>
    <definedName name="PINTURA">#REF!</definedName>
    <definedName name="PIS">#REF!</definedName>
    <definedName name="PISCONF">#REF!</definedName>
    <definedName name="PISTA" localSheetId="7" hidden="1">{#N/A,#N/A,TRUE,"Serviços"}</definedName>
    <definedName name="PISTA" hidden="1">{#N/A,#N/A,TRUE,"Serviços"}</definedName>
    <definedName name="pjoiohgib" localSheetId="6" hidden="1">{#N/A,#N/A,FALSE,"GERAL";#N/A,#N/A,FALSE,"012-96";#N/A,#N/A,FALSE,"018-96";#N/A,#N/A,FALSE,"027-96";#N/A,#N/A,FALSE,"059-96";#N/A,#N/A,FALSE,"076-96";#N/A,#N/A,FALSE,"019-97";#N/A,#N/A,FALSE,"021-97";#N/A,#N/A,FALSE,"022-97";#N/A,#N/A,FALSE,"028-97"}</definedName>
    <definedName name="pjoiohgib" localSheetId="7" hidden="1">{#N/A,#N/A,FALSE,"GERAL";#N/A,#N/A,FALSE,"012-96";#N/A,#N/A,FALSE,"018-96";#N/A,#N/A,FALSE,"027-96";#N/A,#N/A,FALSE,"059-96";#N/A,#N/A,FALSE,"076-96";#N/A,#N/A,FALSE,"019-97";#N/A,#N/A,FALSE,"021-97";#N/A,#N/A,FALSE,"022-97";#N/A,#N/A,FALSE,"028-97"}</definedName>
    <definedName name="pjoiohgib" hidden="1">{#N/A,#N/A,FALSE,"GERAL";#N/A,#N/A,FALSE,"012-96";#N/A,#N/A,FALSE,"018-96";#N/A,#N/A,FALSE,"027-96";#N/A,#N/A,FALSE,"059-96";#N/A,#N/A,FALSE,"076-96";#N/A,#N/A,FALSE,"019-97";#N/A,#N/A,FALSE,"021-97";#N/A,#N/A,FALSE,"022-97";#N/A,#N/A,FALSE,"028-97"}</definedName>
    <definedName name="PL" localSheetId="6">#REF!</definedName>
    <definedName name="PL" localSheetId="7">#REF!</definedName>
    <definedName name="PL">#REF!</definedName>
    <definedName name="PL_ABC">#REF!</definedName>
    <definedName name="PL_ABC_15">#REF!</definedName>
    <definedName name="PL_ABC_16">#REF!</definedName>
    <definedName name="PL_ABC_17">#REF!</definedName>
    <definedName name="PL_ABC_18">#REF!</definedName>
    <definedName name="PL_ABC_19">#REF!</definedName>
    <definedName name="PL_ABC_20">#REF!</definedName>
    <definedName name="PL_ABC_21">#REF!</definedName>
    <definedName name="PL_ABC_22">#REF!</definedName>
    <definedName name="PL_ABC_23">#REF!</definedName>
    <definedName name="PL_ABC_24">#REF!</definedName>
    <definedName name="PL_ABC_25">#REF!</definedName>
    <definedName name="PL_ABC_26">#REF!</definedName>
    <definedName name="PL_ABC_27">#REF!</definedName>
    <definedName name="PL_ABC_28">#REF!</definedName>
    <definedName name="PL_ABC_29">#REF!</definedName>
    <definedName name="PL_ABC_30">#REF!</definedName>
    <definedName name="PL_ABC_31">#REF!</definedName>
    <definedName name="PL_ABC_32">#REF!</definedName>
    <definedName name="PL_ABC_33">#REF!</definedName>
    <definedName name="PL_ABC_34">#REF!</definedName>
    <definedName name="PL_ABC_35">#REF!</definedName>
    <definedName name="PL_ABC_36">#REF!</definedName>
    <definedName name="PL_ABC_38">#REF!</definedName>
    <definedName name="PL_DNER_BARREIRO">#REF!</definedName>
    <definedName name="PL_PB_BARREIRO">#REF!</definedName>
    <definedName name="PLA">#REF!</definedName>
    <definedName name="PLACAS" localSheetId="7" hidden="1">{#N/A,#N/A,TRUE,"Quinzena 01 à 15-04-98 "}</definedName>
    <definedName name="PLACAS" hidden="1">{#N/A,#N/A,TRUE,"Quinzena 01 à 15-04-98 "}</definedName>
    <definedName name="Placas_Areas" localSheetId="7" hidden="1">{#N/A,#N/A,TRUE,"Quinzena 01 à 15-04-98 "}</definedName>
    <definedName name="Placas_Areas" hidden="1">{#N/A,#N/A,TRUE,"Quinzena 01 à 15-04-98 "}</definedName>
    <definedName name="plamnsj" localSheetId="6" hidden="1">{#N/A,#N/A,TRUE,"Summary";#N/A,#N/A,TRUE,"Worksheet";#N/A,#N/A,TRUE,"CashFlow"}</definedName>
    <definedName name="plamnsj" localSheetId="7" hidden="1">{#N/A,#N/A,TRUE,"Summary";#N/A,#N/A,TRUE,"Worksheet";#N/A,#N/A,TRUE,"CashFlow"}</definedName>
    <definedName name="plamnsj" hidden="1">{#N/A,#N/A,TRUE,"Summary";#N/A,#N/A,TRUE,"Worksheet";#N/A,#N/A,TRUE,"CashFlow"}</definedName>
    <definedName name="plan" localSheetId="6" hidden="1">#REF!</definedName>
    <definedName name="plan" localSheetId="7" hidden="1">#REF!</definedName>
    <definedName name="plan" hidden="1">#REF!</definedName>
    <definedName name="Plan1" localSheetId="6" hidden="1">#REF!</definedName>
    <definedName name="Plan1" localSheetId="7" hidden="1">#REF!</definedName>
    <definedName name="Plan1" hidden="1">#REF!</definedName>
    <definedName name="plan2" localSheetId="7" hidden="1">{TRUE,TRUE,-1.25,-15.5,604.5,366.75,FALSE,FALSE,TRUE,TRUE,0,1,#N/A,1,#N/A,9.0125,24.4117647058824,1,FALSE,FALSE,3,TRUE,1,FALSE,100,"Swvu.PLANILHA2.","ACwvu.PLANILHA2.",#N/A,FALSE,FALSE,0.787401575,0.34,0.46,0.5,1,"","",FALSE,FALSE,FALSE,FALSE,1,#N/A,1,1,FALSE,FALSE,#N/A,#N/A,FALSE,FALSE,FALSE,9,65532,65532,FALSE,FALSE,TRUE,TRUE,TRUE}</definedName>
    <definedName name="plan2" hidden="1">{TRUE,TRUE,-1.25,-15.5,604.5,366.75,FALSE,FALSE,TRUE,TRUE,0,1,#N/A,1,#N/A,9.0125,24.4117647058824,1,FALSE,FALSE,3,TRUE,1,FALSE,100,"Swvu.PLANILHA2.","ACwvu.PLANILHA2.",#N/A,FALSE,FALSE,0.787401575,0.34,0.46,0.5,1,"","",FALSE,FALSE,FALSE,FALSE,1,#N/A,1,1,FALSE,FALSE,#N/A,#N/A,FALSE,FALSE,FALSE,9,65532,65532,FALSE,FALSE,TRUE,TRUE,TRUE}</definedName>
    <definedName name="plan275">#REF!</definedName>
    <definedName name="plan275_15">#REF!</definedName>
    <definedName name="plan275_16">#REF!</definedName>
    <definedName name="plan275_17">#REF!</definedName>
    <definedName name="plan275_18">#REF!</definedName>
    <definedName name="plan275_19">#REF!</definedName>
    <definedName name="plan275_20">#REF!</definedName>
    <definedName name="plan275_21">#REF!</definedName>
    <definedName name="plan275_22">#REF!</definedName>
    <definedName name="plan275_23">#REF!</definedName>
    <definedName name="plan275_24">#REF!</definedName>
    <definedName name="plan275_25">#REF!</definedName>
    <definedName name="plan275_26">#REF!</definedName>
    <definedName name="plan275_27">#REF!</definedName>
    <definedName name="plan275_28">#REF!</definedName>
    <definedName name="plan275_29">#REF!</definedName>
    <definedName name="plan275_30">#REF!</definedName>
    <definedName name="plan275_31">#REF!</definedName>
    <definedName name="plan275_32">#REF!</definedName>
    <definedName name="plan275_33">#REF!</definedName>
    <definedName name="plan275_34">#REF!</definedName>
    <definedName name="plan275_35">#REF!</definedName>
    <definedName name="plan275_36">#REF!</definedName>
    <definedName name="plan275_38">#REF!</definedName>
    <definedName name="plan4" localSheetId="6" hidden="1">#REF!</definedName>
    <definedName name="plan4" localSheetId="7" hidden="1">#REF!</definedName>
    <definedName name="plan4" hidden="1">#REF!</definedName>
    <definedName name="PLANALHA_FINAL">#REF!</definedName>
    <definedName name="planCaixa" localSheetId="6">#REF!</definedName>
    <definedName name="planCaixa" localSheetId="7">'[33]Plan. Caixa'!$B$11:$Z$781</definedName>
    <definedName name="planCaixa">#REF!</definedName>
    <definedName name="PLANEJADA">#REF!</definedName>
    <definedName name="Planejamento" localSheetId="6" hidden="1">{"'RR'!$A$2:$E$81"}</definedName>
    <definedName name="Planejamento" localSheetId="7" hidden="1">{"'RR'!$A$2:$E$81"}</definedName>
    <definedName name="Planejamento" hidden="1">{"'RR'!$A$2:$E$81"}</definedName>
    <definedName name="plani" localSheetId="7" hidden="1">{#N/A,#N/A,FALSE,"GERAL";#N/A,#N/A,FALSE,"012-96";#N/A,#N/A,FALSE,"018-96";#N/A,#N/A,FALSE,"027-96";#N/A,#N/A,FALSE,"059-96";#N/A,#N/A,FALSE,"076-96";#N/A,#N/A,FALSE,"019-97";#N/A,#N/A,FALSE,"021-97";#N/A,#N/A,FALSE,"022-97";#N/A,#N/A,FALSE,"028-97"}</definedName>
    <definedName name="plani" hidden="1">{#N/A,#N/A,FALSE,"GERAL";#N/A,#N/A,FALSE,"012-96";#N/A,#N/A,FALSE,"018-96";#N/A,#N/A,FALSE,"027-96";#N/A,#N/A,FALSE,"059-96";#N/A,#N/A,FALSE,"076-96";#N/A,#N/A,FALSE,"019-97";#N/A,#N/A,FALSE,"021-97";#N/A,#N/A,FALSE,"022-97";#N/A,#N/A,FALSE,"028-97"}</definedName>
    <definedName name="planilha" localSheetId="6">#REF!</definedName>
    <definedName name="PLANILHA" localSheetId="7">#REF!</definedName>
    <definedName name="planilha" hidden="1">{#N/A,#N/A,FALSE,"SS 1";#N/A,#N/A,FALSE,"SS 2";#N/A,#N/A,FALSE,"TER 1 (1)";#N/A,#N/A,FALSE,"TER 1 (2)";#N/A,#N/A,FALSE,"TER 2";#N/A,#N/A,FALSE,"TIPO";#N/A,#N/A,FALSE,"CM  BAR"}</definedName>
    <definedName name="planilha_1" localSheetId="7" hidden="1">{#N/A,#N/A,FALSE,"SS 1";#N/A,#N/A,FALSE,"SS 2";#N/A,#N/A,FALSE,"TER 1 (1)";#N/A,#N/A,FALSE,"TER 1 (2)";#N/A,#N/A,FALSE,"TER 2";#N/A,#N/A,FALSE,"TIPO";#N/A,#N/A,FALSE,"CM  BAR"}</definedName>
    <definedName name="planilha_1" hidden="1">{#N/A,#N/A,FALSE,"SS 1";#N/A,#N/A,FALSE,"SS 2";#N/A,#N/A,FALSE,"TER 1 (1)";#N/A,#N/A,FALSE,"TER 1 (2)";#N/A,#N/A,FALSE,"TER 2";#N/A,#N/A,FALSE,"TIPO";#N/A,#N/A,FALSE,"CM  BAR"}</definedName>
    <definedName name="planilha_15">#REF!</definedName>
    <definedName name="planilha_16">#REF!</definedName>
    <definedName name="planilha_17">#REF!</definedName>
    <definedName name="planilha_18">#REF!</definedName>
    <definedName name="planilha_19">#REF!</definedName>
    <definedName name="planilha_20">#REF!</definedName>
    <definedName name="planilha_21">#REF!</definedName>
    <definedName name="planilha_22">#REF!</definedName>
    <definedName name="planilha_23">#REF!</definedName>
    <definedName name="planilha_24">#REF!</definedName>
    <definedName name="planilha_25">#REF!</definedName>
    <definedName name="planilha_26">#REF!</definedName>
    <definedName name="planilha_27">#REF!</definedName>
    <definedName name="planilha_28">#REF!</definedName>
    <definedName name="planilha_29">#REF!</definedName>
    <definedName name="Planilha_2a_Versao_Orc2008" localSheetId="6" hidden="1">{#N/A,#N/A,FALSE,"DEF1";#N/A,#N/A,FALSE,"DEF2";#N/A,#N/A,FALSE,"DEF3"}</definedName>
    <definedName name="Planilha_2a_Versao_Orc2008" localSheetId="7" hidden="1">{#N/A,#N/A,FALSE,"DEF1";#N/A,#N/A,FALSE,"DEF2";#N/A,#N/A,FALSE,"DEF3"}</definedName>
    <definedName name="Planilha_2a_Versao_Orc2008" hidden="1">{#N/A,#N/A,FALSE,"DEF1";#N/A,#N/A,FALSE,"DEF2";#N/A,#N/A,FALSE,"DEF3"}</definedName>
    <definedName name="planilha_30">#REF!</definedName>
    <definedName name="planilha_31">#REF!</definedName>
    <definedName name="planilha_32">#REF!</definedName>
    <definedName name="planilha_33">#REF!</definedName>
    <definedName name="planilha_34">#REF!</definedName>
    <definedName name="planilha_35">#REF!</definedName>
    <definedName name="planilha_36">#REF!</definedName>
    <definedName name="planilha_38">#REF!</definedName>
    <definedName name="plano">#REF!</definedName>
    <definedName name="planoContas">#REF!</definedName>
    <definedName name="pldner">#REF!</definedName>
    <definedName name="PLLOJA">#REF!</definedName>
    <definedName name="plpb">#REF!</definedName>
    <definedName name="PLS" localSheetId="6">#REF!</definedName>
    <definedName name="PLS" localSheetId="7">'[99]PROJETO 01-1ªMED'!#REF!</definedName>
    <definedName name="PLS">#REF!</definedName>
    <definedName name="PM" localSheetId="6">#REF!</definedName>
    <definedName name="PM" localSheetId="7">[62]PM!$A$115:$S$211</definedName>
    <definedName name="PM">#REF!</definedName>
    <definedName name="pno" localSheetId="6" hidden="1">#REF!</definedName>
    <definedName name="pno" hidden="1">#REF!</definedName>
    <definedName name="PNO_Rev" localSheetId="6" hidden="1">{#N/A,#N/A,FALSE,"QD_F1 Invest Detalhado";#N/A,#N/A,FALSE,"QD_F3 Invest_Comparado";#N/A,#N/A,FALSE,"QD_B Trafego";#N/A,#N/A,FALSE,"QD_D0 Custos Operacionais";#N/A,#N/A,FALSE,"QD_C Receita";#N/A,#N/A,FALSE,"QD_D Custos";#N/A,#N/A,FALSE,"QD_E Resultado";#N/A,#N/A,FALSE,"QD_G Fluxo Caixa"}</definedName>
    <definedName name="PNO_Rev" localSheetId="7" hidden="1">{#N/A,#N/A,FALSE,"QD_F1 Invest Detalhado";#N/A,#N/A,FALSE,"QD_F3 Invest_Comparado";#N/A,#N/A,FALSE,"QD_B Trafego";#N/A,#N/A,FALSE,"QD_D0 Custos Operacionais";#N/A,#N/A,FALSE,"QD_C Receita";#N/A,#N/A,FALSE,"QD_D Custos";#N/A,#N/A,FALSE,"QD_E Resultado";#N/A,#N/A,FALSE,"QD_G Fluxo Caixa"}</definedName>
    <definedName name="PNO_Rev" hidden="1">{#N/A,#N/A,FALSE,"QD_F1 Invest Detalhado";#N/A,#N/A,FALSE,"QD_F3 Invest_Comparado";#N/A,#N/A,FALSE,"QD_B Trafego";#N/A,#N/A,FALSE,"QD_D0 Custos Operacionais";#N/A,#N/A,FALSE,"QD_C Receita";#N/A,#N/A,FALSE,"QD_D Custos";#N/A,#N/A,FALSE,"QD_E Resultado";#N/A,#N/A,FALSE,"QD_G Fluxo Caixa"}</definedName>
    <definedName name="pnow" localSheetId="6" hidden="1">{"'gráf jan00'!$A$1:$AK$41"}</definedName>
    <definedName name="pnow" localSheetId="7" hidden="1">{"'gráf jan00'!$A$1:$AK$41"}</definedName>
    <definedName name="pnow" hidden="1">{"'gráf jan00'!$A$1:$AK$41"}</definedName>
    <definedName name="PO" hidden="1">4</definedName>
    <definedName name="PODER_CONCEDENTE_CONTRAPRESTAÇÃO" localSheetId="1">IF(AND(#REF!="Municipal",#REF!="Norte"),MUNICIPAIS_NORTE,IF(AND(#REF!="Municipal",#REF!="Nordeste"),MUNICIPAIS_NORDESTE,IF(AND(#REF!="Municipal",#REF!="Centro-Oeste"),MUNICIPAIS_CENTRO_OESTE,IF(AND(#REF!="Municipal",#REF!="Sudeste"),MUNICIPAIS_SUDESTE,IF(AND(#REF!="Municipal",#REF!="Sul"),MUNICIPAIS_SUL,IF(AND(#REF!="Estadual",#REF!="Norte"),ESTADUAL_NORTE,IF(AND(#REF!="Estadual",#REF!="Nordeste"),ESTADUAL_NORDESTE,IF(AND(#REF!="Estadual",#REF!="Centro-Oeste"),ESTADUAL_CENTRO_OESTE,IF(AND(#REF!="Estadual",#REF!="Sudeste"),ESTADUAL_SUDESTE,IF(AND(#REF!="Estadual",#REF!="Sul"),ESTADUAL_SUL,FEDERAL))))))))))</definedName>
    <definedName name="PODER_CONCEDENTE_CONTRAPRESTAÇÃO" localSheetId="2">IF(AND(#REF!="Municipal",#REF!="Norte"),MUNICIPAIS_NORTE,IF(AND(#REF!="Municipal",#REF!="Nordeste"),MUNICIPAIS_NORDESTE,IF(AND(#REF!="Municipal",#REF!="Centro-Oeste"),MUNICIPAIS_CENTRO_OESTE,IF(AND(#REF!="Municipal",#REF!="Sudeste"),MUNICIPAIS_SUDESTE,IF(AND(#REF!="Municipal",#REF!="Sul"),MUNICIPAIS_SUL,IF(AND(#REF!="Estadual",#REF!="Norte"),ESTADUAL_NORTE,IF(AND(#REF!="Estadual",#REF!="Nordeste"),ESTADUAL_NORDESTE,IF(AND(#REF!="Estadual",#REF!="Centro-Oeste"),ESTADUAL_CENTRO_OESTE,IF(AND(#REF!="Estadual",#REF!="Sudeste"),ESTADUAL_SUDESTE,IF(AND(#REF!="Estadual",#REF!="Sul"),ESTADUAL_SUL,FEDERAL))))))))))</definedName>
    <definedName name="PODER_CONCEDENTE_CONTRAPRESTAÇÃO" localSheetId="3">IF(AND(#REF!="Municipal",#REF!="Norte"),MUNICIPAIS_NORTE,IF(AND(#REF!="Municipal",#REF!="Nordeste"),MUNICIPAIS_NORDESTE,IF(AND(#REF!="Municipal",#REF!="Centro-Oeste"),MUNICIPAIS_CENTRO_OESTE,IF(AND(#REF!="Municipal",#REF!="Sudeste"),MUNICIPAIS_SUDESTE,IF(AND(#REF!="Municipal",#REF!="Sul"),MUNICIPAIS_SUL,IF(AND(#REF!="Estadual",#REF!="Norte"),ESTADUAL_NORTE,IF(AND(#REF!="Estadual",#REF!="Nordeste"),ESTADUAL_NORDESTE,IF(AND(#REF!="Estadual",#REF!="Centro-Oeste"),ESTADUAL_CENTRO_OESTE,IF(AND(#REF!="Estadual",#REF!="Sudeste"),ESTADUAL_SUDESTE,IF(AND(#REF!="Estadual",#REF!="Sul"),ESTADUAL_SUL,FEDERAL))))))))))</definedName>
    <definedName name="PODER_CONCEDENTE_CONTRAPRESTAÇÃO" localSheetId="4">IF(AND(#REF!="Municipal",#REF!="Norte"),MUNICIPAIS_NORTE,IF(AND(#REF!="Municipal",#REF!="Nordeste"),MUNICIPAIS_NORDESTE,IF(AND(#REF!="Municipal",#REF!="Centro-Oeste"),MUNICIPAIS_CENTRO_OESTE,IF(AND(#REF!="Municipal",#REF!="Sudeste"),MUNICIPAIS_SUDESTE,IF(AND(#REF!="Municipal",#REF!="Sul"),MUNICIPAIS_SUL,IF(AND(#REF!="Estadual",#REF!="Norte"),ESTADUAL_NORTE,IF(AND(#REF!="Estadual",#REF!="Nordeste"),ESTADUAL_NORDESTE,IF(AND(#REF!="Estadual",#REF!="Centro-Oeste"),ESTADUAL_CENTRO_OESTE,IF(AND(#REF!="Estadual",#REF!="Sudeste"),ESTADUAL_SUDESTE,IF(AND(#REF!="Estadual",#REF!="Sul"),ESTADUAL_SUL,FEDERAL))))))))))</definedName>
    <definedName name="PODER_CONCEDENTE_CONTRAPRESTAÇÃO" localSheetId="5">IF(AND(#REF!="Municipal",#REF!="Norte"),MUNICIPAIS_NORTE,IF(AND(#REF!="Municipal",#REF!="Nordeste"),MUNICIPAIS_NORDESTE,IF(AND(#REF!="Municipal",#REF!="Centro-Oeste"),MUNICIPAIS_CENTRO_OESTE,IF(AND(#REF!="Municipal",#REF!="Sudeste"),MUNICIPAIS_SUDESTE,IF(AND(#REF!="Municipal",#REF!="Sul"),MUNICIPAIS_SUL,IF(AND(#REF!="Estadual",#REF!="Norte"),ESTADUAL_NORTE,IF(AND(#REF!="Estadual",#REF!="Nordeste"),ESTADUAL_NORDESTE,IF(AND(#REF!="Estadual",#REF!="Centro-Oeste"),ESTADUAL_CENTRO_OESTE,IF(AND(#REF!="Estadual",#REF!="Sudeste"),ESTADUAL_SUDESTE,IF(AND(#REF!="Estadual",#REF!="Sul"),ESTADUAL_SUL,FEDERAL))))))))))</definedName>
    <definedName name="PODER_CONCEDENTE_CONTRAPRESTAÇÃO" localSheetId="6">IF(AND(#REF!="Municipal",#REF!="Norte"),MUNICIPAIS_NORTE,IF(AND(#REF!="Municipal",#REF!="Nordeste"),MUNICIPAIS_NORDESTE,IF(AND(#REF!="Municipal",#REF!="Centro-Oeste"),MUNICIPAIS_CENTRO_OESTE,IF(AND(#REF!="Municipal",#REF!="Sudeste"),MUNICIPAIS_SUDESTE,IF(AND(#REF!="Municipal",#REF!="Sul"),MUNICIPAIS_SUL,IF(AND(#REF!="Estadual",#REF!="Norte"),ESTADUAL_NORTE,IF(AND(#REF!="Estadual",#REF!="Nordeste"),ESTADUAL_NORDESTE,IF(AND(#REF!="Estadual",#REF!="Centro-Oeste"),ESTADUAL_CENTRO_OESTE,IF(AND(#REF!="Estadual",#REF!="Sudeste"),ESTADUAL_SUDESTE,IF(AND(#REF!="Estadual",#REF!="Sul"),ESTADUAL_SUL,FEDERAL))))))))))</definedName>
    <definedName name="PODER_CONCEDENTE_CONTRAPRESTAÇÃO" localSheetId="7">IF(AND('[100]Tabela Resumo'!$E$50="Municipal",'[100]Tabela Resumo'!$E$51="Norte"),MUNICIPAIS_NORTE,IF(AND('[100]Tabela Resumo'!$E$50="Municipal",'[100]Tabela Resumo'!$E$51="Nordeste"),MUNICIPAIS_NORDESTE,IF(AND('[100]Tabela Resumo'!$E$50="Municipal",'[100]Tabela Resumo'!$E$51="Centro-Oeste"),MUNICIPAIS_CENTRO_OESTE,IF(AND('[100]Tabela Resumo'!$E$50="Municipal",'[100]Tabela Resumo'!$E$51="Sudeste"),MUNICIPAIS_SUDESTE,IF(AND('[100]Tabela Resumo'!$E$50="Municipal",'[100]Tabela Resumo'!$E$51="Sul"),MUNICIPAIS_SUL,IF(AND('[100]Tabela Resumo'!$E$50="Estadual",'[100]Tabela Resumo'!$E$51="Norte"),ESTADUAL_NORTE,IF(AND('[100]Tabela Resumo'!$E$50="Estadual",'[100]Tabela Resumo'!$E$51="Nordeste"),ESTADUAL_NORDESTE,IF(AND('[100]Tabela Resumo'!$E$50="Estadual",'[100]Tabela Resumo'!$E$51="Centro-Oeste"),ESTADUAL_CENTRO_OESTE,IF(AND('[100]Tabela Resumo'!$E$50="Estadual",'[100]Tabela Resumo'!$E$51="Sudeste"),ESTADUAL_SUDESTE,IF(AND('[100]Tabela Resumo'!$E$50="Estadual",'[100]Tabela Resumo'!$E$51="Sul"),ESTADUAL_SUL,FEDERAL))))))))))</definedName>
    <definedName name="PODER_CONCEDENTE_CONTRAPRESTAÇÃO">IF(AND(#REF!="Municipal",#REF!="Norte"),MUNICIPAIS_NORTE,IF(AND(#REF!="Municipal",#REF!="Nordeste"),MUNICIPAIS_NORDESTE,IF(AND(#REF!="Municipal",#REF!="Centro-Oeste"),MUNICIPAIS_CENTRO_OESTE,IF(AND(#REF!="Municipal",#REF!="Sudeste"),MUNICIPAIS_SUDESTE,IF(AND(#REF!="Municipal",#REF!="Sul"),MUNICIPAIS_SUL,IF(AND(#REF!="Estadual",#REF!="Norte"),ESTADUAL_NORTE,IF(AND(#REF!="Estadual",#REF!="Nordeste"),ESTADUAL_NORDESTE,IF(AND(#REF!="Estadual",#REF!="Centro-Oeste"),ESTADUAL_CENTRO_OESTE,IF(AND(#REF!="Estadual",#REF!="Sudeste"),ESTADUAL_SUDESTE,IF(AND(#REF!="Estadual",#REF!="Sul"),ESTADUAL_SUL,FEDERAL))))))))))</definedName>
    <definedName name="poiu">#REF!</definedName>
    <definedName name="POIUYT" localSheetId="6" hidden="1">{"'REL CUSTODIF'!$B$1:$H$72"}</definedName>
    <definedName name="POIUYT" localSheetId="7" hidden="1">{"'REL CUSTODIF'!$B$1:$H$72"}</definedName>
    <definedName name="POIUYT" hidden="1">{"'REL CUSTODIF'!$B$1:$H$72"}</definedName>
    <definedName name="pojnjhn" localSheetId="6" hidden="1">{#N/A,#N/A,FALSE,"GERAL";#N/A,#N/A,FALSE,"012-96";#N/A,#N/A,FALSE,"018-96";#N/A,#N/A,FALSE,"027-96";#N/A,#N/A,FALSE,"059-96";#N/A,#N/A,FALSE,"076-96";#N/A,#N/A,FALSE,"019-97";#N/A,#N/A,FALSE,"021-97";#N/A,#N/A,FALSE,"022-97";#N/A,#N/A,FALSE,"028-97"}</definedName>
    <definedName name="pojnjhn" localSheetId="7" hidden="1">{#N/A,#N/A,FALSE,"GERAL";#N/A,#N/A,FALSE,"012-96";#N/A,#N/A,FALSE,"018-96";#N/A,#N/A,FALSE,"027-96";#N/A,#N/A,FALSE,"059-96";#N/A,#N/A,FALSE,"076-96";#N/A,#N/A,FALSE,"019-97";#N/A,#N/A,FALSE,"021-97";#N/A,#N/A,FALSE,"022-97";#N/A,#N/A,FALSE,"028-97"}</definedName>
    <definedName name="pojnjhn" hidden="1">{#N/A,#N/A,FALSE,"GERAL";#N/A,#N/A,FALSE,"012-96";#N/A,#N/A,FALSE,"018-96";#N/A,#N/A,FALSE,"027-96";#N/A,#N/A,FALSE,"059-96";#N/A,#N/A,FALSE,"076-96";#N/A,#N/A,FALSE,"019-97";#N/A,#N/A,FALSE,"021-97";#N/A,#N/A,FALSE,"022-97";#N/A,#N/A,FALSE,"028-97"}</definedName>
    <definedName name="PONTE" localSheetId="6">#REF!</definedName>
    <definedName name="Ponte" localSheetId="7">'IV-Cronograma'!Ponte</definedName>
    <definedName name="Ponte">[0]!Ponte</definedName>
    <definedName name="popdopopdofo">#REF!</definedName>
    <definedName name="popopopo" localSheetId="7" hidden="1">{#N/A,#N/A,FALSE,"MO (2)"}</definedName>
    <definedName name="popopopo" hidden="1">{#N/A,#N/A,FALSE,"MO (2)"}</definedName>
    <definedName name="Portos1" localSheetId="6" hidden="1">{"'RR'!$A$2:$E$81"}</definedName>
    <definedName name="Portos1" localSheetId="7" hidden="1">{"'RR'!$A$2:$E$81"}</definedName>
    <definedName name="Portos1" hidden="1">{"'RR'!$A$2:$E$81"}</definedName>
    <definedName name="PORTU" localSheetId="6" hidden="1">{"'REL CUSTODIF'!$B$1:$H$72"}</definedName>
    <definedName name="PORTU" localSheetId="7" hidden="1">{"'REL CUSTODIF'!$B$1:$H$72"}</definedName>
    <definedName name="PORTU" hidden="1">{"'REL CUSTODIF'!$B$1:$H$72"}</definedName>
    <definedName name="pos" localSheetId="6" hidden="1">{#N/A,#N/A,FALSE,"GERAL";#N/A,#N/A,FALSE,"012-96";#N/A,#N/A,FALSE,"018-96";#N/A,#N/A,FALSE,"027-96";#N/A,#N/A,FALSE,"059-96";#N/A,#N/A,FALSE,"076-96";#N/A,#N/A,FALSE,"019-97";#N/A,#N/A,FALSE,"021-97";#N/A,#N/A,FALSE,"022-97";#N/A,#N/A,FALSE,"028-97"}</definedName>
    <definedName name="pos" localSheetId="7" hidden="1">{#N/A,#N/A,FALSE,"GERAL";#N/A,#N/A,FALSE,"012-96";#N/A,#N/A,FALSE,"018-96";#N/A,#N/A,FALSE,"027-96";#N/A,#N/A,FALSE,"059-96";#N/A,#N/A,FALSE,"076-96";#N/A,#N/A,FALSE,"019-97";#N/A,#N/A,FALSE,"021-97";#N/A,#N/A,FALSE,"022-97";#N/A,#N/A,FALSE,"028-97"}</definedName>
    <definedName name="pos" hidden="1">{#N/A,#N/A,FALSE,"GERAL";#N/A,#N/A,FALSE,"012-96";#N/A,#N/A,FALSE,"018-96";#N/A,#N/A,FALSE,"027-96";#N/A,#N/A,FALSE,"059-96";#N/A,#N/A,FALSE,"076-96";#N/A,#N/A,FALSE,"019-97";#N/A,#N/A,FALSE,"021-97";#N/A,#N/A,FALSE,"022-97";#N/A,#N/A,FALSE,"028-97"}</definedName>
    <definedName name="POS_TAG" localSheetId="6">#REF!</definedName>
    <definedName name="POS_TAG" localSheetId="7">[94]ZTMMPEDIDO!$B$2</definedName>
    <definedName name="POS_TAG">#REF!</definedName>
    <definedName name="Posição" localSheetId="6" hidden="1">#REF!</definedName>
    <definedName name="Posição" hidden="1">#REF!</definedName>
    <definedName name="Potencia">#REF!</definedName>
    <definedName name="pp" localSheetId="6" hidden="1">#REF!</definedName>
    <definedName name="pp" hidden="1">#REF!</definedName>
    <definedName name="PPL" localSheetId="6">#REF!</definedName>
    <definedName name="PPL">#REF!</definedName>
    <definedName name="ppla" localSheetId="6" hidden="1">{#N/A,#N/A,FALSE,"GERAL";#N/A,#N/A,FALSE,"012-96";#N/A,#N/A,FALSE,"018-96";#N/A,#N/A,FALSE,"027-96";#N/A,#N/A,FALSE,"059-96";#N/A,#N/A,FALSE,"076-96";#N/A,#N/A,FALSE,"019-97";#N/A,#N/A,FALSE,"021-97";#N/A,#N/A,FALSE,"022-97";#N/A,#N/A,FALSE,"028-97"}</definedName>
    <definedName name="ppla" localSheetId="7" hidden="1">{#N/A,#N/A,FALSE,"GERAL";#N/A,#N/A,FALSE,"012-96";#N/A,#N/A,FALSE,"018-96";#N/A,#N/A,FALSE,"027-96";#N/A,#N/A,FALSE,"059-96";#N/A,#N/A,FALSE,"076-96";#N/A,#N/A,FALSE,"019-97";#N/A,#N/A,FALSE,"021-97";#N/A,#N/A,FALSE,"022-97";#N/A,#N/A,FALSE,"028-97"}</definedName>
    <definedName name="ppla" hidden="1">{#N/A,#N/A,FALSE,"GERAL";#N/A,#N/A,FALSE,"012-96";#N/A,#N/A,FALSE,"018-96";#N/A,#N/A,FALSE,"027-96";#N/A,#N/A,FALSE,"059-96";#N/A,#N/A,FALSE,"076-96";#N/A,#N/A,FALSE,"019-97";#N/A,#N/A,FALSE,"021-97";#N/A,#N/A,FALSE,"022-97";#N/A,#N/A,FALSE,"028-97"}</definedName>
    <definedName name="ppp"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pp"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pp"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ppp" localSheetId="6"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 localSheetId="7"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DPDP" localSheetId="6" hidden="1">#REF!</definedName>
    <definedName name="PPPPDPDP" localSheetId="7" hidden="1">#REF!</definedName>
    <definedName name="PPPPDPDP" hidden="1">#REF!</definedName>
    <definedName name="ppppoowiwoiwow">#REF!</definedName>
    <definedName name="PPPPP" localSheetId="6"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P" localSheetId="7"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PPPPP"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PRA" localSheetId="6" hidden="1">{"'CptDifn'!$AA$32:$AG$32"}</definedName>
    <definedName name="PPRA" localSheetId="7" hidden="1">{"'CptDifn'!$AA$32:$AG$32"}</definedName>
    <definedName name="PPRA" hidden="1">{"'CptDifn'!$AA$32:$AG$32"}</definedName>
    <definedName name="PPSA2" localSheetId="6" hidden="1">{"'REL CUSTODIF'!$B$1:$H$72"}</definedName>
    <definedName name="PPSA2" localSheetId="7" hidden="1">{"'REL CUSTODIF'!$B$1:$H$72"}</definedName>
    <definedName name="PPSA2" hidden="1">{"'REL CUSTODIF'!$B$1:$H$72"}</definedName>
    <definedName name="ppt_pistas_e_patios">#REF!</definedName>
    <definedName name="ppt_pistas_e_patios_15">#REF!</definedName>
    <definedName name="ppt_pistas_e_patios_16">#REF!</definedName>
    <definedName name="ppt_pistas_e_patios_17">#REF!</definedName>
    <definedName name="ppt_pistas_e_patios_18">#REF!</definedName>
    <definedName name="ppt_pistas_e_patios_19">#REF!</definedName>
    <definedName name="ppt_pistas_e_patios_20">#REF!</definedName>
    <definedName name="ppt_pistas_e_patios_21">#REF!</definedName>
    <definedName name="ppt_pistas_e_patios_22">#REF!</definedName>
    <definedName name="ppt_pistas_e_patios_23">#REF!</definedName>
    <definedName name="ppt_pistas_e_patios_24">#REF!</definedName>
    <definedName name="ppt_pistas_e_patios_25">#REF!</definedName>
    <definedName name="ppt_pistas_e_patios_26">#REF!</definedName>
    <definedName name="ppt_pistas_e_patios_27">#REF!</definedName>
    <definedName name="ppt_pistas_e_patios_28">#REF!</definedName>
    <definedName name="ppt_pistas_e_patios_29">#REF!</definedName>
    <definedName name="ppt_pistas_e_patios_30">#REF!</definedName>
    <definedName name="ppt_pistas_e_patios_31">#REF!</definedName>
    <definedName name="ppt_pistas_e_patios_32">#REF!</definedName>
    <definedName name="ppt_pistas_e_patios_33">#REF!</definedName>
    <definedName name="ppt_pistas_e_patios_34">#REF!</definedName>
    <definedName name="ppt_pistas_e_patios_35">#REF!</definedName>
    <definedName name="ppt_pistas_e_patios_36">#REF!</definedName>
    <definedName name="ppt_pistas_e_patios_38">#REF!</definedName>
    <definedName name="PQ" localSheetId="6" hidden="1">{#N/A,#N/A,FALSE,"GERAL";#N/A,#N/A,FALSE,"012-96";#N/A,#N/A,FALSE,"018-96";#N/A,#N/A,FALSE,"027-96";#N/A,#N/A,FALSE,"059-96";#N/A,#N/A,FALSE,"076-96";#N/A,#N/A,FALSE,"019-97";#N/A,#N/A,FALSE,"021-97";#N/A,#N/A,FALSE,"022-97";#N/A,#N/A,FALSE,"028-97"}</definedName>
    <definedName name="PQ" localSheetId="7" hidden="1">{#N/A,#N/A,FALSE,"GERAL";#N/A,#N/A,FALSE,"012-96";#N/A,#N/A,FALSE,"018-96";#N/A,#N/A,FALSE,"027-96";#N/A,#N/A,FALSE,"059-96";#N/A,#N/A,FALSE,"076-96";#N/A,#N/A,FALSE,"019-97";#N/A,#N/A,FALSE,"021-97";#N/A,#N/A,FALSE,"022-97";#N/A,#N/A,FALSE,"028-97"}</definedName>
    <definedName name="PQ" hidden="1">{#N/A,#N/A,FALSE,"GERAL";#N/A,#N/A,FALSE,"012-96";#N/A,#N/A,FALSE,"018-96";#N/A,#N/A,FALSE,"027-96";#N/A,#N/A,FALSE,"059-96";#N/A,#N/A,FALSE,"076-96";#N/A,#N/A,FALSE,"019-97";#N/A,#N/A,FALSE,"021-97";#N/A,#N/A,FALSE,"022-97";#N/A,#N/A,FALSE,"028-97"}</definedName>
    <definedName name="PRAZO">#REF!</definedName>
    <definedName name="PrazoConcessao" localSheetId="6">#REF!</definedName>
    <definedName name="PrazoConcessao" localSheetId="7">'[86]TABELA RESUMO'!$D$8</definedName>
    <definedName name="PrazoConcessao">#REF!</definedName>
    <definedName name="Prd" localSheetId="6" hidden="1">VLOOKUP(#REF!,rec,7,0)</definedName>
    <definedName name="Prd" localSheetId="7" hidden="1">VLOOKUP(#REF!,[0]!rec,7,0)</definedName>
    <definedName name="Prd" hidden="1">#N/A</definedName>
    <definedName name="PrdAux" hidden="1">#N/A</definedName>
    <definedName name="PRE" localSheetId="6">#REF!</definedName>
    <definedName name="PRE" localSheetId="7">#REF!</definedName>
    <definedName name="PRE">#REF!</definedName>
    <definedName name="PRE010201_36">#REF!</definedName>
    <definedName name="PRE010202_36">#REF!</definedName>
    <definedName name="PRE010205_36">#REF!</definedName>
    <definedName name="PRE010206_36">#REF!</definedName>
    <definedName name="PRE010210_36">#REF!</definedName>
    <definedName name="PRE010301_36">#REF!</definedName>
    <definedName name="PRE010401_36">#REF!</definedName>
    <definedName name="PRE010402_36">#REF!</definedName>
    <definedName name="PRE010407_36">#REF!</definedName>
    <definedName name="PRE010413_36">#REF!</definedName>
    <definedName name="PRE010501_36">#REF!</definedName>
    <definedName name="PRE010503_36">#REF!</definedName>
    <definedName name="PRE010505_36">#REF!</definedName>
    <definedName name="PRE010509_36">#REF!</definedName>
    <definedName name="PRE010512_36">#REF!</definedName>
    <definedName name="PRE010518_36">#REF!</definedName>
    <definedName name="PRE010519_36">#REF!</definedName>
    <definedName name="PRE010521_36">#REF!</definedName>
    <definedName name="PRE010523_36">#REF!</definedName>
    <definedName name="PRE010532_36">#REF!</definedName>
    <definedName name="PRE010533_36">#REF!</definedName>
    <definedName name="PRE010536_36">#REF!</definedName>
    <definedName name="PRE010701_36">#REF!</definedName>
    <definedName name="PRE010703_36">#REF!</definedName>
    <definedName name="PRE010705_36">#REF!</definedName>
    <definedName name="PRE010708_36">#REF!</definedName>
    <definedName name="PRE010710_36">#REF!</definedName>
    <definedName name="PRE010712_36">#REF!</definedName>
    <definedName name="PRE010717_36">#REF!</definedName>
    <definedName name="PRE010718_36">#REF!</definedName>
    <definedName name="PRE020201_36">#REF!</definedName>
    <definedName name="PRE020205_36">#REF!</definedName>
    <definedName name="PRE020211_36">#REF!</definedName>
    <definedName name="PRE020217_36">#REF!</definedName>
    <definedName name="PRE030102_36">#REF!</definedName>
    <definedName name="PRE030201_36">#REF!</definedName>
    <definedName name="PRE030303_36">#REF!</definedName>
    <definedName name="PRE030317_36">#REF!</definedName>
    <definedName name="PRE040101_36">#REF!</definedName>
    <definedName name="PRE040202_36">#REF!</definedName>
    <definedName name="PRE050103_36">#REF!</definedName>
    <definedName name="PRE050207_36">#REF!</definedName>
    <definedName name="PRE060101_36">#REF!</definedName>
    <definedName name="PRE080101_36">#REF!</definedName>
    <definedName name="PRE080310_36">#REF!</definedName>
    <definedName name="PRE090101_36">#REF!</definedName>
    <definedName name="PRE100302_36">#REF!</definedName>
    <definedName name="PRE110101_36">#REF!</definedName>
    <definedName name="PRE110104_36">#REF!</definedName>
    <definedName name="PRE110107_36">#REF!</definedName>
    <definedName name="PRE120101_36">#REF!</definedName>
    <definedName name="PRE120105_36">#REF!</definedName>
    <definedName name="PRE120106_36">#REF!</definedName>
    <definedName name="PRE120107_36">#REF!</definedName>
    <definedName name="PRE120110_36">#REF!</definedName>
    <definedName name="PRE120150_36">#REF!</definedName>
    <definedName name="PRE130101_36">#REF!</definedName>
    <definedName name="PRE130103_36">#REF!</definedName>
    <definedName name="PRE130304_36">#REF!</definedName>
    <definedName name="PRE130401_36">#REF!</definedName>
    <definedName name="PRE140102_36">#REF!</definedName>
    <definedName name="PRE140109_36">#REF!</definedName>
    <definedName name="PRE140113_36">#REF!</definedName>
    <definedName name="PRE140122_36">#REF!</definedName>
    <definedName name="PRE140126_36">#REF!</definedName>
    <definedName name="PRE140129_36">#REF!</definedName>
    <definedName name="PRE140135_36">#REF!</definedName>
    <definedName name="PRE140143_36">#REF!</definedName>
    <definedName name="PRE140145_36">#REF!</definedName>
    <definedName name="PRE150130_36">#REF!</definedName>
    <definedName name="PRE170101_36">#REF!</definedName>
    <definedName name="PRE170102_36">#REF!</definedName>
    <definedName name="PRE170103_36">#REF!</definedName>
    <definedName name="preaa" localSheetId="6">#REF!</definedName>
    <definedName name="preaa">#REF!</definedName>
    <definedName name="preço" localSheetId="6">#REF!</definedName>
    <definedName name="preço" localSheetId="7">'[101]Sicro2 - NOVEMBRO14'!$A$23:$G$43327</definedName>
    <definedName name="preço">#REF!</definedName>
    <definedName name="Preços" localSheetId="6">#REF!</definedName>
    <definedName name="Preços">#REF!</definedName>
    <definedName name="Premissas" localSheetId="6" hidden="1">{"summary1",#N/A,TRUE,"Comps";"summary2",#N/A,TRUE,"Comps";"summary3",#N/A,TRUE,"Comps"}</definedName>
    <definedName name="Premissas" localSheetId="7" hidden="1">{"summary1",#N/A,TRUE,"Comps";"summary2",#N/A,TRUE,"Comps";"summary3",#N/A,TRUE,"Comps"}</definedName>
    <definedName name="Premissas" hidden="1">{"summary1",#N/A,TRUE,"Comps";"summary2",#N/A,TRUE,"Comps";"summary3",#N/A,TRUE,"Comps"}</definedName>
    <definedName name="Pres" localSheetId="6" hidden="1">{#N/A,#N/A,TRUE,"Cover sheet";#N/A,#N/A,TRUE,"Summary";#N/A,#N/A,TRUE,"Key Assumptions";#N/A,#N/A,TRUE,"Profit &amp; Loss";#N/A,#N/A,TRUE,"Balance Sheet";#N/A,#N/A,TRUE,"Cashflow";#N/A,#N/A,TRUE,"IRR";#N/A,#N/A,TRUE,"Ratios";#N/A,#N/A,TRUE,"Debt analysis"}</definedName>
    <definedName name="Pres" localSheetId="7" hidden="1">{#N/A,#N/A,TRUE,"Cover sheet";#N/A,#N/A,TRUE,"Summary";#N/A,#N/A,TRUE,"Key Assumptions";#N/A,#N/A,TRUE,"Profit &amp; Loss";#N/A,#N/A,TRUE,"Balance Sheet";#N/A,#N/A,TRUE,"Cashflow";#N/A,#N/A,TRUE,"IRR";#N/A,#N/A,TRUE,"Ratios";#N/A,#N/A,TRUE,"Debt analysis"}</definedName>
    <definedName name="Pres" hidden="1">{#N/A,#N/A,TRUE,"Cover sheet";#N/A,#N/A,TRUE,"Summary";#N/A,#N/A,TRUE,"Key Assumptions";#N/A,#N/A,TRUE,"Profit &amp; Loss";#N/A,#N/A,TRUE,"Balance Sheet";#N/A,#N/A,TRUE,"Cashflow";#N/A,#N/A,TRUE,"IRR";#N/A,#N/A,TRUE,"Ratios";#N/A,#N/A,TRUE,"Debt analysis"}</definedName>
    <definedName name="Presentes_Suple" localSheetId="6" hidden="1">{"'teste'!$B$2:$R$49"}</definedName>
    <definedName name="Presentes_Suple" localSheetId="7" hidden="1">{"'teste'!$B$2:$R$49"}</definedName>
    <definedName name="Presentes_Suple" hidden="1">{"'teste'!$B$2:$R$49"}</definedName>
    <definedName name="PreviousData">#REF!</definedName>
    <definedName name="Previsao" localSheetId="6" hidden="1">{"'Índice'!$A$1:$K$49"}</definedName>
    <definedName name="Previsao" localSheetId="7" hidden="1">{"'Índice'!$A$1:$K$49"}</definedName>
    <definedName name="Previsao" hidden="1">{"'Índice'!$A$1:$K$49"}</definedName>
    <definedName name="Print_Area_MI" localSheetId="6">#REF!</definedName>
    <definedName name="Print_Area_MI" localSheetId="7">[102]TABMAR94!#REF!</definedName>
    <definedName name="Print_Area_MI">#REF!</definedName>
    <definedName name="Print_Instructions">#N/A</definedName>
    <definedName name="Print_Titles_MI" localSheetId="6">#REF!</definedName>
    <definedName name="Print_Titles_MI" localSheetId="7">#REF!</definedName>
    <definedName name="Print_Titles_MI">#REF!</definedName>
    <definedName name="priordefinit2"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riordefinit2"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riordefinit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riorização" localSheetId="6" hidden="1">{"'gráf jan00'!$A$1:$AK$41"}</definedName>
    <definedName name="priorização" localSheetId="7" hidden="1">{"'gráf jan00'!$A$1:$AK$41"}</definedName>
    <definedName name="priorização" hidden="1">{"'gráf jan00'!$A$1:$AK$41"}</definedName>
    <definedName name="Probabilidade">#REF!</definedName>
    <definedName name="procurado" localSheetId="6" hidden="1">{#N/A,#N/A,FALSE,"GERAL";#N/A,#N/A,FALSE,"012-96";#N/A,#N/A,FALSE,"018-96";#N/A,#N/A,FALSE,"027-96";#N/A,#N/A,FALSE,"059-96";#N/A,#N/A,FALSE,"076-96";#N/A,#N/A,FALSE,"019-97";#N/A,#N/A,FALSE,"021-97";#N/A,#N/A,FALSE,"022-97";#N/A,#N/A,FALSE,"028-97"}</definedName>
    <definedName name="procurado" localSheetId="7" hidden="1">{#N/A,#N/A,FALSE,"GERAL";#N/A,#N/A,FALSE,"012-96";#N/A,#N/A,FALSE,"018-96";#N/A,#N/A,FALSE,"027-96";#N/A,#N/A,FALSE,"059-96";#N/A,#N/A,FALSE,"076-96";#N/A,#N/A,FALSE,"019-97";#N/A,#N/A,FALSE,"021-97";#N/A,#N/A,FALSE,"022-97";#N/A,#N/A,FALSE,"028-97"}</definedName>
    <definedName name="procurado" hidden="1">{#N/A,#N/A,FALSE,"GERAL";#N/A,#N/A,FALSE,"012-96";#N/A,#N/A,FALSE,"018-96";#N/A,#N/A,FALSE,"027-96";#N/A,#N/A,FALSE,"059-96";#N/A,#N/A,FALSE,"076-96";#N/A,#N/A,FALSE,"019-97";#N/A,#N/A,FALSE,"021-97";#N/A,#N/A,FALSE,"022-97";#N/A,#N/A,FALSE,"028-97"}</definedName>
    <definedName name="PROD_1" localSheetId="6" hidden="1">{#N/A,#N/A,TRUE,"Serviços"}</definedName>
    <definedName name="PROD_1" localSheetId="7" hidden="1">{#N/A,#N/A,TRUE,"Serviços"}</definedName>
    <definedName name="PROD_1" hidden="1">{#N/A,#N/A,TRUE,"Serviços"}</definedName>
    <definedName name="PROD_11" localSheetId="6" hidden="1">{#N/A,#N/A,TRUE,"Serviços"}</definedName>
    <definedName name="PROD_11" localSheetId="7" hidden="1">{#N/A,#N/A,TRUE,"Serviços"}</definedName>
    <definedName name="PROD_11" hidden="1">{#N/A,#N/A,TRUE,"Serviços"}</definedName>
    <definedName name="Produção" localSheetId="6" hidden="1">{"'REL CUSTODIF'!$B$1:$H$72"}</definedName>
    <definedName name="Produção" localSheetId="7" hidden="1">{"'REL CUSTODIF'!$B$1:$H$72"}</definedName>
    <definedName name="Produção" hidden="1">{"'REL CUSTODIF'!$B$1:$H$72"}</definedName>
    <definedName name="Prog.Excel._Set" localSheetId="6" hidden="1">{"'teste'!$B$2:$R$49"}</definedName>
    <definedName name="Prog.Excel._Set" localSheetId="7" hidden="1">{"'teste'!$B$2:$R$49"}</definedName>
    <definedName name="Prog.Excel._Set" hidden="1">{"'teste'!$B$2:$R$49"}</definedName>
    <definedName name="Programada_1" localSheetId="6">#REF!</definedName>
    <definedName name="Programada_1">#REF!</definedName>
    <definedName name="Programada_1_SP_t" localSheetId="6">#REF!</definedName>
    <definedName name="Programada_1_SP_T">#REF!</definedName>
    <definedName name="Programada_2" localSheetId="6">#REF!</definedName>
    <definedName name="Programada_2">#REF!</definedName>
    <definedName name="Programada_2_SP_t" localSheetId="6">#REF!</definedName>
    <definedName name="Programada_2_SP_t">#REF!</definedName>
    <definedName name="Programado" localSheetId="6" hidden="1">{"'teste'!$B$2:$R$49"}</definedName>
    <definedName name="Programado" localSheetId="7" hidden="1">{"'teste'!$B$2:$R$49"}</definedName>
    <definedName name="Programado" hidden="1">{"'teste'!$B$2:$R$49"}</definedName>
    <definedName name="proj" localSheetId="6">#REF!</definedName>
    <definedName name="proj" localSheetId="7">'[45]REPLAN 01'!$B$534:$N$557</definedName>
    <definedName name="proj">#REF!</definedName>
    <definedName name="PROJETO" localSheetId="6">#REF!</definedName>
    <definedName name="projeto" localSheetId="7">'[40]ABC Projeto'!$U:$U</definedName>
    <definedName name="projeto">#REF!</definedName>
    <definedName name="Projetos">#REF!</definedName>
    <definedName name="PRON21">#REF!</definedName>
    <definedName name="PRON22">#REF!</definedName>
    <definedName name="PRON23">#REF!</definedName>
    <definedName name="PRON28">#REF!</definedName>
    <definedName name="PRON30">#REF!</definedName>
    <definedName name="proposta" localSheetId="6" hidden="1">{"'Quadro'!$A$4:$BG$78"}</definedName>
    <definedName name="proposta" localSheetId="7" hidden="1">{"'Quadro'!$A$4:$BG$78"}</definedName>
    <definedName name="proposta" hidden="1">{"'Quadro'!$A$4:$BG$78"}</definedName>
    <definedName name="Proposta_Técnica_SP_t" localSheetId="6">#REF!</definedName>
    <definedName name="Proposta_Técnica_SP_T">#REF!</definedName>
    <definedName name="PRRA" localSheetId="6" hidden="1">{"'CptDifn'!$AA$32:$AG$32"}</definedName>
    <definedName name="PRRA" localSheetId="7" hidden="1">{"'CptDifn'!$AA$32:$AG$32"}</definedName>
    <definedName name="PRRA" hidden="1">{"'CptDifn'!$AA$32:$AG$32"}</definedName>
    <definedName name="prs" localSheetId="6" hidden="1">{#N/A,#N/A,FALSE,"310.1";#N/A,#N/A,FALSE,"321.1";#N/A,#N/A,FALSE,"320.3";#N/A,#N/A,FALSE,"330.1"}</definedName>
    <definedName name="prs" localSheetId="7" hidden="1">{#N/A,#N/A,FALSE,"310.1";#N/A,#N/A,FALSE,"321.1";#N/A,#N/A,FALSE,"320.3";#N/A,#N/A,FALSE,"330.1"}</definedName>
    <definedName name="prs" hidden="1">{#N/A,#N/A,FALSE,"310.1";#N/A,#N/A,FALSE,"321.1";#N/A,#N/A,FALSE,"320.3";#N/A,#N/A,FALSE,"330.1"}</definedName>
    <definedName name="PTB" localSheetId="6">#REF!</definedName>
    <definedName name="PTB" localSheetId="7">#REF!</definedName>
    <definedName name="PTB">#REF!</definedName>
    <definedName name="Pto" localSheetId="6" hidden="1">ROUND(#REF!*#REF!,2)</definedName>
    <definedName name="Pto" localSheetId="7" hidden="1">ROUND([103]Planilha!$D1*[103]Planilha!$E1,2)</definedName>
    <definedName name="Pto" hidden="1">ROUND(#REF!*#REF!,2)</definedName>
    <definedName name="pu" localSheetId="6">#REF!</definedName>
    <definedName name="pu" localSheetId="7">#REF!</definedName>
    <definedName name="PU" hidden="1">{#N/A,#N/A,FALSE,"GERAL";#N/A,#N/A,FALSE,"012-96";#N/A,#N/A,FALSE,"018-96";#N/A,#N/A,FALSE,"027-96";#N/A,#N/A,FALSE,"059-96";#N/A,#N/A,FALSE,"076-96";#N/A,#N/A,FALSE,"019-97";#N/A,#N/A,FALSE,"021-97";#N/A,#N/A,FALSE,"022-97";#N/A,#N/A,FALSE,"028-97"}</definedName>
    <definedName name="pui" localSheetId="6" hidden="1">{"'gráf jan00'!$A$1:$AK$41"}</definedName>
    <definedName name="pui" localSheetId="7" hidden="1">{"'gráf jan00'!$A$1:$AK$41"}</definedName>
    <definedName name="pui" hidden="1">{"'gráf jan00'!$A$1:$AK$41"}</definedName>
    <definedName name="pump" localSheetId="7" hidden="1">{#N/A,#N/A,FALSE,"magsep2";#N/A,#N/A,FALSE,"¾"" X ½""";#N/A,#N/A,FALSE,"½"" X ¼""";#N/A,#N/A,FALSE,"¼"" X 8 Mesh";#N/A,#N/A,FALSE,"8 X 14 Mesh"}</definedName>
    <definedName name="pump" hidden="1">{#N/A,#N/A,FALSE,"magsep2";#N/A,#N/A,FALSE,"¾"" X ½""";#N/A,#N/A,FALSE,"½"" X ¼""";#N/A,#N/A,FALSE,"¼"" X 8 Mesh";#N/A,#N/A,FALSE,"8 X 14 Mesh"}</definedName>
    <definedName name="Pun" hidden="1">#N/A</definedName>
    <definedName name="pveg" localSheetId="6" hidden="1">{#N/A,#N/A,FALSE,"MO (2)"}</definedName>
    <definedName name="pveg" localSheetId="7" hidden="1">{#N/A,#N/A,FALSE,"MO (2)"}</definedName>
    <definedName name="pveg" hidden="1">{#N/A,#N/A,FALSE,"MO (2)"}</definedName>
    <definedName name="q" localSheetId="6" hidden="1">{#N/A,#N/A,FALSE,"GERAL";#N/A,#N/A,FALSE,"012-96";#N/A,#N/A,FALSE,"018-96";#N/A,#N/A,FALSE,"027-96";#N/A,#N/A,FALSE,"059-96";#N/A,#N/A,FALSE,"076-96";#N/A,#N/A,FALSE,"019-97";#N/A,#N/A,FALSE,"021-97";#N/A,#N/A,FALSE,"022-97";#N/A,#N/A,FALSE,"028-97"}</definedName>
    <definedName name="q" localSheetId="7" hidden="1">{#N/A,#N/A,FALSE,"GERAL";#N/A,#N/A,FALSE,"012-96";#N/A,#N/A,FALSE,"018-96";#N/A,#N/A,FALSE,"027-96";#N/A,#N/A,FALSE,"059-96";#N/A,#N/A,FALSE,"076-96";#N/A,#N/A,FALSE,"019-97";#N/A,#N/A,FALSE,"021-97";#N/A,#N/A,FALSE,"022-97";#N/A,#N/A,FALSE,"028-97"}</definedName>
    <definedName name="q" hidden="1">{#N/A,#N/A,FALSE,"GERAL";#N/A,#N/A,FALSE,"012-96";#N/A,#N/A,FALSE,"018-96";#N/A,#N/A,FALSE,"027-96";#N/A,#N/A,FALSE,"059-96";#N/A,#N/A,FALSE,"076-96";#N/A,#N/A,FALSE,"019-97";#N/A,#N/A,FALSE,"021-97";#N/A,#N/A,FALSE,"022-97";#N/A,#N/A,FALSE,"028-97"}</definedName>
    <definedName name="q_1" localSheetId="7" hidden="1">{#N/A,#N/A,FALSE,"SS 1";#N/A,#N/A,FALSE,"SS 2";#N/A,#N/A,FALSE,"TER 1 (1)";#N/A,#N/A,FALSE,"TER 1 (2)";#N/A,#N/A,FALSE,"TER 2";#N/A,#N/A,FALSE,"TIPO";#N/A,#N/A,FALSE,"CM  BAR"}</definedName>
    <definedName name="q_1" hidden="1">{#N/A,#N/A,FALSE,"SS 1";#N/A,#N/A,FALSE,"SS 2";#N/A,#N/A,FALSE,"TER 1 (1)";#N/A,#N/A,FALSE,"TER 1 (2)";#N/A,#N/A,FALSE,"TER 2";#N/A,#N/A,FALSE,"TIPO";#N/A,#N/A,FALSE,"CM  BAR"}</definedName>
    <definedName name="Q2teste"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Q2teste"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Q2teste"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QA" localSheetId="6" hidden="1">#REF!</definedName>
    <definedName name="QA" localSheetId="7" hidden="1">#REF!</definedName>
    <definedName name="QA" hidden="1">#REF!</definedName>
    <definedName name="QAS">#REF!</definedName>
    <definedName name="qaz" localSheetId="6" hidden="1">{"'gráf jan00'!$A$1:$AK$41"}</definedName>
    <definedName name="qaz" localSheetId="7" hidden="1">{"'gráf jan00'!$A$1:$AK$41"}</definedName>
    <definedName name="QAZ"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qb" localSheetId="6" hidden="1">{"'CptDifn'!$AA$32:$AG$32"}</definedName>
    <definedName name="qb" localSheetId="7" hidden="1">{"'CptDifn'!$AA$32:$AG$32"}</definedName>
    <definedName name="qb" hidden="1">{"'CptDifn'!$AA$32:$AG$32"}</definedName>
    <definedName name="qbeeqbt" localSheetId="6" hidden="1">#REF!</definedName>
    <definedName name="qbeeqbt" hidden="1">#REF!</definedName>
    <definedName name="qbeqbqe" localSheetId="6" hidden="1">#REF!</definedName>
    <definedName name="qbeqbqe" hidden="1">#REF!</definedName>
    <definedName name="qbeqbteqt" localSheetId="6" hidden="1">#REF!</definedName>
    <definedName name="qbeqbteqt" hidden="1">#REF!</definedName>
    <definedName name="qbeqeb" localSheetId="6" hidden="1">#REF!</definedName>
    <definedName name="qbeqeb" hidden="1">#REF!</definedName>
    <definedName name="qbqbeqeb" localSheetId="6" hidden="1">#REF!</definedName>
    <definedName name="qbqbeqeb" hidden="1">#REF!</definedName>
    <definedName name="qbqebeq" localSheetId="6" hidden="1">#REF!</definedName>
    <definedName name="qbqebeq" hidden="1">#REF!</definedName>
    <definedName name="qbqebqe" localSheetId="6" hidden="1">#REF!</definedName>
    <definedName name="qbqebqe" hidden="1">#REF!</definedName>
    <definedName name="qbqebtqet" localSheetId="6" hidden="1">#REF!</definedName>
    <definedName name="qbqebtqet" hidden="1">#REF!</definedName>
    <definedName name="qbqeqte" localSheetId="6" hidden="1">#REF!</definedName>
    <definedName name="qbqeqte" hidden="1">#REF!</definedName>
    <definedName name="qbqetb" localSheetId="6" hidden="1">#REF!</definedName>
    <definedName name="qbqetb" hidden="1">#REF!</definedName>
    <definedName name="qbqetbqte" localSheetId="6" hidden="1">#REF!</definedName>
    <definedName name="qbqetbqte" hidden="1">#REF!</definedName>
    <definedName name="qbqtebteqb" localSheetId="6" hidden="1">#REF!</definedName>
    <definedName name="qbqtebteqb" hidden="1">#REF!</definedName>
    <definedName name="qbrrtbtr" localSheetId="6" hidden="1">#REF!</definedName>
    <definedName name="qbrrtbtr" hidden="1">#REF!</definedName>
    <definedName name="qbtqetbw" localSheetId="6" hidden="1">#REF!</definedName>
    <definedName name="qbtqetbw" hidden="1">#REF!</definedName>
    <definedName name="qbtqtebtqe" localSheetId="6" hidden="1">#REF!</definedName>
    <definedName name="qbtqtebtqe" hidden="1">#REF!</definedName>
    <definedName name="qbttbtq" localSheetId="6" hidden="1">#REF!</definedName>
    <definedName name="qbttbtq" hidden="1">#REF!</definedName>
    <definedName name="qc" localSheetId="6" hidden="1">{"'CptDifn'!$AA$32:$AG$32"}</definedName>
    <definedName name="qc" localSheetId="7" hidden="1">{"'CptDifn'!$AA$32:$AG$32"}</definedName>
    <definedName name="qc" hidden="1">{"'CptDifn'!$AA$32:$AG$32"}</definedName>
    <definedName name="QD" localSheetId="6" hidden="1">#REF!</definedName>
    <definedName name="QD" hidden="1">#REF!</definedName>
    <definedName name="qeb" localSheetId="6" hidden="1">#REF!</definedName>
    <definedName name="qeb" hidden="1">#REF!</definedName>
    <definedName name="qebeqb" localSheetId="6" hidden="1">#REF!</definedName>
    <definedName name="qebeqb" hidden="1">#REF!</definedName>
    <definedName name="qebeqqet" localSheetId="6" hidden="1">#REF!</definedName>
    <definedName name="qebeqqet" hidden="1">#REF!</definedName>
    <definedName name="qebeqtbqteb" localSheetId="6" hidden="1">#REF!</definedName>
    <definedName name="qebeqtbqteb" hidden="1">#REF!</definedName>
    <definedName name="qebqe" localSheetId="6" hidden="1">#REF!</definedName>
    <definedName name="qebqe" hidden="1">#REF!</definedName>
    <definedName name="qebqeb" localSheetId="6" hidden="1">#REF!</definedName>
    <definedName name="qebqeb" hidden="1">#REF!</definedName>
    <definedName name="qebqebqeb" localSheetId="6" hidden="1">#REF!</definedName>
    <definedName name="qebqebqeb" hidden="1">#REF!</definedName>
    <definedName name="qebqetbqet" localSheetId="6" hidden="1">#REF!</definedName>
    <definedName name="qebqetbqet" hidden="1">#REF!</definedName>
    <definedName name="qebqetbqteb" localSheetId="6" hidden="1">#REF!</definedName>
    <definedName name="qebqetbqteb" hidden="1">#REF!</definedName>
    <definedName name="qebrqebqer" localSheetId="6" hidden="1">#REF!</definedName>
    <definedName name="qebrqebqer" hidden="1">#REF!</definedName>
    <definedName name="qebttqeb" localSheetId="6" hidden="1">#REF!</definedName>
    <definedName name="qebttqeb" hidden="1">#REF!</definedName>
    <definedName name="qegqgqeg" localSheetId="6" hidden="1">#REF!</definedName>
    <definedName name="qegqgqeg" hidden="1">#REF!</definedName>
    <definedName name="qerbqeb" localSheetId="6" hidden="1">#REF!</definedName>
    <definedName name="qerbqeb" hidden="1">#REF!</definedName>
    <definedName name="qeryh"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eryh"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eryh"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etbqet" localSheetId="6" hidden="1">#REF!</definedName>
    <definedName name="qetbqet" localSheetId="7" hidden="1">#REF!</definedName>
    <definedName name="qetbqet" hidden="1">#REF!</definedName>
    <definedName name="qetbqetbtqb" localSheetId="6" hidden="1">#REF!</definedName>
    <definedName name="qetbqetbtqb" localSheetId="7" hidden="1">#REF!</definedName>
    <definedName name="qetbqetbtqb" hidden="1">#REF!</definedName>
    <definedName name="qetbtqebfv\sfvS" localSheetId="6" hidden="1">#REF!</definedName>
    <definedName name="qetbtqebfv\sfvS" localSheetId="7" hidden="1">#REF!</definedName>
    <definedName name="qetbtqebfv\sfvS" hidden="1">#REF!</definedName>
    <definedName name="qetbtqebqteb" localSheetId="6" hidden="1">#REF!</definedName>
    <definedName name="qetbtqebqteb" hidden="1">#REF!</definedName>
    <definedName name="qeweew">#REF!</definedName>
    <definedName name="qewqewq" localSheetId="6" hidden="1">{"'Ocorrência_que_Impactaram'!$A$1:$Q$43"}</definedName>
    <definedName name="qewqewq" localSheetId="7" hidden="1">{"'Ocorrência_que_Impactaram'!$A$1:$Q$43"}</definedName>
    <definedName name="qewqewq" hidden="1">{"'Ocorrência_que_Impactaram'!$A$1:$Q$43"}</definedName>
    <definedName name="qf" localSheetId="6" hidden="1">{"'CptDifn'!$AA$32:$AG$32"}</definedName>
    <definedName name="qf" localSheetId="7" hidden="1">{"'CptDifn'!$AA$32:$AG$32"}</definedName>
    <definedName name="qf" hidden="1">{"'CptDifn'!$AA$32:$AG$32"}</definedName>
    <definedName name="qg" localSheetId="6" hidden="1">{"'CptDifn'!$AA$32:$AG$32"}</definedName>
    <definedName name="qg" localSheetId="7" hidden="1">{"'CptDifn'!$AA$32:$AG$32"}</definedName>
    <definedName name="qg" hidden="1">{"'CptDifn'!$AA$32:$AG$32"}</definedName>
    <definedName name="qgqg" localSheetId="6" hidden="1">#REF!</definedName>
    <definedName name="qgqg" hidden="1">#REF!</definedName>
    <definedName name="qgqgq" localSheetId="6" hidden="1">#REF!</definedName>
    <definedName name="qgqgq" hidden="1">#REF!</definedName>
    <definedName name="qgqgqg" localSheetId="6" hidden="1">#REF!</definedName>
    <definedName name="qgqgqg" hidden="1">#REF!</definedName>
    <definedName name="qgqgqgf" localSheetId="6" hidden="1">#REF!</definedName>
    <definedName name="qgqgqgf" hidden="1">#REF!</definedName>
    <definedName name="qgqgqwg" localSheetId="6" hidden="1">#REF!</definedName>
    <definedName name="qgqgqwg" hidden="1">#REF!</definedName>
    <definedName name="qgqrgeqrg" localSheetId="6" hidden="1">#REF!</definedName>
    <definedName name="qgqrgeqrg" hidden="1">#REF!</definedName>
    <definedName name="qgqwg" localSheetId="6" hidden="1">#REF!</definedName>
    <definedName name="qgqwg" hidden="1">#REF!</definedName>
    <definedName name="qgqwgqwg" localSheetId="6" hidden="1">#REF!</definedName>
    <definedName name="qgqwgqwg" hidden="1">#REF!</definedName>
    <definedName name="qh" localSheetId="6" hidden="1">{"'CptDifn'!$AA$32:$AG$32"}</definedName>
    <definedName name="qh" localSheetId="7" hidden="1">{"'CptDifn'!$AA$32:$AG$32"}</definedName>
    <definedName name="qh" hidden="1">{"'CptDifn'!$AA$32:$AG$32"}</definedName>
    <definedName name="qj" localSheetId="6" hidden="1">{"'CptDifn'!$AA$32:$AG$32"}</definedName>
    <definedName name="qj" localSheetId="7" hidden="1">{"'CptDifn'!$AA$32:$AG$32"}</definedName>
    <definedName name="qj" hidden="1">{"'CptDifn'!$AA$32:$AG$32"}</definedName>
    <definedName name="qk" localSheetId="6" hidden="1">{"'CptDifn'!$AA$32:$AG$32"}</definedName>
    <definedName name="qk" localSheetId="7" hidden="1">{"'CptDifn'!$AA$32:$AG$32"}</definedName>
    <definedName name="qk" hidden="1">{"'CptDifn'!$AA$32:$AG$32"}</definedName>
    <definedName name="qn" localSheetId="6" hidden="1">{"'CptDifn'!$AA$32:$AG$32"}</definedName>
    <definedName name="qn" localSheetId="7" hidden="1">{"'CptDifn'!$AA$32:$AG$32"}</definedName>
    <definedName name="qn" hidden="1">{"'CptDifn'!$AA$32:$AG$32"}</definedName>
    <definedName name="QNTDE" localSheetId="6">#REF!</definedName>
    <definedName name="QNTDE">#REF!</definedName>
    <definedName name="qq" localSheetId="6" hidden="1">#REF!</definedName>
    <definedName name="qq" localSheetId="7" hidden="1">#REF!</definedName>
    <definedName name="qq" hidden="1">{"Pèrdues i Guanys analític.Català",#N/A,FALSE,"Català";"Pèrdues i G. analític.castellà",#N/A,FALSE,"Castellà"}</definedName>
    <definedName name="qq_1"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_1"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_1"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_2" localSheetId="6">#N/A</definedName>
    <definedName name="QQ_2" localSheetId="7">[76]!QQ_2</definedName>
    <definedName name="QQ_2">#REF!</definedName>
    <definedName name="QQASW" localSheetId="6" hidden="1">{"'Quadro'!$A$4:$BG$78"}</definedName>
    <definedName name="QQASW" localSheetId="7" hidden="1">{"'Quadro'!$A$4:$BG$78"}</definedName>
    <definedName name="QQASW" hidden="1">{"'Quadro'!$A$4:$BG$78"}</definedName>
    <definedName name="qqegqerg" localSheetId="6" hidden="1">#REF!</definedName>
    <definedName name="qqegqerg" hidden="1">#REF!</definedName>
    <definedName name="QQP" localSheetId="6" hidden="1">{#N/A,#N/A,FALSE,"GERAL";#N/A,#N/A,FALSE,"012-96";#N/A,#N/A,FALSE,"018-96";#N/A,#N/A,FALSE,"027-96";#N/A,#N/A,FALSE,"059-96";#N/A,#N/A,FALSE,"076-96";#N/A,#N/A,FALSE,"019-97";#N/A,#N/A,FALSE,"021-97";#N/A,#N/A,FALSE,"022-97";#N/A,#N/A,FALSE,"028-97"}</definedName>
    <definedName name="QQP" localSheetId="7" hidden="1">{#N/A,#N/A,FALSE,"GERAL";#N/A,#N/A,FALSE,"012-96";#N/A,#N/A,FALSE,"018-96";#N/A,#N/A,FALSE,"027-96";#N/A,#N/A,FALSE,"059-96";#N/A,#N/A,FALSE,"076-96";#N/A,#N/A,FALSE,"019-97";#N/A,#N/A,FALSE,"021-97";#N/A,#N/A,FALSE,"022-97";#N/A,#N/A,FALSE,"028-97"}</definedName>
    <definedName name="QQP" hidden="1">{#N/A,#N/A,FALSE,"GERAL";#N/A,#N/A,FALSE,"012-96";#N/A,#N/A,FALSE,"018-96";#N/A,#N/A,FALSE,"027-96";#N/A,#N/A,FALSE,"059-96";#N/A,#N/A,FALSE,"076-96";#N/A,#N/A,FALSE,"019-97";#N/A,#N/A,FALSE,"021-97";#N/A,#N/A,FALSE,"022-97";#N/A,#N/A,FALSE,"028-97"}</definedName>
    <definedName name="qqq" localSheetId="6" hidden="1">{#N/A,#N/A,FALSE,"GERAL";#N/A,#N/A,FALSE,"012-96";#N/A,#N/A,FALSE,"018-96";#N/A,#N/A,FALSE,"027-96";#N/A,#N/A,FALSE,"059-96";#N/A,#N/A,FALSE,"076-96";#N/A,#N/A,FALSE,"019-97";#N/A,#N/A,FALSE,"021-97";#N/A,#N/A,FALSE,"022-97";#N/A,#N/A,FALSE,"028-97"}</definedName>
    <definedName name="qqq" localSheetId="7" hidden="1">{#N/A,#N/A,FALSE,"GERAL";#N/A,#N/A,FALSE,"012-96";#N/A,#N/A,FALSE,"018-96";#N/A,#N/A,FALSE,"027-96";#N/A,#N/A,FALSE,"059-96";#N/A,#N/A,FALSE,"076-96";#N/A,#N/A,FALSE,"019-97";#N/A,#N/A,FALSE,"021-97";#N/A,#N/A,FALSE,"022-97";#N/A,#N/A,FALSE,"028-97"}</definedName>
    <definedName name="qqq"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qqq_1"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_1"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_1"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_2"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_2"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_2"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q"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q"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q"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q_1"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q_1"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q_1"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q_2"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q_2"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q_2"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qq"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qq"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QQ"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qqqqq_1"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qq_1"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qq_1"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qq_2"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qq_2"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qq_2"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qqqqq" localSheetId="6" hidden="1">{"VENTAS1",#N/A,FALSE,"VENTAS";"VENTAS2",#N/A,FALSE,"VENTAS";"VENTAS3",#N/A,FALSE,"VENTAS";"VENTAS4",#N/A,FALSE,"VENTAS";"VENTAS5",#N/A,FALSE,"VENTAS";"VENTAS6",#N/A,FALSE,"VENTAS";"VENTAS7",#N/A,FALSE,"VENTAS";"VENTAS8",#N/A,FALSE,"VENTAS"}</definedName>
    <definedName name="qqqqqq" localSheetId="7" hidden="1">{"VENTAS1",#N/A,FALSE,"VENTAS";"VENTAS2",#N/A,FALSE,"VENTAS";"VENTAS3",#N/A,FALSE,"VENTAS";"VENTAS4",#N/A,FALSE,"VENTAS";"VENTAS5",#N/A,FALSE,"VENTAS";"VENTAS6",#N/A,FALSE,"VENTAS";"VENTAS7",#N/A,FALSE,"VENTAS";"VENTAS8",#N/A,FALSE,"VENTAS"}</definedName>
    <definedName name="qqqqqq" hidden="1">{"VENTAS1",#N/A,FALSE,"VENTAS";"VENTAS2",#N/A,FALSE,"VENTAS";"VENTAS3",#N/A,FALSE,"VENTAS";"VENTAS4",#N/A,FALSE,"VENTAS";"VENTAS5",#N/A,FALSE,"VENTAS";"VENTAS6",#N/A,FALSE,"VENTAS";"VENTAS7",#N/A,FALSE,"VENTAS";"VENTAS8",#N/A,FALSE,"VENTAS"}</definedName>
    <definedName name="qqqqqq_1" localSheetId="6" hidden="1">{"VENTAS1",#N/A,FALSE,"VENTAS";"VENTAS2",#N/A,FALSE,"VENTAS";"VENTAS3",#N/A,FALSE,"VENTAS";"VENTAS4",#N/A,FALSE,"VENTAS";"VENTAS5",#N/A,FALSE,"VENTAS";"VENTAS6",#N/A,FALSE,"VENTAS";"VENTAS7",#N/A,FALSE,"VENTAS";"VENTAS8",#N/A,FALSE,"VENTAS"}</definedName>
    <definedName name="qqqqqq_1" localSheetId="7" hidden="1">{"VENTAS1",#N/A,FALSE,"VENTAS";"VENTAS2",#N/A,FALSE,"VENTAS";"VENTAS3",#N/A,FALSE,"VENTAS";"VENTAS4",#N/A,FALSE,"VENTAS";"VENTAS5",#N/A,FALSE,"VENTAS";"VENTAS6",#N/A,FALSE,"VENTAS";"VENTAS7",#N/A,FALSE,"VENTAS";"VENTAS8",#N/A,FALSE,"VENTAS"}</definedName>
    <definedName name="qqqqqq_1" hidden="1">{"VENTAS1",#N/A,FALSE,"VENTAS";"VENTAS2",#N/A,FALSE,"VENTAS";"VENTAS3",#N/A,FALSE,"VENTAS";"VENTAS4",#N/A,FALSE,"VENTAS";"VENTAS5",#N/A,FALSE,"VENTAS";"VENTAS6",#N/A,FALSE,"VENTAS";"VENTAS7",#N/A,FALSE,"VENTAS";"VENTAS8",#N/A,FALSE,"VENTAS"}</definedName>
    <definedName name="qqqqqq_2" localSheetId="6" hidden="1">{"VENTAS1",#N/A,FALSE,"VENTAS";"VENTAS2",#N/A,FALSE,"VENTAS";"VENTAS3",#N/A,FALSE,"VENTAS";"VENTAS4",#N/A,FALSE,"VENTAS";"VENTAS5",#N/A,FALSE,"VENTAS";"VENTAS6",#N/A,FALSE,"VENTAS";"VENTAS7",#N/A,FALSE,"VENTAS";"VENTAS8",#N/A,FALSE,"VENTAS"}</definedName>
    <definedName name="qqqqqq_2" localSheetId="7" hidden="1">{"VENTAS1",#N/A,FALSE,"VENTAS";"VENTAS2",#N/A,FALSE,"VENTAS";"VENTAS3",#N/A,FALSE,"VENTAS";"VENTAS4",#N/A,FALSE,"VENTAS";"VENTAS5",#N/A,FALSE,"VENTAS";"VENTAS6",#N/A,FALSE,"VENTAS";"VENTAS7",#N/A,FALSE,"VENTAS";"VENTAS8",#N/A,FALSE,"VENTAS"}</definedName>
    <definedName name="qqqqqq_2" hidden="1">{"VENTAS1",#N/A,FALSE,"VENTAS";"VENTAS2",#N/A,FALSE,"VENTAS";"VENTAS3",#N/A,FALSE,"VENTAS";"VENTAS4",#N/A,FALSE,"VENTAS";"VENTAS5",#N/A,FALSE,"VENTAS";"VENTAS6",#N/A,FALSE,"VENTAS";"VENTAS7",#N/A,FALSE,"VENTAS";"VENTAS8",#N/A,FALSE,"VENTAS"}</definedName>
    <definedName name="qqqqqqq" localSheetId="6" hidden="1">{"VENTAS1",#N/A,FALSE,"VENTAS";"VENTAS2",#N/A,FALSE,"VENTAS";"VENTAS3",#N/A,FALSE,"VENTAS";"VENTAS4",#N/A,FALSE,"VENTAS";"VENTAS5",#N/A,FALSE,"VENTAS";"VENTAS6",#N/A,FALSE,"VENTAS";"VENTAS7",#N/A,FALSE,"VENTAS";"VENTAS8",#N/A,FALSE,"VENTAS"}</definedName>
    <definedName name="qqqqqqq" localSheetId="7" hidden="1">{"VENTAS1",#N/A,FALSE,"VENTAS";"VENTAS2",#N/A,FALSE,"VENTAS";"VENTAS3",#N/A,FALSE,"VENTAS";"VENTAS4",#N/A,FALSE,"VENTAS";"VENTAS5",#N/A,FALSE,"VENTAS";"VENTAS6",#N/A,FALSE,"VENTAS";"VENTAS7",#N/A,FALSE,"VENTAS";"VENTAS8",#N/A,FALSE,"VENTAS"}</definedName>
    <definedName name="qqqqqqq" hidden="1">{"VENTAS1",#N/A,FALSE,"VENTAS";"VENTAS2",#N/A,FALSE,"VENTAS";"VENTAS3",#N/A,FALSE,"VENTAS";"VENTAS4",#N/A,FALSE,"VENTAS";"VENTAS5",#N/A,FALSE,"VENTAS";"VENTAS6",#N/A,FALSE,"VENTAS";"VENTAS7",#N/A,FALSE,"VENTAS";"VENTAS8",#N/A,FALSE,"VENTAS"}</definedName>
    <definedName name="qqqqqqq_1" localSheetId="6" hidden="1">{"VENTAS1",#N/A,FALSE,"VENTAS";"VENTAS2",#N/A,FALSE,"VENTAS";"VENTAS3",#N/A,FALSE,"VENTAS";"VENTAS4",#N/A,FALSE,"VENTAS";"VENTAS5",#N/A,FALSE,"VENTAS";"VENTAS6",#N/A,FALSE,"VENTAS";"VENTAS7",#N/A,FALSE,"VENTAS";"VENTAS8",#N/A,FALSE,"VENTAS"}</definedName>
    <definedName name="qqqqqqq_1" localSheetId="7" hidden="1">{"VENTAS1",#N/A,FALSE,"VENTAS";"VENTAS2",#N/A,FALSE,"VENTAS";"VENTAS3",#N/A,FALSE,"VENTAS";"VENTAS4",#N/A,FALSE,"VENTAS";"VENTAS5",#N/A,FALSE,"VENTAS";"VENTAS6",#N/A,FALSE,"VENTAS";"VENTAS7",#N/A,FALSE,"VENTAS";"VENTAS8",#N/A,FALSE,"VENTAS"}</definedName>
    <definedName name="qqqqqqq_1" hidden="1">{"VENTAS1",#N/A,FALSE,"VENTAS";"VENTAS2",#N/A,FALSE,"VENTAS";"VENTAS3",#N/A,FALSE,"VENTAS";"VENTAS4",#N/A,FALSE,"VENTAS";"VENTAS5",#N/A,FALSE,"VENTAS";"VENTAS6",#N/A,FALSE,"VENTAS";"VENTAS7",#N/A,FALSE,"VENTAS";"VENTAS8",#N/A,FALSE,"VENTAS"}</definedName>
    <definedName name="qqqqqqq_2" localSheetId="6" hidden="1">{"VENTAS1",#N/A,FALSE,"VENTAS";"VENTAS2",#N/A,FALSE,"VENTAS";"VENTAS3",#N/A,FALSE,"VENTAS";"VENTAS4",#N/A,FALSE,"VENTAS";"VENTAS5",#N/A,FALSE,"VENTAS";"VENTAS6",#N/A,FALSE,"VENTAS";"VENTAS7",#N/A,FALSE,"VENTAS";"VENTAS8",#N/A,FALSE,"VENTAS"}</definedName>
    <definedName name="qqqqqqq_2" localSheetId="7" hidden="1">{"VENTAS1",#N/A,FALSE,"VENTAS";"VENTAS2",#N/A,FALSE,"VENTAS";"VENTAS3",#N/A,FALSE,"VENTAS";"VENTAS4",#N/A,FALSE,"VENTAS";"VENTAS5",#N/A,FALSE,"VENTAS";"VENTAS6",#N/A,FALSE,"VENTAS";"VENTAS7",#N/A,FALSE,"VENTAS";"VENTAS8",#N/A,FALSE,"VENTAS"}</definedName>
    <definedName name="qqqqqqq_2" hidden="1">{"VENTAS1",#N/A,FALSE,"VENTAS";"VENTAS2",#N/A,FALSE,"VENTAS";"VENTAS3",#N/A,FALSE,"VENTAS";"VENTAS4",#N/A,FALSE,"VENTAS";"VENTAS5",#N/A,FALSE,"VENTAS";"VENTAS6",#N/A,FALSE,"VENTAS";"VENTAS7",#N/A,FALSE,"VENTAS";"VENTAS8",#N/A,FALSE,"VENTAS"}</definedName>
    <definedName name="qqqqqqqq" localSheetId="6" hidden="1">{TRUE,TRUE,-1.25,-15.5,484.5,276.75,FALSE,TRUE,TRUE,TRUE,0,1,1,300,1,1.96296296296296,1.15384615384615,4,TRUE,TRUE,3,TRUE,1,FALSE,75,"Swvu.Print_Todo.","ACwvu.Print_Todo.",#N/A,FALSE,FALSE,0,0,0,0,2,"","",FALSE,FALSE,TRUE,FALSE,1,#N/A,2,10,"=R1C1:R636C40",FALSE,#N/A,#N/A,FALSE,FALSE,FALSE,9,300,300,FALSE,TRUE,TRUE,TRUE,TRUE}</definedName>
    <definedName name="qqqqqqqq" localSheetId="7" hidden="1">{TRUE,TRUE,-1.25,-15.5,484.5,276.75,FALSE,TRUE,TRUE,TRUE,0,1,1,300,1,1.96296296296296,1.15384615384615,4,TRUE,TRUE,3,TRUE,1,FALSE,75,"Swvu.Print_Todo.","ACwvu.Print_Todo.",#N/A,FALSE,FALSE,0,0,0,0,2,"","",FALSE,FALSE,TRUE,FALSE,1,#N/A,2,10,"=R1C1:R636C40",FALSE,#N/A,#N/A,FALSE,FALSE,FALSE,9,300,300,FALSE,TRUE,TRUE,TRUE,TRUE}</definedName>
    <definedName name="qqqqqqqq" hidden="1">{TRUE,TRUE,-1.25,-15.5,484.5,276.75,FALSE,TRUE,TRUE,TRUE,0,1,1,300,1,1.96296296296296,1.15384615384615,4,TRUE,TRUE,3,TRUE,1,FALSE,75,"Swvu.Print_Todo.","ACwvu.Print_Todo.",#N/A,FALSE,FALSE,0,0,0,0,2,"","",FALSE,FALSE,TRUE,FALSE,1,#N/A,2,10,"=R1C1:R636C40",FALSE,#N/A,#N/A,FALSE,FALSE,FALSE,9,300,300,FALSE,TRUE,TRUE,TRUE,TRUE}</definedName>
    <definedName name="qqqqqqqq_1" localSheetId="6" hidden="1">{TRUE,TRUE,-1.25,-15.5,484.5,276.75,FALSE,TRUE,TRUE,TRUE,0,1,1,300,1,1.96296296296296,1.15384615384615,4,TRUE,TRUE,3,TRUE,1,FALSE,75,"Swvu.Print_Todo.","ACwvu.Print_Todo.",#N/A,FALSE,FALSE,0,0,0,0,2,"","",FALSE,FALSE,TRUE,FALSE,1,#N/A,2,10,"=R1C1:R636C40",FALSE,#N/A,#N/A,FALSE,FALSE,FALSE,9,300,300,FALSE,TRUE,TRUE,TRUE,TRUE}</definedName>
    <definedName name="qqqqqqqq_1" localSheetId="7" hidden="1">{TRUE,TRUE,-1.25,-15.5,484.5,276.75,FALSE,TRUE,TRUE,TRUE,0,1,1,300,1,1.96296296296296,1.15384615384615,4,TRUE,TRUE,3,TRUE,1,FALSE,75,"Swvu.Print_Todo.","ACwvu.Print_Todo.",#N/A,FALSE,FALSE,0,0,0,0,2,"","",FALSE,FALSE,TRUE,FALSE,1,#N/A,2,10,"=R1C1:R636C40",FALSE,#N/A,#N/A,FALSE,FALSE,FALSE,9,300,300,FALSE,TRUE,TRUE,TRUE,TRUE}</definedName>
    <definedName name="qqqqqqqq_1" hidden="1">{TRUE,TRUE,-1.25,-15.5,484.5,276.75,FALSE,TRUE,TRUE,TRUE,0,1,1,300,1,1.96296296296296,1.15384615384615,4,TRUE,TRUE,3,TRUE,1,FALSE,75,"Swvu.Print_Todo.","ACwvu.Print_Todo.",#N/A,FALSE,FALSE,0,0,0,0,2,"","",FALSE,FALSE,TRUE,FALSE,1,#N/A,2,10,"=R1C1:R636C40",FALSE,#N/A,#N/A,FALSE,FALSE,FALSE,9,300,300,FALSE,TRUE,TRUE,TRUE,TRUE}</definedName>
    <definedName name="qqqqqqqq_2" localSheetId="6" hidden="1">{TRUE,TRUE,-1.25,-15.5,484.5,276.75,FALSE,TRUE,TRUE,TRUE,0,1,1,300,1,1.96296296296296,1.15384615384615,4,TRUE,TRUE,3,TRUE,1,FALSE,75,"Swvu.Print_Todo.","ACwvu.Print_Todo.",#N/A,FALSE,FALSE,0,0,0,0,2,"","",FALSE,FALSE,TRUE,FALSE,1,#N/A,2,10,"=R1C1:R636C40",FALSE,#N/A,#N/A,FALSE,FALSE,FALSE,9,300,300,FALSE,TRUE,TRUE,TRUE,TRUE}</definedName>
    <definedName name="qqqqqqqq_2" localSheetId="7" hidden="1">{TRUE,TRUE,-1.25,-15.5,484.5,276.75,FALSE,TRUE,TRUE,TRUE,0,1,1,300,1,1.96296296296296,1.15384615384615,4,TRUE,TRUE,3,TRUE,1,FALSE,75,"Swvu.Print_Todo.","ACwvu.Print_Todo.",#N/A,FALSE,FALSE,0,0,0,0,2,"","",FALSE,FALSE,TRUE,FALSE,1,#N/A,2,10,"=R1C1:R636C40",FALSE,#N/A,#N/A,FALSE,FALSE,FALSE,9,300,300,FALSE,TRUE,TRUE,TRUE,TRUE}</definedName>
    <definedName name="qqqqqqqq_2" hidden="1">{TRUE,TRUE,-1.25,-15.5,484.5,276.75,FALSE,TRUE,TRUE,TRUE,0,1,1,300,1,1.96296296296296,1.15384615384615,4,TRUE,TRUE,3,TRUE,1,FALSE,75,"Swvu.Print_Todo.","ACwvu.Print_Todo.",#N/A,FALSE,FALSE,0,0,0,0,2,"","",FALSE,FALSE,TRUE,FALSE,1,#N/A,2,10,"=R1C1:R636C40",FALSE,#N/A,#N/A,FALSE,FALSE,FALSE,9,300,300,FALSE,TRUE,TRUE,TRUE,TRUE}</definedName>
    <definedName name="qqqqqqqqq" localSheetId="6"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qqqqqqqqq" localSheetId="7"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qqqqqqqqq"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qqqqqqqqq_1" localSheetId="6"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qqqqqqqqq_1" localSheetId="7"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qqqqqqqqq_1"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qqqqqqqqq_2" localSheetId="6"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qqqqqqqqq_2" localSheetId="7"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qqqqqqqqq_2"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qqqqqqqqqqqqq" localSheetId="6" hidden="1">{"'gráf jan00'!$A$1:$AK$41"}</definedName>
    <definedName name="qqqqqqqqqqqqq" localSheetId="7" hidden="1">{"'gráf jan00'!$A$1:$AK$41"}</definedName>
    <definedName name="qqqqqqqqqqqqq" hidden="1">{"'gráf jan00'!$A$1:$AK$41"}</definedName>
    <definedName name="QQQQQQQQQQQQQQ" hidden="1">#REF!</definedName>
    <definedName name="qqqqqqqqqqqqqqq" localSheetId="6" hidden="1">{"'Quadro'!$A$4:$BG$78"}</definedName>
    <definedName name="qqqqqqqqqqqqqqq" localSheetId="7" hidden="1">{"'Quadro'!$A$4:$BG$78"}</definedName>
    <definedName name="qqqqqqqqqqqqqqq" hidden="1">{"'Quadro'!$A$4:$BG$78"}</definedName>
    <definedName name="qqqqqqqqqqqqqqqqqqqqqqqqq" localSheetId="6" hidden="1">#REF!</definedName>
    <definedName name="qqqqqqqqqqqqqqqqqqqqqqqqq" hidden="1">#REF!</definedName>
    <definedName name="qqwe" localSheetId="6" hidden="1">{#N/A,#N/A,FALSE,"GERAL";#N/A,#N/A,FALSE,"012-96";#N/A,#N/A,FALSE,"018-96";#N/A,#N/A,FALSE,"027-96";#N/A,#N/A,FALSE,"059-96";#N/A,#N/A,FALSE,"076-96";#N/A,#N/A,FALSE,"019-97";#N/A,#N/A,FALSE,"021-97";#N/A,#N/A,FALSE,"022-97";#N/A,#N/A,FALSE,"028-97"}</definedName>
    <definedName name="qqwe" localSheetId="7" hidden="1">{#N/A,#N/A,FALSE,"GERAL";#N/A,#N/A,FALSE,"012-96";#N/A,#N/A,FALSE,"018-96";#N/A,#N/A,FALSE,"027-96";#N/A,#N/A,FALSE,"059-96";#N/A,#N/A,FALSE,"076-96";#N/A,#N/A,FALSE,"019-97";#N/A,#N/A,FALSE,"021-97";#N/A,#N/A,FALSE,"022-97";#N/A,#N/A,FALSE,"028-97"}</definedName>
    <definedName name="qqwe" hidden="1">{#N/A,#N/A,FALSE,"GERAL";#N/A,#N/A,FALSE,"012-96";#N/A,#N/A,FALSE,"018-96";#N/A,#N/A,FALSE,"027-96";#N/A,#N/A,FALSE,"059-96";#N/A,#N/A,FALSE,"076-96";#N/A,#N/A,FALSE,"019-97";#N/A,#N/A,FALSE,"021-97";#N/A,#N/A,FALSE,"022-97";#N/A,#N/A,FALSE,"028-97"}</definedName>
    <definedName name="QR" localSheetId="6" hidden="1">OFFSET(#REF!,1,,COUNTA(#REF!),7)</definedName>
    <definedName name="QR" localSheetId="7" hidden="1">OFFSET(#REF!,1,,COUNTA(#REF!),7)</definedName>
    <definedName name="QR" hidden="1">OFFSET(#REF!,1,,COUNTA(#REF!),7)</definedName>
    <definedName name="QRWERQ" localSheetId="6" hidden="1">{#N/A,#N/A,FALSE,"Planilha";#N/A,#N/A,FALSE,"Resumo";#N/A,#N/A,FALSE,"Fisico";#N/A,#N/A,FALSE,"Financeiro";#N/A,#N/A,FALSE,"Financeiro"}</definedName>
    <definedName name="QRWERQ" localSheetId="7" hidden="1">{#N/A,#N/A,FALSE,"Planilha";#N/A,#N/A,FALSE,"Resumo";#N/A,#N/A,FALSE,"Fisico";#N/A,#N/A,FALSE,"Financeiro";#N/A,#N/A,FALSE,"Financeiro"}</definedName>
    <definedName name="QRWERQ" hidden="1">{#N/A,#N/A,FALSE,"Planilha";#N/A,#N/A,FALSE,"Resumo";#N/A,#N/A,FALSE,"Fisico";#N/A,#N/A,FALSE,"Financeiro";#N/A,#N/A,FALSE,"Financeiro"}</definedName>
    <definedName name="qs" localSheetId="6" hidden="1">{#N/A,#N/A,TRUE,"BD 97";#N/A,#N/A,TRUE,"IR E CS 1997";#N/A,#N/A,TRUE,"CONTINGÊNCIAS";#N/A,#N/A,TRUE,"AD_EX_97";#N/A,#N/A,TRUE,"PR ND";#N/A,#N/A,TRUE,"8191";#N/A,#N/A,TRUE,"8383";#N/A,#N/A,TRUE,"MP 1024"}</definedName>
    <definedName name="qs" localSheetId="7" hidden="1">{#N/A,#N/A,TRUE,"BD 97";#N/A,#N/A,TRUE,"IR E CS 1997";#N/A,#N/A,TRUE,"CONTINGÊNCIAS";#N/A,#N/A,TRUE,"AD_EX_97";#N/A,#N/A,TRUE,"PR ND";#N/A,#N/A,TRUE,"8191";#N/A,#N/A,TRUE,"8383";#N/A,#N/A,TRUE,"MP 1024"}</definedName>
    <definedName name="qs" hidden="1">{#N/A,#N/A,TRUE,"BD 97";#N/A,#N/A,TRUE,"IR E CS 1997";#N/A,#N/A,TRUE,"CONTINGÊNCIAS";#N/A,#N/A,TRUE,"AD_EX_97";#N/A,#N/A,TRUE,"PR ND";#N/A,#N/A,TRUE,"8191";#N/A,#N/A,TRUE,"8383";#N/A,#N/A,TRUE,"MP 1024"}</definedName>
    <definedName name="qsfd" localSheetId="6" hidden="1">{#N/A,#N/A,TRUE,"Cover sheet";#N/A,#N/A,TRUE,"INPUTS";#N/A,#N/A,TRUE,"OUTPUTS";#N/A,#N/A,TRUE,"VALUATION"}</definedName>
    <definedName name="qsfd" localSheetId="7" hidden="1">{#N/A,#N/A,TRUE,"Cover sheet";#N/A,#N/A,TRUE,"INPUTS";#N/A,#N/A,TRUE,"OUTPUTS";#N/A,#N/A,TRUE,"VALUATION"}</definedName>
    <definedName name="qsfd" hidden="1">{#N/A,#N/A,TRUE,"Cover sheet";#N/A,#N/A,TRUE,"INPUTS";#N/A,#N/A,TRUE,"OUTPUTS";#N/A,#N/A,TRUE,"VALUATION"}</definedName>
    <definedName name="qtbqtebq" localSheetId="6" hidden="1">#REF!</definedName>
    <definedName name="qtbqtebq" localSheetId="7" hidden="1">#REF!</definedName>
    <definedName name="qtbqtebq" hidden="1">#REF!</definedName>
    <definedName name="qtbteqbqte" localSheetId="6" hidden="1">#REF!</definedName>
    <definedName name="qtbteqbqte" localSheetId="7" hidden="1">#REF!</definedName>
    <definedName name="qtbteqbqte" hidden="1">#REF!</definedName>
    <definedName name="QTD" localSheetId="6" hidden="1">#REF!</definedName>
    <definedName name="QTD" localSheetId="7" hidden="1">#REF!</definedName>
    <definedName name="QTD" hidden="1">#REF!</definedName>
    <definedName name="QTDE" localSheetId="6">#REF!</definedName>
    <definedName name="QTDE" localSheetId="7">'[40]Memoria Calculo Geral'!$AN:$AN</definedName>
    <definedName name="QTDE">#REF!</definedName>
    <definedName name="qtebqetb" localSheetId="6" hidden="1">#REF!</definedName>
    <definedName name="qtebqetb" hidden="1">#REF!</definedName>
    <definedName name="qtebqteb" localSheetId="6" hidden="1">#REF!</definedName>
    <definedName name="qtebqteb" hidden="1">#REF!</definedName>
    <definedName name="QtEq" localSheetId="6" hidden="1">#REF!</definedName>
    <definedName name="QtEq" hidden="1">#REF!</definedName>
    <definedName name="QtMo" localSheetId="6" hidden="1">#REF!</definedName>
    <definedName name="QtMo" hidden="1">#REF!</definedName>
    <definedName name="QtMp" localSheetId="6" hidden="1">#REF!</definedName>
    <definedName name="QtMp" hidden="1">#REF!</definedName>
    <definedName name="QtTr" localSheetId="6" hidden="1">#REF!</definedName>
    <definedName name="QtTr" hidden="1">#REF!</definedName>
    <definedName name="QUA010201_36">#REF!</definedName>
    <definedName name="QUA010202_36">#REF!</definedName>
    <definedName name="QUA010205_36">#REF!</definedName>
    <definedName name="QUA010206_36">#REF!</definedName>
    <definedName name="QUA010210_36">#REF!</definedName>
    <definedName name="QUA010301_36">#REF!</definedName>
    <definedName name="QUA010401_36">#REF!</definedName>
    <definedName name="QUA010402_36">#REF!</definedName>
    <definedName name="QUA010407_36">#REF!</definedName>
    <definedName name="QUA010413_36">#REF!</definedName>
    <definedName name="QUA010501_36">#REF!</definedName>
    <definedName name="QUA010503_36">#REF!</definedName>
    <definedName name="QUA010505_36">#REF!</definedName>
    <definedName name="QUA010509_36">#REF!</definedName>
    <definedName name="QUA010512_36">#REF!</definedName>
    <definedName name="QUA010518_36">#REF!</definedName>
    <definedName name="QUA010519_36">#REF!</definedName>
    <definedName name="QUA010521_36">#REF!</definedName>
    <definedName name="QUA010523_36">#REF!</definedName>
    <definedName name="QUA010532_36">#REF!</definedName>
    <definedName name="QUA010533_36">#REF!</definedName>
    <definedName name="QUA010536_36">#REF!</definedName>
    <definedName name="QUA010701_36">#REF!</definedName>
    <definedName name="QUA010703_36">#REF!</definedName>
    <definedName name="QUA010705_36">#REF!</definedName>
    <definedName name="QUA010708_36">#REF!</definedName>
    <definedName name="QUA010710_36">#REF!</definedName>
    <definedName name="QUA010712_36">#REF!</definedName>
    <definedName name="QUA010717_36">#REF!</definedName>
    <definedName name="QUA010718_36">#REF!</definedName>
    <definedName name="QUA020201_36">#REF!</definedName>
    <definedName name="QUA020205_36">#REF!</definedName>
    <definedName name="QUA020211_36">#REF!</definedName>
    <definedName name="QUA020217_36">#REF!</definedName>
    <definedName name="QUA030102_36">#REF!</definedName>
    <definedName name="QUA030201_36">#REF!</definedName>
    <definedName name="QUA030303_36">#REF!</definedName>
    <definedName name="QUA030317_36">#REF!</definedName>
    <definedName name="QUA040101_36">#REF!</definedName>
    <definedName name="QUA040202_36">#REF!</definedName>
    <definedName name="QUA050103_36">#REF!</definedName>
    <definedName name="QUA050207_36">#REF!</definedName>
    <definedName name="QUA060101_36">#REF!</definedName>
    <definedName name="QUA080101_36">#REF!</definedName>
    <definedName name="QUA080310_36">#REF!</definedName>
    <definedName name="QUA090101_36">#REF!</definedName>
    <definedName name="QUA100302_36">#REF!</definedName>
    <definedName name="QUA110101_36">#REF!</definedName>
    <definedName name="QUA110104_36">#REF!</definedName>
    <definedName name="QUA110107_36">#REF!</definedName>
    <definedName name="QUA120101_36">#REF!</definedName>
    <definedName name="QUA120105_36">#REF!</definedName>
    <definedName name="QUA120106_36">#REF!</definedName>
    <definedName name="QUA120107_36">#REF!</definedName>
    <definedName name="QUA120110_36">#REF!</definedName>
    <definedName name="QUA120150_36">#REF!</definedName>
    <definedName name="QUA130101_36">#REF!</definedName>
    <definedName name="QUA130103_36">#REF!</definedName>
    <definedName name="QUA130304_36">#REF!</definedName>
    <definedName name="QUA130401_36">#REF!</definedName>
    <definedName name="QUA140102_36">#REF!</definedName>
    <definedName name="QUA140109_36">#REF!</definedName>
    <definedName name="QUA140113_36">#REF!</definedName>
    <definedName name="QUA140122_36">#REF!</definedName>
    <definedName name="QUA140126_36">#REF!</definedName>
    <definedName name="QUA140129_36">#REF!</definedName>
    <definedName name="QUA140135_36">#REF!</definedName>
    <definedName name="QUA140143_36">#REF!</definedName>
    <definedName name="QUA140145_36">#REF!</definedName>
    <definedName name="QUA150130_36">#REF!</definedName>
    <definedName name="QUA170101_36">#REF!</definedName>
    <definedName name="QUA170102_36">#REF!</definedName>
    <definedName name="QUA170103_36">#REF!</definedName>
    <definedName name="Quadra" localSheetId="6" hidden="1">{#N/A,#N/A,FALSE,"MO (2)"}</definedName>
    <definedName name="Quadra" localSheetId="7" hidden="1">{#N/A,#N/A,FALSE,"MO (2)"}</definedName>
    <definedName name="Quadra" hidden="1">{#N/A,#N/A,FALSE,"MO (2)"}</definedName>
    <definedName name="QUADRA1" localSheetId="6" hidden="1">{#N/A,#N/A,FALSE,"MO (2)"}</definedName>
    <definedName name="QUADRA1" localSheetId="7" hidden="1">{#N/A,#N/A,FALSE,"MO (2)"}</definedName>
    <definedName name="QUADRA1" hidden="1">{#N/A,#N/A,FALSE,"MO (2)"}</definedName>
    <definedName name="QUADRA2" localSheetId="6" hidden="1">{#N/A,#N/A,FALSE,"MO (2)"}</definedName>
    <definedName name="QUADRA2" localSheetId="7" hidden="1">{#N/A,#N/A,FALSE,"MO (2)"}</definedName>
    <definedName name="QUADRA2" hidden="1">{#N/A,#N/A,FALSE,"MO (2)"}</definedName>
    <definedName name="quadro_dois_lápis" localSheetId="6">#REF!</definedName>
    <definedName name="quadro_dois_lápis" localSheetId="7">#REF!</definedName>
    <definedName name="quadro_dois_lápis">#REF!</definedName>
    <definedName name="quadro_dois_zero" localSheetId="6">#REF!</definedName>
    <definedName name="quadro_dois_zero">#REF!</definedName>
    <definedName name="quadro_um_lápis" localSheetId="6">#REF!</definedName>
    <definedName name="quadro_um_lápis">#REF!</definedName>
    <definedName name="quadro_um_zero" localSheetId="6">#REF!</definedName>
    <definedName name="quadro_um_zero">#REF!</definedName>
    <definedName name="Qualidade_050106" localSheetId="6" hidden="1">{#N/A,#N/A,FALSE,"RELATÓRIO";#N/A,#N/A,FALSE,"RELATÓRIO"}</definedName>
    <definedName name="Qualidade_050106" localSheetId="7" hidden="1">{#N/A,#N/A,FALSE,"RELATÓRIO";#N/A,#N/A,FALSE,"RELATÓRIO"}</definedName>
    <definedName name="Qualidade_050106" hidden="1">{#N/A,#N/A,FALSE,"RELATÓRIO";#N/A,#N/A,FALSE,"RELATÓRIO"}</definedName>
    <definedName name="QUANT" localSheetId="6" hidden="1">{#N/A,#N/A,FALSE,"MO (2)"}</definedName>
    <definedName name="QUANT" localSheetId="7" hidden="1">{#N/A,#N/A,FALSE,"MO (2)"}</definedName>
    <definedName name="QUANT" hidden="1">{#N/A,#N/A,FALSE,"MO (2)"}</definedName>
    <definedName name="QUANT_acumu">#REF!</definedName>
    <definedName name="quantidade_ABC" localSheetId="6">#REF!</definedName>
    <definedName name="quantidade_ABC" localSheetId="7">#REF!</definedName>
    <definedName name="quantidade_ABC">#REF!</definedName>
    <definedName name="Quantidades" localSheetId="6" hidden="1">{#N/A,#N/A,FALSE,"MO (2)"}</definedName>
    <definedName name="Quantidades" localSheetId="7" hidden="1">{#N/A,#N/A,FALSE,"MO (2)"}</definedName>
    <definedName name="Quantidades" hidden="1">{#N/A,#N/A,FALSE,"MO (2)"}</definedName>
    <definedName name="que" localSheetId="6" hidden="1">{#N/A,#N/A,FALSE,"PCOL"}</definedName>
    <definedName name="que" localSheetId="7" hidden="1">{#N/A,#N/A,FALSE,"PCOL"}</definedName>
    <definedName name="que" hidden="1">{#N/A,#N/A,FALSE,"PCOL"}</definedName>
    <definedName name="Quebras" localSheetId="6" hidden="1">{"'RR'!$A$2:$E$81"}</definedName>
    <definedName name="Quebras" localSheetId="7" hidden="1">{"'RR'!$A$2:$E$81"}</definedName>
    <definedName name="Quebras" hidden="1">{"'RR'!$A$2:$E$81"}</definedName>
    <definedName name="QUILOMBO1">#REF!</definedName>
    <definedName name="QUILOMBO3">#REF!</definedName>
    <definedName name="QUILOMBO4">#REF!</definedName>
    <definedName name="QUQT" localSheetId="6" hidden="1">{"'gráf jan00'!$A$1:$AK$41"}</definedName>
    <definedName name="QUQT" localSheetId="7" hidden="1">{"'gráf jan00'!$A$1:$AK$41"}</definedName>
    <definedName name="QUQT" hidden="1">{"'gráf jan00'!$A$1:$AK$41"}</definedName>
    <definedName name="qv" localSheetId="6" hidden="1">{"'CptDifn'!$AA$32:$AG$32"}</definedName>
    <definedName name="qv" localSheetId="7" hidden="1">{"'CptDifn'!$AA$32:$AG$32"}</definedName>
    <definedName name="qv" hidden="1">{"'CptDifn'!$AA$32:$AG$32"}</definedName>
    <definedName name="qw" localSheetId="6" hidden="1">#REF!</definedName>
    <definedName name="qw" hidden="1">#REF!</definedName>
    <definedName name="qwe"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we"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we"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weeererr" localSheetId="6" hidden="1">{"'RR'!$A$2:$E$81"}</definedName>
    <definedName name="qweeererr" localSheetId="7" hidden="1">{"'RR'!$A$2:$E$81"}</definedName>
    <definedName name="qweeererr" hidden="1">{"'RR'!$A$2:$E$81"}</definedName>
    <definedName name="qwer" localSheetId="6" hidden="1">{"'Índice'!$A$1:$K$49"}</definedName>
    <definedName name="qwer" localSheetId="7" hidden="1">{"'Índice'!$A$1:$K$49"}</definedName>
    <definedName name="qwer" hidden="1">{"'Índice'!$A$1:$K$49"}</definedName>
    <definedName name="qwerqwe" localSheetId="6" hidden="1">{"'gráf jan00'!$A$1:$AK$41"}</definedName>
    <definedName name="qwerqwe" localSheetId="7" hidden="1">{"'gráf jan00'!$A$1:$AK$41"}</definedName>
    <definedName name="qwerqwe" hidden="1">{"'gráf jan00'!$A$1:$AK$41"}</definedName>
    <definedName name="qwerv"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werv"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werv"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wewqadasfdytwyytryryrrt6hyyuiuokp0"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wewqadasfdytwyytryryrrt6hyyuiuokp0"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wewqadasfdytwyytryryrrt6hyyuiuokp0"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QWEWQEWQ" localSheetId="6" hidden="1">#REF!</definedName>
    <definedName name="QWEWQEWQ" localSheetId="7" hidden="1">#REF!</definedName>
    <definedName name="QWEWQEWQ" hidden="1">#REF!</definedName>
    <definedName name="QWEWQEWQE" localSheetId="6" hidden="1">#REF!</definedName>
    <definedName name="QWEWQEWQE" hidden="1">#REF!</definedName>
    <definedName name="qwqq" localSheetId="6" hidden="1">{#N/A,#N/A,FALSE,"PCOL"}</definedName>
    <definedName name="qwqq" localSheetId="7" hidden="1">{#N/A,#N/A,FALSE,"PCOL"}</definedName>
    <definedName name="qwqq" hidden="1">{#N/A,#N/A,FALSE,"PCOL"}</definedName>
    <definedName name="qwqw" localSheetId="6" hidden="1">{#N/A,#N/A,FALSE,"PCOL"}</definedName>
    <definedName name="qwqw" localSheetId="7" hidden="1">{#N/A,#N/A,FALSE,"PCOL"}</definedName>
    <definedName name="qwqw" hidden="1">{#N/A,#N/A,FALSE,"PCOL"}</definedName>
    <definedName name="qwqweq" localSheetId="6" hidden="1">{#N/A,#N/A,FALSE,"PCOL"}</definedName>
    <definedName name="qwqweq" localSheetId="7" hidden="1">{#N/A,#N/A,FALSE,"PCOL"}</definedName>
    <definedName name="qwqweq" hidden="1">{#N/A,#N/A,FALSE,"PCOL"}</definedName>
    <definedName name="qwqwq" localSheetId="6" hidden="1">{#N/A,#N/A,FALSE,"PCOL"}</definedName>
    <definedName name="qwqwq" localSheetId="7" hidden="1">{#N/A,#N/A,FALSE,"PCOL"}</definedName>
    <definedName name="qwqwq" hidden="1">{#N/A,#N/A,FALSE,"PCOL"}</definedName>
    <definedName name="qwqwsq" localSheetId="6" hidden="1">{#N/A,#N/A,FALSE,"PCOL"}</definedName>
    <definedName name="qwqwsq" localSheetId="7" hidden="1">{#N/A,#N/A,FALSE,"PCOL"}</definedName>
    <definedName name="qwqwsq" hidden="1">{#N/A,#N/A,FALSE,"PCOL"}</definedName>
    <definedName name="QWR" localSheetId="6" hidden="1">{#N/A,#N/A,FALSE,"Ocorrência OOLA";#N/A,#N/A,FALSE,"Ocorrência OOLL";#N/A,#N/A,FALSE,"Extra OOLA";#N/A,#N/A,FALSE,"Extra OOLL"}</definedName>
    <definedName name="QWR" localSheetId="7" hidden="1">{#N/A,#N/A,FALSE,"Ocorrência OOLA";#N/A,#N/A,FALSE,"Ocorrência OOLL";#N/A,#N/A,FALSE,"Extra OOLA";#N/A,#N/A,FALSE,"Extra OOLL"}</definedName>
    <definedName name="QWR" hidden="1">{#N/A,#N/A,FALSE,"Ocorrência OOLA";#N/A,#N/A,FALSE,"Ocorrência OOLL";#N/A,#N/A,FALSE,"Extra OOLA";#N/A,#N/A,FALSE,"Extra OOLL"}</definedName>
    <definedName name="qx" localSheetId="6" hidden="1">{"'CptDifn'!$AA$32:$AG$32"}</definedName>
    <definedName name="qx" localSheetId="7" hidden="1">{"'CptDifn'!$AA$32:$AG$32"}</definedName>
    <definedName name="qx" hidden="1">{"'CptDifn'!$AA$32:$AG$32"}</definedName>
    <definedName name="qz" localSheetId="6" hidden="1">{"'CptDifn'!$AA$32:$AG$32"}</definedName>
    <definedName name="qz" localSheetId="7" hidden="1">{"'CptDifn'!$AA$32:$AG$32"}</definedName>
    <definedName name="qz" hidden="1">{"'CptDifn'!$AA$32:$AG$32"}</definedName>
    <definedName name="RA" localSheetId="6" hidden="1">{"'Quadro'!$A$4:$BG$78"}</definedName>
    <definedName name="RA" localSheetId="7" hidden="1">{"'Quadro'!$A$4:$BG$78"}</definedName>
    <definedName name="RA" hidden="1">{"'Quadro'!$A$4:$BG$78"}</definedName>
    <definedName name="RA_Atula" localSheetId="6" hidden="1">{"'Quadro'!$A$4:$BG$78"}</definedName>
    <definedName name="RA_Atula" localSheetId="7" hidden="1">{"'Quadro'!$A$4:$BG$78"}</definedName>
    <definedName name="RA_Atula" hidden="1">{"'Quadro'!$A$4:$BG$78"}</definedName>
    <definedName name="RAMO3FRONT" localSheetId="6">#REF!</definedName>
    <definedName name="RAMO3FRONT" localSheetId="7">[30]RESUMOS!#REF!</definedName>
    <definedName name="RAMO3FRONT">#REF!</definedName>
    <definedName name="RangeChange" localSheetId="6" hidden="1">#N/A</definedName>
    <definedName name="RangeChange" localSheetId="7" hidden="1">#N/A</definedName>
    <definedName name="RangeChange" hidden="1">[0]!RangeChange</definedName>
    <definedName name="Ratios_2" localSheetId="6" hidden="1">{"'TG'!$A$1:$L$37"}</definedName>
    <definedName name="Ratios_2" localSheetId="7" hidden="1">{"'TG'!$A$1:$L$37"}</definedName>
    <definedName name="Ratios_2" hidden="1">{"'TG'!$A$1:$L$37"}</definedName>
    <definedName name="rbqebrq" localSheetId="6" hidden="1">#REF!</definedName>
    <definedName name="rbqebrq" hidden="1">#REF!</definedName>
    <definedName name="rbrbrwb" localSheetId="6" hidden="1">#REF!</definedName>
    <definedName name="rbrbrwb" hidden="1">#REF!</definedName>
    <definedName name="rbtrtbwt" localSheetId="6" hidden="1">#REF!</definedName>
    <definedName name="rbtrtbwt" hidden="1">#REF!</definedName>
    <definedName name="RBV" localSheetId="6">#REF!</definedName>
    <definedName name="RBV" localSheetId="7">[104]Teor!$C$3:$C$7</definedName>
    <definedName name="RBV">#REF!</definedName>
    <definedName name="rct" localSheetId="6" hidden="1">{#N/A,#N/A,FALSE,"Plan1";#N/A,#N/A,FALSE,"Plan1 (2)";#N/A,#N/A,FALSE,"Plan1 (4)";#N/A,#N/A,FALSE,"Plan1 (5)";#N/A,#N/A,FALSE,"Plan1 (6)";#N/A,#N/A,FALSE,"600N6201";#N/A,#N/A,FALSE,"Plan1 (18)";#N/A,#N/A,FALSE,"Plan1 (16)";#N/A,#N/A,FALSE,"Plan1 (17)";#N/A,#N/A,FALSE,"Plan1 (13)";#N/A,#N/A,FALSE,"Plan1 (10)";#N/A,#N/A,FALSE,"Plan1 (11)";#N/A,#N/A,FALSE,"Plan1 (3)";#N/A,#N/A,FALSE,"Plan1 (8)";#N/A,#N/A,FALSE,"Plan1 (9)";#N/A,#N/A,FALSE,"Plan1 (12)";#N/A,#N/A,FALSE,"Plan1 (14)";#N/A,#N/A,FALSE,"Plan1 (15)"}</definedName>
    <definedName name="rct" localSheetId="7" hidden="1">{#N/A,#N/A,FALSE,"Plan1";#N/A,#N/A,FALSE,"Plan1 (2)";#N/A,#N/A,FALSE,"Plan1 (4)";#N/A,#N/A,FALSE,"Plan1 (5)";#N/A,#N/A,FALSE,"Plan1 (6)";#N/A,#N/A,FALSE,"600N6201";#N/A,#N/A,FALSE,"Plan1 (18)";#N/A,#N/A,FALSE,"Plan1 (16)";#N/A,#N/A,FALSE,"Plan1 (17)";#N/A,#N/A,FALSE,"Plan1 (13)";#N/A,#N/A,FALSE,"Plan1 (10)";#N/A,#N/A,FALSE,"Plan1 (11)";#N/A,#N/A,FALSE,"Plan1 (3)";#N/A,#N/A,FALSE,"Plan1 (8)";#N/A,#N/A,FALSE,"Plan1 (9)";#N/A,#N/A,FALSE,"Plan1 (12)";#N/A,#N/A,FALSE,"Plan1 (14)";#N/A,#N/A,FALSE,"Plan1 (15)"}</definedName>
    <definedName name="rct" hidden="1">{#N/A,#N/A,FALSE,"Plan1";#N/A,#N/A,FALSE,"Plan1 (2)";#N/A,#N/A,FALSE,"Plan1 (4)";#N/A,#N/A,FALSE,"Plan1 (5)";#N/A,#N/A,FALSE,"Plan1 (6)";#N/A,#N/A,FALSE,"600N6201";#N/A,#N/A,FALSE,"Plan1 (18)";#N/A,#N/A,FALSE,"Plan1 (16)";#N/A,#N/A,FALSE,"Plan1 (17)";#N/A,#N/A,FALSE,"Plan1 (13)";#N/A,#N/A,FALSE,"Plan1 (10)";#N/A,#N/A,FALSE,"Plan1 (11)";#N/A,#N/A,FALSE,"Plan1 (3)";#N/A,#N/A,FALSE,"Plan1 (8)";#N/A,#N/A,FALSE,"Plan1 (9)";#N/A,#N/A,FALSE,"Plan1 (12)";#N/A,#N/A,FALSE,"Plan1 (14)";#N/A,#N/A,FALSE,"Plan1 (15)"}</definedName>
    <definedName name="rd" localSheetId="6" hidden="1">{"'CptDifn'!$AA$32:$AG$32"}</definedName>
    <definedName name="rd" localSheetId="7" hidden="1">{"'CptDifn'!$AA$32:$AG$32"}</definedName>
    <definedName name="rd" hidden="1">{"'CptDifn'!$AA$32:$AG$32"}</definedName>
    <definedName name="rdff" localSheetId="6" hidden="1">{#N/A,#N/A,TRUE,"indice";#N/A,#N/A,TRUE,"indicadores";#N/A,#N/A,TRUE,"comentarios"}</definedName>
    <definedName name="rdff" localSheetId="7" hidden="1">{#N/A,#N/A,TRUE,"indice";#N/A,#N/A,TRUE,"indicadores";#N/A,#N/A,TRUE,"comentarios"}</definedName>
    <definedName name="rdff" hidden="1">{#N/A,#N/A,TRUE,"indice";#N/A,#N/A,TRUE,"indicadores";#N/A,#N/A,TRUE,"comentarios"}</definedName>
    <definedName name="RDME"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RDME"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RDME"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RDTEA" localSheetId="6" hidden="1">{"'Quadro'!$A$4:$BG$78"}</definedName>
    <definedName name="RDTEA" localSheetId="7" hidden="1">{"'Quadro'!$A$4:$BG$78"}</definedName>
    <definedName name="RDTEA" hidden="1">{"'Quadro'!$A$4:$BG$78"}</definedName>
    <definedName name="re" localSheetId="6" hidden="1">{#N/A,#N/A,FALSE,"QD_F1 Invest Detalhado";#N/A,#N/A,FALSE,"QD_F3 Invest_Comparado";#N/A,#N/A,FALSE,"QD_B Trafego";#N/A,#N/A,FALSE,"QD_D0 Custos Operacionais";#N/A,#N/A,FALSE,"QD_C Receita";#N/A,#N/A,FALSE,"QD_D Custos";#N/A,#N/A,FALSE,"QD_E Resultado";#N/A,#N/A,FALSE,"QD_G Fluxo Caixa"}</definedName>
    <definedName name="re" localSheetId="7" hidden="1">{#N/A,#N/A,FALSE,"QD_F1 Invest Detalhado";#N/A,#N/A,FALSE,"QD_F3 Invest_Comparado";#N/A,#N/A,FALSE,"QD_B Trafego";#N/A,#N/A,FALSE,"QD_D0 Custos Operacionais";#N/A,#N/A,FALSE,"QD_C Receita";#N/A,#N/A,FALSE,"QD_D Custos";#N/A,#N/A,FALSE,"QD_E Resultado";#N/A,#N/A,FALSE,"QD_G Fluxo Caixa"}</definedName>
    <definedName name="re" hidden="1">{#N/A,#N/A,FALSE,"QD_F1 Invest Detalhado";#N/A,#N/A,FALSE,"QD_F3 Invest_Comparado";#N/A,#N/A,FALSE,"QD_B Trafego";#N/A,#N/A,FALSE,"QD_D0 Custos Operacionais";#N/A,#N/A,FALSE,"QD_C Receita";#N/A,#N/A,FALSE,"QD_D Custos";#N/A,#N/A,FALSE,"QD_E Resultado";#N/A,#N/A,FALSE,"QD_G Fluxo Caixa"}</definedName>
    <definedName name="rea">#REF!</definedName>
    <definedName name="reagentes" localSheetId="7" hidden="1">{#N/A,#N/A,FALSE,"GERAL";#N/A,#N/A,FALSE,"012-96";#N/A,#N/A,FALSE,"018-96";#N/A,#N/A,FALSE,"027-96";#N/A,#N/A,FALSE,"059-96";#N/A,#N/A,FALSE,"076-96";#N/A,#N/A,FALSE,"019-97";#N/A,#N/A,FALSE,"021-97";#N/A,#N/A,FALSE,"022-97";#N/A,#N/A,FALSE,"028-97"}</definedName>
    <definedName name="reagentes" hidden="1">{#N/A,#N/A,FALSE,"GERAL";#N/A,#N/A,FALSE,"012-96";#N/A,#N/A,FALSE,"018-96";#N/A,#N/A,FALSE,"027-96";#N/A,#N/A,FALSE,"059-96";#N/A,#N/A,FALSE,"076-96";#N/A,#N/A,FALSE,"019-97";#N/A,#N/A,FALSE,"021-97";#N/A,#N/A,FALSE,"022-97";#N/A,#N/A,FALSE,"028-97"}</definedName>
    <definedName name="reaj0" localSheetId="6">#REF!</definedName>
    <definedName name="reaj0" localSheetId="7">#REF!</definedName>
    <definedName name="reaj0">#REF!</definedName>
    <definedName name="reaj1" localSheetId="6">#REF!</definedName>
    <definedName name="reaj1">#REF!</definedName>
    <definedName name="reaj2" localSheetId="6">#REF!</definedName>
    <definedName name="reaj2">#REF!</definedName>
    <definedName name="reaj3" localSheetId="6">#REF!</definedName>
    <definedName name="reaj3">#REF!</definedName>
    <definedName name="reajustado">#REF!</definedName>
    <definedName name="Reajuste">#REF!</definedName>
    <definedName name="rec">#REF!</definedName>
    <definedName name="REC11100_36">#REF!</definedName>
    <definedName name="REC11110_36">#REF!</definedName>
    <definedName name="REC11115_36">#REF!</definedName>
    <definedName name="REC11125_36">#REF!</definedName>
    <definedName name="REC11130_36">#REF!</definedName>
    <definedName name="REC11135_36">#REF!</definedName>
    <definedName name="REC11145_36">#REF!</definedName>
    <definedName name="REC11150_36">#REF!</definedName>
    <definedName name="REC11165_36">#REF!</definedName>
    <definedName name="REC11170_36">#REF!</definedName>
    <definedName name="REC11180_36">#REF!</definedName>
    <definedName name="REC11185_36">#REF!</definedName>
    <definedName name="REC11220_36">#REF!</definedName>
    <definedName name="REC12105_36">#REF!</definedName>
    <definedName name="REC12555_36">#REF!</definedName>
    <definedName name="REC12570_36">#REF!</definedName>
    <definedName name="REC12575_36">#REF!</definedName>
    <definedName name="REC12580_36">#REF!</definedName>
    <definedName name="REC12600_36">#REF!</definedName>
    <definedName name="REC12610_36">#REF!</definedName>
    <definedName name="REC12630_36">#REF!</definedName>
    <definedName name="REC12631_36">#REF!</definedName>
    <definedName name="REC12640_36">#REF!</definedName>
    <definedName name="REC12645_36">#REF!</definedName>
    <definedName name="REC12665_36">#REF!</definedName>
    <definedName name="REC12690_36">#REF!</definedName>
    <definedName name="REC12700_36">#REF!</definedName>
    <definedName name="REC12710_36">#REF!</definedName>
    <definedName name="REC13111_36">#REF!</definedName>
    <definedName name="REC13112_36">#REF!</definedName>
    <definedName name="REC13121_36">#REF!</definedName>
    <definedName name="REC13720_36">#REF!</definedName>
    <definedName name="REC14100_36">#REF!</definedName>
    <definedName name="REC14161_36">#REF!</definedName>
    <definedName name="REC14195_36">#REF!</definedName>
    <definedName name="REC14205_36">#REF!</definedName>
    <definedName name="REC14260_36">#REF!</definedName>
    <definedName name="REC14500_36">#REF!</definedName>
    <definedName name="REC14515_36">#REF!</definedName>
    <definedName name="REC14555_36">#REF!</definedName>
    <definedName name="REC14565_36">#REF!</definedName>
    <definedName name="REC15135_36">#REF!</definedName>
    <definedName name="REC15140_36">#REF!</definedName>
    <definedName name="REC15195_36">#REF!</definedName>
    <definedName name="REC15225_36">#REF!</definedName>
    <definedName name="REC15230_36">#REF!</definedName>
    <definedName name="REC15515_36">#REF!</definedName>
    <definedName name="REC15560_36">#REF!</definedName>
    <definedName name="REC15565_36">#REF!</definedName>
    <definedName name="REC15570_36">#REF!</definedName>
    <definedName name="REC15575_36">#REF!</definedName>
    <definedName name="REC15583_36">#REF!</definedName>
    <definedName name="REC15590_36">#REF!</definedName>
    <definedName name="REC15591_36">#REF!</definedName>
    <definedName name="REC15610_36">#REF!</definedName>
    <definedName name="REC15625_36">#REF!</definedName>
    <definedName name="REC15635_36">#REF!</definedName>
    <definedName name="REC15655_36">#REF!</definedName>
    <definedName name="REC15665_36">#REF!</definedName>
    <definedName name="REC16515_36">#REF!</definedName>
    <definedName name="REC16535_36">#REF!</definedName>
    <definedName name="REC17140_36">#REF!</definedName>
    <definedName name="REC19500_36">#REF!</definedName>
    <definedName name="REC19501_36">#REF!</definedName>
    <definedName name="REC19502_36">#REF!</definedName>
    <definedName name="REC19503_36">#REF!</definedName>
    <definedName name="REC19504_36">#REF!</definedName>
    <definedName name="REC19505_36">#REF!</definedName>
    <definedName name="REC20100_36">#REF!</definedName>
    <definedName name="REC20105_36">#REF!</definedName>
    <definedName name="REC20110_36">#REF!</definedName>
    <definedName name="REC20115_36">#REF!</definedName>
    <definedName name="REC20130_36">#REF!</definedName>
    <definedName name="REC20135_36">#REF!</definedName>
    <definedName name="REC20140_36">#REF!</definedName>
    <definedName name="REC20145_36">#REF!</definedName>
    <definedName name="REC20150_36">#REF!</definedName>
    <definedName name="REC20155_36">#REF!</definedName>
    <definedName name="REC20175_36">#REF!</definedName>
    <definedName name="REC20185_36">#REF!</definedName>
    <definedName name="REC20190_36">#REF!</definedName>
    <definedName name="REC20195_36">#REF!</definedName>
    <definedName name="REC20210_36">#REF!</definedName>
    <definedName name="Recorder" localSheetId="6" hidden="1">#REF!</definedName>
    <definedName name="Recorder" hidden="1">#REF!</definedName>
    <definedName name="recuperação_de_obras_de_arte_especiais" localSheetId="6">#REF!</definedName>
    <definedName name="recuperação_de_obras_de_arte_especiais">#REF!</definedName>
    <definedName name="REDE" localSheetId="6" hidden="1">{#N/A,#N/A,FALSE,"MO (2)"}</definedName>
    <definedName name="REDE" localSheetId="7" hidden="1">{#N/A,#N/A,FALSE,"MO (2)"}</definedName>
    <definedName name="REDE" hidden="1">{#N/A,#N/A,FALSE,"MO (2)"}</definedName>
    <definedName name="reducao" localSheetId="6" hidden="1">{"'171'!$A$1:$Z$50"}</definedName>
    <definedName name="reducao" localSheetId="7" hidden="1">{"'171'!$A$1:$Z$50"}</definedName>
    <definedName name="reducao" hidden="1">{"'171'!$A$1:$Z$50"}</definedName>
    <definedName name="Ref_Aloc" localSheetId="6">#REF!</definedName>
    <definedName name="Ref_Aloc">#REF!</definedName>
    <definedName name="Ref_resist" localSheetId="6">#REF!</definedName>
    <definedName name="Ref_resist" localSheetId="7">[105]Auxiliar!$N$225</definedName>
    <definedName name="Ref_resist">#REF!</definedName>
    <definedName name="REFEITO" localSheetId="7" hidden="1">{#N/A,#N/A,FALSE,"Plan1"}</definedName>
    <definedName name="REFEITO" hidden="1">{#N/A,#N/A,FALSE,"Plan1"}</definedName>
    <definedName name="referencia_bms" localSheetId="6">#REF!</definedName>
    <definedName name="referencia_bms" localSheetId="7">[26]viasualiza_bms!$I$1</definedName>
    <definedName name="referencia_bms">#REF!</definedName>
    <definedName name="REG" localSheetId="6">#REF!</definedName>
    <definedName name="REG">#REF!</definedName>
    <definedName name="REG_SUB_LEITO" localSheetId="6">#REF!</definedName>
    <definedName name="REG_SUB_LEITO">#REF!</definedName>
    <definedName name="REGIÃO_CONTRAPRESTAÇÃO" localSheetId="1">IF(#REF!="Federal",UNIÃO,REGIÕES)</definedName>
    <definedName name="REGIÃO_CONTRAPRESTAÇÃO" localSheetId="2">IF(#REF!="Federal",UNIÃO,REGIÕES)</definedName>
    <definedName name="REGIÃO_CONTRAPRESTAÇÃO" localSheetId="3">IF(#REF!="Federal",UNIÃO,REGIÕES)</definedName>
    <definedName name="REGIÃO_CONTRAPRESTAÇÃO" localSheetId="4">IF(#REF!="Federal",UNIÃO,REGIÕES)</definedName>
    <definedName name="REGIÃO_CONTRAPRESTAÇÃO" localSheetId="5">IF(#REF!="Federal",UNIÃO,REGIÕES)</definedName>
    <definedName name="REGIÃO_CONTRAPRESTAÇÃO" localSheetId="6">IF(#REF!="Federal",UNIÃO,REGIÕES)</definedName>
    <definedName name="REGIÃO_CONTRAPRESTAÇÃO" localSheetId="7">IF('[100]Tabela Resumo'!$E$50="Federal",UNIÃO,REGIÕES)</definedName>
    <definedName name="REGIÃO_CONTRAPRESTAÇÃO">IF(#REF!="Federal",UNIÃO,REGIÕES)</definedName>
    <definedName name="REGULA" localSheetId="6">#REF!</definedName>
    <definedName name="REGULA">#REF!</definedName>
    <definedName name="rei" localSheetId="6" hidden="1">#REF!</definedName>
    <definedName name="rei" hidden="1">#REF!</definedName>
    <definedName name="REL" localSheetId="6" hidden="1">{#N/A,#N/A,TRUE,"Serviços"}</definedName>
    <definedName name="REL" localSheetId="7" hidden="1">{#N/A,#N/A,TRUE,"Serviços"}</definedName>
    <definedName name="REL" hidden="1">{#N/A,#N/A,TRUE,"Serviços"}</definedName>
    <definedName name="relação" localSheetId="6" hidden="1">{#N/A,#N/A,FALSE,"GERAL";#N/A,#N/A,FALSE,"012-96";#N/A,#N/A,FALSE,"018-96";#N/A,#N/A,FALSE,"027-96";#N/A,#N/A,FALSE,"059-96";#N/A,#N/A,FALSE,"076-96";#N/A,#N/A,FALSE,"019-97";#N/A,#N/A,FALSE,"021-97";#N/A,#N/A,FALSE,"022-97";#N/A,#N/A,FALSE,"028-97"}</definedName>
    <definedName name="relação" localSheetId="7" hidden="1">{#N/A,#N/A,FALSE,"GERAL";#N/A,#N/A,FALSE,"012-96";#N/A,#N/A,FALSE,"018-96";#N/A,#N/A,FALSE,"027-96";#N/A,#N/A,FALSE,"059-96";#N/A,#N/A,FALSE,"076-96";#N/A,#N/A,FALSE,"019-97";#N/A,#N/A,FALSE,"021-97";#N/A,#N/A,FALSE,"022-97";#N/A,#N/A,FALSE,"028-97"}</definedName>
    <definedName name="relação" hidden="1">{#N/A,#N/A,FALSE,"GERAL";#N/A,#N/A,FALSE,"012-96";#N/A,#N/A,FALSE,"018-96";#N/A,#N/A,FALSE,"027-96";#N/A,#N/A,FALSE,"059-96";#N/A,#N/A,FALSE,"076-96";#N/A,#N/A,FALSE,"019-97";#N/A,#N/A,FALSE,"021-97";#N/A,#N/A,FALSE,"022-97";#N/A,#N/A,FALSE,"028-97"}</definedName>
    <definedName name="RELAÇÃO_DE_DEPENDÊNCIAS">"CABECA"</definedName>
    <definedName name="Relat" localSheetId="6" hidden="1">#REF!</definedName>
    <definedName name="Relat" localSheetId="7" hidden="1">#REF!</definedName>
    <definedName name="Relat" hidden="1">#REF!</definedName>
    <definedName name="Relatório_" localSheetId="6" hidden="1">{#N/A,#N/A,TRUE,"Resumo de Preços"}</definedName>
    <definedName name="Relatório_" localSheetId="7" hidden="1">{#N/A,#N/A,TRUE,"Resumo de Preços"}</definedName>
    <definedName name="Relatório_" hidden="1">{#N/A,#N/A,TRUE,"Resumo de Preços"}</definedName>
    <definedName name="RELL" localSheetId="6" hidden="1">{#N/A,#N/A,TRUE,"Serviços"}</definedName>
    <definedName name="RELL" localSheetId="7" hidden="1">{#N/A,#N/A,TRUE,"Serviços"}</definedName>
    <definedName name="RELL" hidden="1">{#N/A,#N/A,TRUE,"Serviços"}</definedName>
    <definedName name="RELMOBRA" localSheetId="6" hidden="1">{#N/A,#N/A,FALSE,"SS";#N/A,#N/A,FALSE,"TER1";#N/A,#N/A,FALSE,"TER2";#N/A,#N/A,FALSE,"TER3";#N/A,#N/A,FALSE,"TP1";#N/A,#N/A,FALSE,"TP2";#N/A,#N/A,FALSE,"TP3";#N/A,#N/A,FALSE,"DI1";#N/A,#N/A,FALSE,"DI2";#N/A,#N/A,FALSE,"DI3";#N/A,#N/A,FALSE,"DS1";#N/A,#N/A,FALSE,"DS2";#N/A,#N/A,FALSE,"CM"}</definedName>
    <definedName name="RELMOBRA" localSheetId="7" hidden="1">{#N/A,#N/A,FALSE,"SS";#N/A,#N/A,FALSE,"TER1";#N/A,#N/A,FALSE,"TER2";#N/A,#N/A,FALSE,"TER3";#N/A,#N/A,FALSE,"TP1";#N/A,#N/A,FALSE,"TP2";#N/A,#N/A,FALSE,"TP3";#N/A,#N/A,FALSE,"DI1";#N/A,#N/A,FALSE,"DI2";#N/A,#N/A,FALSE,"DI3";#N/A,#N/A,FALSE,"DS1";#N/A,#N/A,FALSE,"DS2";#N/A,#N/A,FALSE,"CM"}</definedName>
    <definedName name="RELMOBRA" hidden="1">{#N/A,#N/A,FALSE,"SS";#N/A,#N/A,FALSE,"TER1";#N/A,#N/A,FALSE,"TER2";#N/A,#N/A,FALSE,"TER3";#N/A,#N/A,FALSE,"TP1";#N/A,#N/A,FALSE,"TP2";#N/A,#N/A,FALSE,"TP3";#N/A,#N/A,FALSE,"DI1";#N/A,#N/A,FALSE,"DI2";#N/A,#N/A,FALSE,"DI3";#N/A,#N/A,FALSE,"DS1";#N/A,#N/A,FALSE,"DS2";#N/A,#N/A,FALSE,"CM"}</definedName>
    <definedName name="RELMOBRA_1" localSheetId="7" hidden="1">{#N/A,#N/A,FALSE,"SS";#N/A,#N/A,FALSE,"TER1";#N/A,#N/A,FALSE,"TER2";#N/A,#N/A,FALSE,"TER3";#N/A,#N/A,FALSE,"TP1";#N/A,#N/A,FALSE,"TP2";#N/A,#N/A,FALSE,"TP3";#N/A,#N/A,FALSE,"DI1";#N/A,#N/A,FALSE,"DI2";#N/A,#N/A,FALSE,"DI3";#N/A,#N/A,FALSE,"DS1";#N/A,#N/A,FALSE,"DS2";#N/A,#N/A,FALSE,"CM"}</definedName>
    <definedName name="RELMOBRA_1" hidden="1">{#N/A,#N/A,FALSE,"SS";#N/A,#N/A,FALSE,"TER1";#N/A,#N/A,FALSE,"TER2";#N/A,#N/A,FALSE,"TER3";#N/A,#N/A,FALSE,"TP1";#N/A,#N/A,FALSE,"TP2";#N/A,#N/A,FALSE,"TP3";#N/A,#N/A,FALSE,"DI1";#N/A,#N/A,FALSE,"DI2";#N/A,#N/A,FALSE,"DI3";#N/A,#N/A,FALSE,"DS1";#N/A,#N/A,FALSE,"DS2";#N/A,#N/A,FALSE,"CM"}</definedName>
    <definedName name="RELMOBRA_1_1" localSheetId="7" hidden="1">{#N/A,#N/A,FALSE,"SS";#N/A,#N/A,FALSE,"TER1";#N/A,#N/A,FALSE,"TER2";#N/A,#N/A,FALSE,"TER3";#N/A,#N/A,FALSE,"TP1";#N/A,#N/A,FALSE,"TP2";#N/A,#N/A,FALSE,"TP3";#N/A,#N/A,FALSE,"DI1";#N/A,#N/A,FALSE,"DI2";#N/A,#N/A,FALSE,"DI3";#N/A,#N/A,FALSE,"DS1";#N/A,#N/A,FALSE,"DS2";#N/A,#N/A,FALSE,"CM"}</definedName>
    <definedName name="RELMOBRA_1_1" hidden="1">{#N/A,#N/A,FALSE,"SS";#N/A,#N/A,FALSE,"TER1";#N/A,#N/A,FALSE,"TER2";#N/A,#N/A,FALSE,"TER3";#N/A,#N/A,FALSE,"TP1";#N/A,#N/A,FALSE,"TP2";#N/A,#N/A,FALSE,"TP3";#N/A,#N/A,FALSE,"DI1";#N/A,#N/A,FALSE,"DI2";#N/A,#N/A,FALSE,"DI3";#N/A,#N/A,FALSE,"DS1";#N/A,#N/A,FALSE,"DS2";#N/A,#N/A,FALSE,"CM"}</definedName>
    <definedName name="RELMOBRA_2" localSheetId="7" hidden="1">{#N/A,#N/A,FALSE,"SS";#N/A,#N/A,FALSE,"TER1";#N/A,#N/A,FALSE,"TER2";#N/A,#N/A,FALSE,"TER3";#N/A,#N/A,FALSE,"TP1";#N/A,#N/A,FALSE,"TP2";#N/A,#N/A,FALSE,"TP3";#N/A,#N/A,FALSE,"DI1";#N/A,#N/A,FALSE,"DI2";#N/A,#N/A,FALSE,"DI3";#N/A,#N/A,FALSE,"DS1";#N/A,#N/A,FALSE,"DS2";#N/A,#N/A,FALSE,"CM"}</definedName>
    <definedName name="RELMOBRA_2" hidden="1">{#N/A,#N/A,FALSE,"SS";#N/A,#N/A,FALSE,"TER1";#N/A,#N/A,FALSE,"TER2";#N/A,#N/A,FALSE,"TER3";#N/A,#N/A,FALSE,"TP1";#N/A,#N/A,FALSE,"TP2";#N/A,#N/A,FALSE,"TP3";#N/A,#N/A,FALSE,"DI1";#N/A,#N/A,FALSE,"DI2";#N/A,#N/A,FALSE,"DI3";#N/A,#N/A,FALSE,"DS1";#N/A,#N/A,FALSE,"DS2";#N/A,#N/A,FALSE,"CM"}</definedName>
    <definedName name="REMOÇÃO_PAV" localSheetId="6">#REF!</definedName>
    <definedName name="REMOÇÃO_PAV" localSheetId="7">#REF!</definedName>
    <definedName name="REMOÇÃO_PAV">#REF!</definedName>
    <definedName name="Rena" localSheetId="6" hidden="1">#REF!</definedName>
    <definedName name="Rena" hidden="1">#REF!</definedName>
    <definedName name="renata" localSheetId="6" hidden="1">{#N/A,#N/A,FALSE,"GERAL";#N/A,#N/A,FALSE,"012-96";#N/A,#N/A,FALSE,"018-96";#N/A,#N/A,FALSE,"027-96";#N/A,#N/A,FALSE,"059-96";#N/A,#N/A,FALSE,"076-96";#N/A,#N/A,FALSE,"019-97";#N/A,#N/A,FALSE,"021-97";#N/A,#N/A,FALSE,"022-97";#N/A,#N/A,FALSE,"028-97"}</definedName>
    <definedName name="renata" localSheetId="7" hidden="1">{#N/A,#N/A,FALSE,"GERAL";#N/A,#N/A,FALSE,"012-96";#N/A,#N/A,FALSE,"018-96";#N/A,#N/A,FALSE,"027-96";#N/A,#N/A,FALSE,"059-96";#N/A,#N/A,FALSE,"076-96";#N/A,#N/A,FALSE,"019-97";#N/A,#N/A,FALSE,"021-97";#N/A,#N/A,FALSE,"022-97";#N/A,#N/A,FALSE,"028-97"}</definedName>
    <definedName name="renata" hidden="1">{#N/A,#N/A,FALSE,"GERAL";#N/A,#N/A,FALSE,"012-96";#N/A,#N/A,FALSE,"018-96";#N/A,#N/A,FALSE,"027-96";#N/A,#N/A,FALSE,"059-96";#N/A,#N/A,FALSE,"076-96";#N/A,#N/A,FALSE,"019-97";#N/A,#N/A,FALSE,"021-97";#N/A,#N/A,FALSE,"022-97";#N/A,#N/A,FALSE,"028-97"}</definedName>
    <definedName name="Rendimento">#REF!</definedName>
    <definedName name="Reparos">#REF!</definedName>
    <definedName name="RES" localSheetId="6" hidden="1">{"'Quadro'!$A$4:$BG$78"}</definedName>
    <definedName name="RES" localSheetId="7" hidden="1">{"'Quadro'!$A$4:$BG$78"}</definedName>
    <definedName name="RES" hidden="1">{"'Quadro'!$A$4:$BG$78"}</definedName>
    <definedName name="reservatorio" localSheetId="6">#REF!</definedName>
    <definedName name="reservatorio" localSheetId="7">'[45]REPLAN 01'!$B$230:$N$248</definedName>
    <definedName name="reservatorio">#REF!</definedName>
    <definedName name="Resp" localSheetId="6" hidden="1">{"'Quadro'!$A$4:$BG$78"}</definedName>
    <definedName name="Resp" localSheetId="7" hidden="1">{"'Quadro'!$A$4:$BG$78"}</definedName>
    <definedName name="Resp" hidden="1">{"'Quadro'!$A$4:$BG$78"}</definedName>
    <definedName name="Restr" localSheetId="6" hidden="1">{"'gráf jan00'!$A$1:$AK$41"}</definedName>
    <definedName name="Restr" localSheetId="7" hidden="1">{"'gráf jan00'!$A$1:$AK$41"}</definedName>
    <definedName name="Restr" hidden="1">{"'gráf jan00'!$A$1:$AK$41"}</definedName>
    <definedName name="Restrição" localSheetId="6" hidden="1">{"'RR'!$A$2:$E$81"}</definedName>
    <definedName name="Restrição" localSheetId="7" hidden="1">{"'RR'!$A$2:$E$81"}</definedName>
    <definedName name="Restrição" hidden="1">{"'RR'!$A$2:$E$81"}</definedName>
    <definedName name="resu" localSheetId="7" hidden="1">{#N/A,#N/A,FALSE,"MO (2)"}</definedName>
    <definedName name="resu" hidden="1">{#N/A,#N/A,FALSE,"MO (2)"}</definedName>
    <definedName name="result" localSheetId="6" hidden="1">{"'gráf jan00'!$A$1:$AK$41"}</definedName>
    <definedName name="result" localSheetId="7" hidden="1">{"'gráf jan00'!$A$1:$AK$41"}</definedName>
    <definedName name="result" hidden="1">{"'gráf jan00'!$A$1:$AK$41"}</definedName>
    <definedName name="resultadorendimento">#REF!</definedName>
    <definedName name="Resultados" localSheetId="6" hidden="1">{"'gráf jan00'!$A$1:$AK$41"}</definedName>
    <definedName name="Resultados" localSheetId="7" hidden="1">{"'gráf jan00'!$A$1:$AK$41"}</definedName>
    <definedName name="Resultados" hidden="1">{"'gráf jan00'!$A$1:$AK$41"}</definedName>
    <definedName name="RESUMO" localSheetId="6">#REF!</definedName>
    <definedName name="RESUMO" localSheetId="7">'IV-Cronograma'!RESUMO</definedName>
    <definedName name="RESUMO" hidden="1">{#N/A,#N/A,FALSE,"ET-CAPA";#N/A,#N/A,FALSE,"ET-PAG1";#N/A,#N/A,FALSE,"ET-PAG2";#N/A,#N/A,FALSE,"ET-PAG3";#N/A,#N/A,FALSE,"ET-PAG4";#N/A,#N/A,FALSE,"ET-PAG5"}</definedName>
    <definedName name="resumo_15">#REF!</definedName>
    <definedName name="resumo_16">#REF!</definedName>
    <definedName name="resumo_17">#REF!</definedName>
    <definedName name="resumo_18">#REF!</definedName>
    <definedName name="resumo_19">#REF!</definedName>
    <definedName name="resumo_20">#REF!</definedName>
    <definedName name="resumo_21">#REF!</definedName>
    <definedName name="resumo_22">#REF!</definedName>
    <definedName name="resumo_23">#REF!</definedName>
    <definedName name="resumo_24">#REF!</definedName>
    <definedName name="resumo_25">#REF!</definedName>
    <definedName name="resumo_26">#REF!</definedName>
    <definedName name="resumo_27">#REF!</definedName>
    <definedName name="resumo_28">#REF!</definedName>
    <definedName name="resumo_29">#REF!</definedName>
    <definedName name="resumo_30">#REF!</definedName>
    <definedName name="resumo_31">#REF!</definedName>
    <definedName name="resumo_32">#REF!</definedName>
    <definedName name="resumo_33">#REF!</definedName>
    <definedName name="resumo_34">#REF!</definedName>
    <definedName name="resumo_35">#REF!</definedName>
    <definedName name="resumo_36">#REF!</definedName>
    <definedName name="resumo_38">#REF!</definedName>
    <definedName name="resumo_campeão" localSheetId="6">#REF!</definedName>
    <definedName name="resumo_campeão" localSheetId="7">#REF!</definedName>
    <definedName name="resumo_campeão">#REF!</definedName>
    <definedName name="Resumo1" localSheetId="6" hidden="1">{"'teste'!$B$2:$R$49"}</definedName>
    <definedName name="Resumo1" localSheetId="7" hidden="1">{"'teste'!$B$2:$R$49"}</definedName>
    <definedName name="Resumo1" hidden="1">{"'teste'!$B$2:$R$49"}</definedName>
    <definedName name="RESUMO2" localSheetId="7" hidden="1">{#N/A,#N/A,TRUE,"Quinzena 01 à 15-04-98 "}</definedName>
    <definedName name="RESUMO2" hidden="1">{#N/A,#N/A,TRUE,"Quinzena 01 à 15-04-98 "}</definedName>
    <definedName name="resumoii" localSheetId="7" hidden="1">{#N/A,#N/A,FALSE,"MO (2)"}</definedName>
    <definedName name="resumoii" hidden="1">{#N/A,#N/A,FALSE,"MO (2)"}</definedName>
    <definedName name="RESUMOTOTAL">#REF!</definedName>
    <definedName name="resumou" localSheetId="6" hidden="1">{#N/A,#N/A,TRUE,"Plan1"}</definedName>
    <definedName name="resumou" localSheetId="7" hidden="1">{#N/A,#N/A,TRUE,"Plan1"}</definedName>
    <definedName name="resumou" hidden="1">{#N/A,#N/A,TRUE,"Plan1"}</definedName>
    <definedName name="RET" localSheetId="6" hidden="1">{"'Quadro'!$A$4:$BG$78"}</definedName>
    <definedName name="RET" localSheetId="7" hidden="1">{"'Quadro'!$A$4:$BG$78"}</definedName>
    <definedName name="RET" hidden="1">{"'Quadro'!$A$4:$BG$78"}</definedName>
    <definedName name="retroagidoARTESP">#REF!</definedName>
    <definedName name="Reuniao" localSheetId="6" hidden="1">{#N/A,#N/A,FALSE,"CM BAR";#N/A,#N/A,FALSE,"SUBSOLO";#N/A,#N/A,FALSE,"TERREO";#N/A,#N/A,FALSE,"TIPO";#N/A,#N/A,FALSE,"DUP  INF";#N/A,#N/A,FALSE,"DUP SUP"}</definedName>
    <definedName name="Reuniao" localSheetId="7" hidden="1">{#N/A,#N/A,FALSE,"CM BAR";#N/A,#N/A,FALSE,"SUBSOLO";#N/A,#N/A,FALSE,"TERREO";#N/A,#N/A,FALSE,"TIPO";#N/A,#N/A,FALSE,"DUP  INF";#N/A,#N/A,FALSE,"DUP SUP"}</definedName>
    <definedName name="Reuniao" hidden="1">{#N/A,#N/A,FALSE,"CM BAR";#N/A,#N/A,FALSE,"SUBSOLO";#N/A,#N/A,FALSE,"TERREO";#N/A,#N/A,FALSE,"TIPO";#N/A,#N/A,FALSE,"DUP  INF";#N/A,#N/A,FALSE,"DUP SUP"}</definedName>
    <definedName name="Reuniao_1" localSheetId="7" hidden="1">{#N/A,#N/A,FALSE,"CM BAR";#N/A,#N/A,FALSE,"SUBSOLO";#N/A,#N/A,FALSE,"TERREO";#N/A,#N/A,FALSE,"TIPO";#N/A,#N/A,FALSE,"DUP  INF";#N/A,#N/A,FALSE,"DUP SUP"}</definedName>
    <definedName name="Reuniao_1" hidden="1">{#N/A,#N/A,FALSE,"CM BAR";#N/A,#N/A,FALSE,"SUBSOLO";#N/A,#N/A,FALSE,"TERREO";#N/A,#N/A,FALSE,"TIPO";#N/A,#N/A,FALSE,"DUP  INF";#N/A,#N/A,FALSE,"DUP SUP"}</definedName>
    <definedName name="Reuniao_1_1" localSheetId="7" hidden="1">{#N/A,#N/A,FALSE,"CM BAR";#N/A,#N/A,FALSE,"SUBSOLO";#N/A,#N/A,FALSE,"TERREO";#N/A,#N/A,FALSE,"TIPO";#N/A,#N/A,FALSE,"DUP  INF";#N/A,#N/A,FALSE,"DUP SUP"}</definedName>
    <definedName name="Reuniao_1_1" hidden="1">{#N/A,#N/A,FALSE,"CM BAR";#N/A,#N/A,FALSE,"SUBSOLO";#N/A,#N/A,FALSE,"TERREO";#N/A,#N/A,FALSE,"TIPO";#N/A,#N/A,FALSE,"DUP  INF";#N/A,#N/A,FALSE,"DUP SUP"}</definedName>
    <definedName name="Reuniao_2" localSheetId="7" hidden="1">{#N/A,#N/A,FALSE,"CM BAR";#N/A,#N/A,FALSE,"SUBSOLO";#N/A,#N/A,FALSE,"TERREO";#N/A,#N/A,FALSE,"TIPO";#N/A,#N/A,FALSE,"DUP  INF";#N/A,#N/A,FALSE,"DUP SUP"}</definedName>
    <definedName name="Reuniao_2" hidden="1">{#N/A,#N/A,FALSE,"CM BAR";#N/A,#N/A,FALSE,"SUBSOLO";#N/A,#N/A,FALSE,"TERREO";#N/A,#N/A,FALSE,"TIPO";#N/A,#N/A,FALSE,"DUP  INF";#N/A,#N/A,FALSE,"DUP SUP"}</definedName>
    <definedName name="reuyre"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reuyre"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reuyre"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REV" localSheetId="6">#REF!</definedName>
    <definedName name="REV" localSheetId="7">#REF!</definedName>
    <definedName name="REV">#REF!</definedName>
    <definedName name="REV.">#REF!</definedName>
    <definedName name="rev_1" localSheetId="7" hidden="1">{#N/A,#N/A,FALSE,"SS";#N/A,#N/A,FALSE,"TER1";#N/A,#N/A,FALSE,"TER2";#N/A,#N/A,FALSE,"TER3";#N/A,#N/A,FALSE,"TP1";#N/A,#N/A,FALSE,"TP2";#N/A,#N/A,FALSE,"TP3";#N/A,#N/A,FALSE,"DI1";#N/A,#N/A,FALSE,"DI2";#N/A,#N/A,FALSE,"DI3";#N/A,#N/A,FALSE,"DS1";#N/A,#N/A,FALSE,"DS2";#N/A,#N/A,FALSE,"CM"}</definedName>
    <definedName name="rev_1" hidden="1">{#N/A,#N/A,FALSE,"SS";#N/A,#N/A,FALSE,"TER1";#N/A,#N/A,FALSE,"TER2";#N/A,#N/A,FALSE,"TER3";#N/A,#N/A,FALSE,"TP1";#N/A,#N/A,FALSE,"TP2";#N/A,#N/A,FALSE,"TP3";#N/A,#N/A,FALSE,"DI1";#N/A,#N/A,FALSE,"DI2";#N/A,#N/A,FALSE,"DI3";#N/A,#N/A,FALSE,"DS1";#N/A,#N/A,FALSE,"DS2";#N/A,#N/A,FALSE,"CM"}</definedName>
    <definedName name="rev_1_1" localSheetId="7" hidden="1">{#N/A,#N/A,FALSE,"SS";#N/A,#N/A,FALSE,"TER1";#N/A,#N/A,FALSE,"TER2";#N/A,#N/A,FALSE,"TER3";#N/A,#N/A,FALSE,"TP1";#N/A,#N/A,FALSE,"TP2";#N/A,#N/A,FALSE,"TP3";#N/A,#N/A,FALSE,"DI1";#N/A,#N/A,FALSE,"DI2";#N/A,#N/A,FALSE,"DI3";#N/A,#N/A,FALSE,"DS1";#N/A,#N/A,FALSE,"DS2";#N/A,#N/A,FALSE,"CM"}</definedName>
    <definedName name="rev_1_1" hidden="1">{#N/A,#N/A,FALSE,"SS";#N/A,#N/A,FALSE,"TER1";#N/A,#N/A,FALSE,"TER2";#N/A,#N/A,FALSE,"TER3";#N/A,#N/A,FALSE,"TP1";#N/A,#N/A,FALSE,"TP2";#N/A,#N/A,FALSE,"TP3";#N/A,#N/A,FALSE,"DI1";#N/A,#N/A,FALSE,"DI2";#N/A,#N/A,FALSE,"DI3";#N/A,#N/A,FALSE,"DS1";#N/A,#N/A,FALSE,"DS2";#N/A,#N/A,FALSE,"CM"}</definedName>
    <definedName name="rev_2" localSheetId="7" hidden="1">{#N/A,#N/A,FALSE,"SS";#N/A,#N/A,FALSE,"TER1";#N/A,#N/A,FALSE,"TER2";#N/A,#N/A,FALSE,"TER3";#N/A,#N/A,FALSE,"TP1";#N/A,#N/A,FALSE,"TP2";#N/A,#N/A,FALSE,"TP3";#N/A,#N/A,FALSE,"DI1";#N/A,#N/A,FALSE,"DI2";#N/A,#N/A,FALSE,"DI3";#N/A,#N/A,FALSE,"DS1";#N/A,#N/A,FALSE,"DS2";#N/A,#N/A,FALSE,"CM"}</definedName>
    <definedName name="rev_2" hidden="1">{#N/A,#N/A,FALSE,"SS";#N/A,#N/A,FALSE,"TER1";#N/A,#N/A,FALSE,"TER2";#N/A,#N/A,FALSE,"TER3";#N/A,#N/A,FALSE,"TP1";#N/A,#N/A,FALSE,"TP2";#N/A,#N/A,FALSE,"TP3";#N/A,#N/A,FALSE,"DI1";#N/A,#N/A,FALSE,"DI2";#N/A,#N/A,FALSE,"DI3";#N/A,#N/A,FALSE,"DS1";#N/A,#N/A,FALSE,"DS2";#N/A,#N/A,FALSE,"CM"}</definedName>
    <definedName name="revaa" localSheetId="6">#REF!</definedName>
    <definedName name="revaa" localSheetId="7">#REF!</definedName>
    <definedName name="revaa">#REF!</definedName>
    <definedName name="RevBy">#REF!</definedName>
    <definedName name="RevDate">#REF!</definedName>
    <definedName name="revisão" localSheetId="6">#REF!</definedName>
    <definedName name="revisão" localSheetId="7">'[59]Dados Iniciais'!$B$4</definedName>
    <definedName name="revisão">#REF!</definedName>
    <definedName name="RevList">#REF!</definedName>
    <definedName name="RevListBy">#REF!</definedName>
    <definedName name="RevListDate">#REF!</definedName>
    <definedName name="RevListNo">#REF!</definedName>
    <definedName name="RevListStatus">#REF!</definedName>
    <definedName name="rewtry" localSheetId="6" hidden="1">{"'gráf jan00'!$A$1:$AK$41"}</definedName>
    <definedName name="rewtry" localSheetId="7" hidden="1">{"'gráf jan00'!$A$1:$AK$41"}</definedName>
    <definedName name="rewtry" hidden="1">{"'gráf jan00'!$A$1:$AK$41"}</definedName>
    <definedName name="rf" localSheetId="6" hidden="1">{"'CptDifn'!$AA$32:$AG$32"}</definedName>
    <definedName name="rf" localSheetId="7" hidden="1">{"'CptDifn'!$AA$32:$AG$32"}</definedName>
    <definedName name="rf" hidden="1">{"'CptDifn'!$AA$32:$AG$32"}</definedName>
    <definedName name="RFRGG">#REF!</definedName>
    <definedName name="RFTY" localSheetId="6" hidden="1">{"'Quadro'!$A$4:$BG$78"}</definedName>
    <definedName name="RFTY" localSheetId="7" hidden="1">{"'Quadro'!$A$4:$BG$78"}</definedName>
    <definedName name="RFTY" hidden="1">{"'Quadro'!$A$4:$BG$78"}</definedName>
    <definedName name="rfv" localSheetId="6" hidden="1">{"'gráf jan00'!$A$1:$AK$41"}</definedName>
    <definedName name="rfv" localSheetId="7" hidden="1">{"'gráf jan00'!$A$1:$AK$41"}</definedName>
    <definedName name="RFV"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RGDRGDS" localSheetId="6" hidden="1">{#N/A,#N/A,FALSE,"GERAL";#N/A,#N/A,FALSE,"012-96";#N/A,#N/A,FALSE,"018-96";#N/A,#N/A,FALSE,"027-96";#N/A,#N/A,FALSE,"059-96";#N/A,#N/A,FALSE,"076-96";#N/A,#N/A,FALSE,"019-97";#N/A,#N/A,FALSE,"021-97";#N/A,#N/A,FALSE,"022-97";#N/A,#N/A,FALSE,"028-97"}</definedName>
    <definedName name="RGDRGDS" localSheetId="7" hidden="1">{#N/A,#N/A,FALSE,"GERAL";#N/A,#N/A,FALSE,"012-96";#N/A,#N/A,FALSE,"018-96";#N/A,#N/A,FALSE,"027-96";#N/A,#N/A,FALSE,"059-96";#N/A,#N/A,FALSE,"076-96";#N/A,#N/A,FALSE,"019-97";#N/A,#N/A,FALSE,"021-97";#N/A,#N/A,FALSE,"022-97";#N/A,#N/A,FALSE,"028-97"}</definedName>
    <definedName name="RGDRGDS" hidden="1">{#N/A,#N/A,FALSE,"GERAL";#N/A,#N/A,FALSE,"012-96";#N/A,#N/A,FALSE,"018-96";#N/A,#N/A,FALSE,"027-96";#N/A,#N/A,FALSE,"059-96";#N/A,#N/A,FALSE,"076-96";#N/A,#N/A,FALSE,"019-97";#N/A,#N/A,FALSE,"021-97";#N/A,#N/A,FALSE,"022-97";#N/A,#N/A,FALSE,"028-97"}</definedName>
    <definedName name="rh" localSheetId="6" hidden="1">{"'CptDifn'!$AA$32:$AG$32"}</definedName>
    <definedName name="rh" localSheetId="7" hidden="1">{"'CptDifn'!$AA$32:$AG$32"}</definedName>
    <definedName name="rh" hidden="1">{"'CptDifn'!$AA$32:$AG$32"}</definedName>
    <definedName name="RHTHNT" localSheetId="6" hidden="1">#REF!</definedName>
    <definedName name="RHTHNT" localSheetId="7" hidden="1">[106]XREF!#REF!</definedName>
    <definedName name="RHTHNT" hidden="1">#REF!</definedName>
    <definedName name="rigido" localSheetId="6">#REF!</definedName>
    <definedName name="rigido" localSheetId="7">#REF!</definedName>
    <definedName name="rigido">#REF!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Iterations_1"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LC">#REF!</definedName>
    <definedName name="RMA" localSheetId="6">#REF!</definedName>
    <definedName name="RMA" localSheetId="7">'[35]PRO-08'!#REF!</definedName>
    <definedName name="RMA">#REF!</definedName>
    <definedName name="rnwrnwrn" localSheetId="6" hidden="1">#REF!</definedName>
    <definedName name="rnwrnwrn" hidden="1">#REF!</definedName>
    <definedName name="rnwrnwrnw" localSheetId="6" hidden="1">#REF!</definedName>
    <definedName name="rnwrnwrnw" hidden="1">#REF!</definedName>
    <definedName name="ro8lil" localSheetId="6" hidden="1">#REF!</definedName>
    <definedName name="ro8lil" hidden="1">#REF!</definedName>
    <definedName name="ro8or" localSheetId="6" hidden="1">#REF!</definedName>
    <definedName name="ro8or" hidden="1">#REF!</definedName>
    <definedName name="Rod" localSheetId="6" hidden="1">#REF!</definedName>
    <definedName name="Rod" hidden="1">#REF!</definedName>
    <definedName name="rodar" localSheetId="6" hidden="1">{"'gráf jan00'!$A$1:$AK$41"}</definedName>
    <definedName name="rodar" localSheetId="7" hidden="1">{"'gráf jan00'!$A$1:$AK$41"}</definedName>
    <definedName name="rodar" hidden="1">{"'gráf jan00'!$A$1:$AK$41"}</definedName>
    <definedName name="rodovia" localSheetId="6">#REF!</definedName>
    <definedName name="rodovia" localSheetId="7">'[59]Dados Iniciais'!$B$2</definedName>
    <definedName name="rodovia">#REF!</definedName>
    <definedName name="ROLO" localSheetId="6" hidden="1">#N/A</definedName>
    <definedName name="ROLO" localSheetId="7" hidden="1">#N/A</definedName>
    <definedName name="ROLO" hidden="1">#N/A</definedName>
    <definedName name="ror7or78" localSheetId="6" hidden="1">#REF!</definedName>
    <definedName name="ror7or78" localSheetId="7" hidden="1">#REF!</definedName>
    <definedName name="ror7or78" hidden="1">#REF!</definedName>
    <definedName name="roror8" localSheetId="6" hidden="1">#REF!</definedName>
    <definedName name="roror8" localSheetId="7" hidden="1">#REF!</definedName>
    <definedName name="roror8" hidden="1">#REF!</definedName>
    <definedName name="rosa" localSheetId="6" hidden="1">{#N/A,#N/A,FALSE,"GERAL";#N/A,#N/A,FALSE,"012-96";#N/A,#N/A,FALSE,"018-96";#N/A,#N/A,FALSE,"027-96";#N/A,#N/A,FALSE,"059-96";#N/A,#N/A,FALSE,"076-96";#N/A,#N/A,FALSE,"019-97";#N/A,#N/A,FALSE,"021-97";#N/A,#N/A,FALSE,"022-97";#N/A,#N/A,FALSE,"028-97"}</definedName>
    <definedName name="rosa" localSheetId="7" hidden="1">{#N/A,#N/A,FALSE,"GERAL";#N/A,#N/A,FALSE,"012-96";#N/A,#N/A,FALSE,"018-96";#N/A,#N/A,FALSE,"027-96";#N/A,#N/A,FALSE,"059-96";#N/A,#N/A,FALSE,"076-96";#N/A,#N/A,FALSE,"019-97";#N/A,#N/A,FALSE,"021-97";#N/A,#N/A,FALSE,"022-97";#N/A,#N/A,FALSE,"028-97"}</definedName>
    <definedName name="rosa" hidden="1">{#N/A,#N/A,FALSE,"GERAL";#N/A,#N/A,FALSE,"012-96";#N/A,#N/A,FALSE,"018-96";#N/A,#N/A,FALSE,"027-96";#N/A,#N/A,FALSE,"059-96";#N/A,#N/A,FALSE,"076-96";#N/A,#N/A,FALSE,"019-97";#N/A,#N/A,FALSE,"021-97";#N/A,#N/A,FALSE,"022-97";#N/A,#N/A,FALSE,"028-97"}</definedName>
    <definedName name="ROSTO" localSheetId="6" hidden="1">{#N/A,#N/A,FALSE,"GERAL";#N/A,#N/A,FALSE,"012-96";#N/A,#N/A,FALSE,"018-96";#N/A,#N/A,FALSE,"027-96";#N/A,#N/A,FALSE,"059-96";#N/A,#N/A,FALSE,"076-96";#N/A,#N/A,FALSE,"019-97";#N/A,#N/A,FALSE,"021-97";#N/A,#N/A,FALSE,"022-97";#N/A,#N/A,FALSE,"028-97"}</definedName>
    <definedName name="ROSTO" localSheetId="7" hidden="1">{#N/A,#N/A,FALSE,"GERAL";#N/A,#N/A,FALSE,"012-96";#N/A,#N/A,FALSE,"018-96";#N/A,#N/A,FALSE,"027-96";#N/A,#N/A,FALSE,"059-96";#N/A,#N/A,FALSE,"076-96";#N/A,#N/A,FALSE,"019-97";#N/A,#N/A,FALSE,"021-97";#N/A,#N/A,FALSE,"022-97";#N/A,#N/A,FALSE,"028-97"}</definedName>
    <definedName name="ROSTO" hidden="1">{#N/A,#N/A,FALSE,"GERAL";#N/A,#N/A,FALSE,"012-96";#N/A,#N/A,FALSE,"018-96";#N/A,#N/A,FALSE,"027-96";#N/A,#N/A,FALSE,"059-96";#N/A,#N/A,FALSE,"076-96";#N/A,#N/A,FALSE,"019-97";#N/A,#N/A,FALSE,"021-97";#N/A,#N/A,FALSE,"022-97";#N/A,#N/A,FALSE,"028-97"}</definedName>
    <definedName name="ROT_PROCV" localSheetId="6">#REF!</definedName>
    <definedName name="ROT_PROCV" localSheetId="7">'[29]Sinalização Vertical'!$C$5:$CZ$503</definedName>
    <definedName name="ROT_PROCV">#REF!</definedName>
    <definedName name="RowLevel" hidden="1">1</definedName>
    <definedName name="rr" localSheetId="6" hidden="1">{#N/A,#N/A,TRUE,"Serviços"}</definedName>
    <definedName name="rr" localSheetId="7" hidden="1">{#N/A,#N/A,TRUE,"Serviços"}</definedName>
    <definedName name="rr" hidden="1">{#N/A,#N/A,TRUE,"Serviços"}</definedName>
    <definedName name="rrere" localSheetId="6" hidden="1">{"'RR'!$A$2:$E$81"}</definedName>
    <definedName name="rrere" localSheetId="7" hidden="1">{"'RR'!$A$2:$E$81"}</definedName>
    <definedName name="rrere" hidden="1">{"'RR'!$A$2:$E$81"}</definedName>
    <definedName name="RRF" localSheetId="6">#REF!</definedName>
    <definedName name="RRF" localSheetId="7">[107]RELATA!$A$1:$AA$335</definedName>
    <definedName name="RRF">#REF!</definedName>
    <definedName name="rrff" localSheetId="6" hidden="1">{#N/A,#N/A,TRUE,"Serviços"}</definedName>
    <definedName name="rrff" localSheetId="7" hidden="1">{#N/A,#N/A,TRUE,"Serviços"}</definedName>
    <definedName name="rrff" hidden="1">{#N/A,#N/A,TRUE,"Serviços"}</definedName>
    <definedName name="rrfff" localSheetId="6" hidden="1">{#N/A,#N/A,TRUE,"Serviços"}</definedName>
    <definedName name="rrfff" localSheetId="7" hidden="1">{#N/A,#N/A,TRUE,"Serviços"}</definedName>
    <definedName name="rrfff" hidden="1">{#N/A,#N/A,TRUE,"Serviços"}</definedName>
    <definedName name="RRFFFF">#REF!</definedName>
    <definedName name="rrr" localSheetId="6" hidden="1">{#N/A,#N/A,FALSE,"ResRegn.A-kons.";#N/A,#N/A,FALSE,"Bal3112.A-kons.";#N/A,#N/A,FALSE,"Kont.a.A-kons.";#N/A,#N/A,FALSE,"Note 1-3";#N/A,#N/A,FALSE,"Note 4-10";#N/A,#N/A,FALSE,"Note11-12";#N/A,#N/A,FALSE,"Noter Balanse.A-kons.";#N/A,#N/A,FALSE,"Note 17-18.A-kons. ";#N/A,#N/A,FALSE,"Note 19 A-kons.";#N/A,#N/A,FALSE,"Note 20-22.A-kons.";#N/A,#N/A,FALSE,"Note 23 A-kons.";#N/A,#N/A,FALSE,"Note 24-31.A-kons.";#N/A,#N/A,FALSE,"Note 32-34 A-kons.";#N/A,#N/A,FALSE,"Note 35-36.A-kons.";#N/A,#N/A,FALSE,"Nøkkeltall"}</definedName>
    <definedName name="rrr" localSheetId="7" hidden="1">{#N/A,#N/A,FALSE,"ResRegn.A-kons.";#N/A,#N/A,FALSE,"Bal3112.A-kons.";#N/A,#N/A,FALSE,"Kont.a.A-kons.";#N/A,#N/A,FALSE,"Note 1-3";#N/A,#N/A,FALSE,"Note 4-10";#N/A,#N/A,FALSE,"Note11-12";#N/A,#N/A,FALSE,"Noter Balanse.A-kons.";#N/A,#N/A,FALSE,"Note 17-18.A-kons. ";#N/A,#N/A,FALSE,"Note 19 A-kons.";#N/A,#N/A,FALSE,"Note 20-22.A-kons.";#N/A,#N/A,FALSE,"Note 23 A-kons.";#N/A,#N/A,FALSE,"Note 24-31.A-kons.";#N/A,#N/A,FALSE,"Note 32-34 A-kons.";#N/A,#N/A,FALSE,"Note 35-36.A-kons.";#N/A,#N/A,FALSE,"Nøkkeltall"}</definedName>
    <definedName name="rrr" hidden="1">{#N/A,#N/A,FALSE,"ResRegn.A-kons.";#N/A,#N/A,FALSE,"Bal3112.A-kons.";#N/A,#N/A,FALSE,"Kont.a.A-kons.";#N/A,#N/A,FALSE,"Note 1-3";#N/A,#N/A,FALSE,"Note 4-10";#N/A,#N/A,FALSE,"Note11-12";#N/A,#N/A,FALSE,"Noter Balanse.A-kons.";#N/A,#N/A,FALSE,"Note 17-18.A-kons. ";#N/A,#N/A,FALSE,"Note 19 A-kons.";#N/A,#N/A,FALSE,"Note 20-22.A-kons.";#N/A,#N/A,FALSE,"Note 23 A-kons.";#N/A,#N/A,FALSE,"Note 24-31.A-kons.";#N/A,#N/A,FALSE,"Note 32-34 A-kons.";#N/A,#N/A,FALSE,"Note 35-36.A-kons.";#N/A,#N/A,FALSE,"Nøkkeltall"}</definedName>
    <definedName name="RRRR" localSheetId="6"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RR" localSheetId="7"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RR"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rrrrr" localSheetId="6" hidden="1">{"'gráf jan00'!$A$1:$AK$41"}</definedName>
    <definedName name="rrrrr" localSheetId="7" hidden="1">{"'gráf jan00'!$A$1:$AK$41"}</definedName>
    <definedName name="rrrrr" hidden="1">{"'gráf jan00'!$A$1:$AK$41"}</definedName>
    <definedName name="rrrrrr" localSheetId="6" hidden="1">{#N/A,#N/A,FALSE,"S-USGV";#N/A,#N/A,FALSE,"S-MDE";#N/A,#N/A,FALSE,"S-BELGO";#N/A,#N/A,FALSE,"CAPA"}</definedName>
    <definedName name="rrrrrr" localSheetId="7" hidden="1">{#N/A,#N/A,FALSE,"S-USGV";#N/A,#N/A,FALSE,"S-MDE";#N/A,#N/A,FALSE,"S-BELGO";#N/A,#N/A,FALSE,"CAPA"}</definedName>
    <definedName name="rrrrrr" hidden="1">{#N/A,#N/A,FALSE,"S-USGV";#N/A,#N/A,FALSE,"S-MDE";#N/A,#N/A,FALSE,"S-BELGO";#N/A,#N/A,FALSE,"CAPA"}</definedName>
    <definedName name="rrrrrrrrrrr" localSheetId="7" hidden="1">{#N/A,#N/A,TRUE,"Quinzena 01 à 15-04-98 "}</definedName>
    <definedName name="rrrrrrrrrrr" hidden="1">{#N/A,#N/A,TRUE,"Quinzena 01 à 15-04-98 "}</definedName>
    <definedName name="RS" localSheetId="6">#REF!</definedName>
    <definedName name="RS" localSheetId="7">#REF!</definedName>
    <definedName name="RS">#REF!</definedName>
    <definedName name="rsetwt" localSheetId="6" hidden="1">{#N/A,#N/A,TRUE,"Serviços"}</definedName>
    <definedName name="rsetwt" localSheetId="7" hidden="1">{#N/A,#N/A,TRUE,"Serviços"}</definedName>
    <definedName name="rsetwt" hidden="1">{#N/A,#N/A,TRUE,"Serviços"}</definedName>
    <definedName name="rt" localSheetId="6">#REF!</definedName>
    <definedName name="rt" localSheetId="7">[108]TABMAR94!#REF!</definedName>
    <definedName name="rt">#REF!</definedName>
    <definedName name="rtbrtbrb" localSheetId="6" hidden="1">#REF!</definedName>
    <definedName name="rtbrtbrb" hidden="1">#REF!</definedName>
    <definedName name="RTC" localSheetId="6">#REF!</definedName>
    <definedName name="RTC">#REF!</definedName>
    <definedName name="RTE" localSheetId="6">#REF!</definedName>
    <definedName name="RTE">#REF!</definedName>
    <definedName name="rtesrtewsrt" localSheetId="6" hidden="1">#REF!</definedName>
    <definedName name="rtesrtewsrt" hidden="1">#REF!</definedName>
    <definedName name="RTP" localSheetId="6">#REF!</definedName>
    <definedName name="RTP">#REF!</definedName>
    <definedName name="rtr" localSheetId="6" hidden="1">#REF!</definedName>
    <definedName name="rtr" hidden="1">#REF!</definedName>
    <definedName name="rtsderwe" localSheetId="6" hidden="1">{"'ReceitaLiquidaME'!$AA$25:$AN$32"}</definedName>
    <definedName name="rtsderwe" localSheetId="7" hidden="1">{"'ReceitaLiquidaME'!$AA$25:$AN$32"}</definedName>
    <definedName name="rtsderwe" hidden="1">{"'ReceitaLiquidaME'!$AA$25:$AN$32"}</definedName>
    <definedName name="RTY">#REF!</definedName>
    <definedName name="rtyrty" localSheetId="6" hidden="1">{"'CptDifn'!$AA$32:$AG$32"}</definedName>
    <definedName name="rtyrty" localSheetId="7" hidden="1">{"'CptDifn'!$AA$32:$AG$32"}</definedName>
    <definedName name="rtyrty" hidden="1">{"'CptDifn'!$AA$32:$AG$32"}</definedName>
    <definedName name="rtyu" localSheetId="6" hidden="1">{"'CptDifn'!$AA$32:$AG$32"}</definedName>
    <definedName name="rtyu" localSheetId="7" hidden="1">{"'CptDifn'!$AA$32:$AG$32"}</definedName>
    <definedName name="rtyu" hidden="1">{"'CptDifn'!$AA$32:$AG$32"}</definedName>
    <definedName name="ruru" localSheetId="6" hidden="1">{"'CptDifn'!$AA$32:$AG$32"}</definedName>
    <definedName name="ruru" localSheetId="7" hidden="1">{"'CptDifn'!$AA$32:$AG$32"}</definedName>
    <definedName name="ruru" hidden="1">{"'CptDifn'!$AA$32:$AG$32"}</definedName>
    <definedName name="RVM.Inst.km221">#REF!</definedName>
    <definedName name="rwbrgbrg" localSheetId="6" hidden="1">#REF!</definedName>
    <definedName name="rwbrgbrg" hidden="1">#REF!</definedName>
    <definedName name="rwbrwb" localSheetId="6" hidden="1">#REF!</definedName>
    <definedName name="rwbrwb" hidden="1">#REF!</definedName>
    <definedName name="rwe" localSheetId="6" hidden="1">{"'CptDifn'!$AA$32:$AG$32"}</definedName>
    <definedName name="rwe" localSheetId="7" hidden="1">{"'CptDifn'!$AA$32:$AG$32"}</definedName>
    <definedName name="rwe" hidden="1">{"'CptDifn'!$AA$32:$AG$32"}</definedName>
    <definedName name="rwywy" localSheetId="6" hidden="1">{"'gráf jan00'!$A$1:$AK$41"}</definedName>
    <definedName name="rwywy" localSheetId="7" hidden="1">{"'gráf jan00'!$A$1:$AK$41"}</definedName>
    <definedName name="rwywy" hidden="1">{"'gráf jan00'!$A$1:$AK$41"}</definedName>
    <definedName name="ryey" localSheetId="6" hidden="1">{"'CptDifn'!$AA$32:$AG$32"}</definedName>
    <definedName name="ryey" localSheetId="7" hidden="1">{"'CptDifn'!$AA$32:$AG$32"}</definedName>
    <definedName name="ryey" hidden="1">{"'CptDifn'!$AA$32:$AG$32"}</definedName>
    <definedName name="rywrtyw" localSheetId="6" hidden="1">{"'gráf jan00'!$A$1:$AK$41"}</definedName>
    <definedName name="rywrtyw" localSheetId="7" hidden="1">{"'gráf jan00'!$A$1:$AK$41"}</definedName>
    <definedName name="rywrtyw" hidden="1">{"'gráf jan00'!$A$1:$AK$41"}</definedName>
    <definedName name="s" localSheetId="6" hidden="1">{#N/A,#N/A,FALSE,"GERAL";#N/A,#N/A,FALSE,"012-96";#N/A,#N/A,FALSE,"018-96";#N/A,#N/A,FALSE,"027-96";#N/A,#N/A,FALSE,"059-96";#N/A,#N/A,FALSE,"076-96";#N/A,#N/A,FALSE,"019-97";#N/A,#N/A,FALSE,"021-97";#N/A,#N/A,FALSE,"022-97";#N/A,#N/A,FALSE,"028-97"}</definedName>
    <definedName name="s" localSheetId="7" hidden="1">{#N/A,#N/A,FALSE,"GERAL";#N/A,#N/A,FALSE,"012-96";#N/A,#N/A,FALSE,"018-96";#N/A,#N/A,FALSE,"027-96";#N/A,#N/A,FALSE,"059-96";#N/A,#N/A,FALSE,"076-96";#N/A,#N/A,FALSE,"019-97";#N/A,#N/A,FALSE,"021-97";#N/A,#N/A,FALSE,"022-97";#N/A,#N/A,FALSE,"028-97"}</definedName>
    <definedName name="s" hidden="1">{#N/A,#N/A,FALSE,"GERAL";#N/A,#N/A,FALSE,"012-96";#N/A,#N/A,FALSE,"018-96";#N/A,#N/A,FALSE,"027-96";#N/A,#N/A,FALSE,"059-96";#N/A,#N/A,FALSE,"076-96";#N/A,#N/A,FALSE,"019-97";#N/A,#N/A,FALSE,"021-97";#N/A,#N/A,FALSE,"022-97";#N/A,#N/A,FALSE,"028-97"}</definedName>
    <definedName name="SA" localSheetId="6">#REF!</definedName>
    <definedName name="sa" localSheetId="7">#REF!</definedName>
    <definedName name="sa">#REF!</definedName>
    <definedName name="saa" localSheetId="6" hidden="1">{#N/A,#N/A,FALSE,"GERAL";#N/A,#N/A,FALSE,"012-96";#N/A,#N/A,FALSE,"018-96";#N/A,#N/A,FALSE,"027-96";#N/A,#N/A,FALSE,"059-96";#N/A,#N/A,FALSE,"076-96";#N/A,#N/A,FALSE,"019-97";#N/A,#N/A,FALSE,"021-97";#N/A,#N/A,FALSE,"022-97";#N/A,#N/A,FALSE,"028-97"}</definedName>
    <definedName name="saa" localSheetId="7" hidden="1">{#N/A,#N/A,FALSE,"GERAL";#N/A,#N/A,FALSE,"012-96";#N/A,#N/A,FALSE,"018-96";#N/A,#N/A,FALSE,"027-96";#N/A,#N/A,FALSE,"059-96";#N/A,#N/A,FALSE,"076-96";#N/A,#N/A,FALSE,"019-97";#N/A,#N/A,FALSE,"021-97";#N/A,#N/A,FALSE,"022-97";#N/A,#N/A,FALSE,"028-97"}</definedName>
    <definedName name="saa" hidden="1">{#N/A,#N/A,FALSE,"GERAL";#N/A,#N/A,FALSE,"012-96";#N/A,#N/A,FALSE,"018-96";#N/A,#N/A,FALSE,"027-96";#N/A,#N/A,FALSE,"059-96";#N/A,#N/A,FALSE,"076-96";#N/A,#N/A,FALSE,"019-97";#N/A,#N/A,FALSE,"021-97";#N/A,#N/A,FALSE,"022-97";#N/A,#N/A,FALSE,"028-97"}</definedName>
    <definedName name="saa_1" localSheetId="7" hidden="1">{#N/A,#N/A,FALSE,"GERAL";#N/A,#N/A,FALSE,"012-96";#N/A,#N/A,FALSE,"018-96";#N/A,#N/A,FALSE,"027-96";#N/A,#N/A,FALSE,"059-96";#N/A,#N/A,FALSE,"076-96";#N/A,#N/A,FALSE,"019-97";#N/A,#N/A,FALSE,"021-97";#N/A,#N/A,FALSE,"022-97";#N/A,#N/A,FALSE,"028-97"}</definedName>
    <definedName name="saa_1" hidden="1">{#N/A,#N/A,FALSE,"GERAL";#N/A,#N/A,FALSE,"012-96";#N/A,#N/A,FALSE,"018-96";#N/A,#N/A,FALSE,"027-96";#N/A,#N/A,FALSE,"059-96";#N/A,#N/A,FALSE,"076-96";#N/A,#N/A,FALSE,"019-97";#N/A,#N/A,FALSE,"021-97";#N/A,#N/A,FALSE,"022-97";#N/A,#N/A,FALSE,"028-97"}</definedName>
    <definedName name="saa_2" localSheetId="7" hidden="1">{#N/A,#N/A,FALSE,"GERAL";#N/A,#N/A,FALSE,"012-96";#N/A,#N/A,FALSE,"018-96";#N/A,#N/A,FALSE,"027-96";#N/A,#N/A,FALSE,"059-96";#N/A,#N/A,FALSE,"076-96";#N/A,#N/A,FALSE,"019-97";#N/A,#N/A,FALSE,"021-97";#N/A,#N/A,FALSE,"022-97";#N/A,#N/A,FALSE,"028-97"}</definedName>
    <definedName name="saa_2" hidden="1">{#N/A,#N/A,FALSE,"GERAL";#N/A,#N/A,FALSE,"012-96";#N/A,#N/A,FALSE,"018-96";#N/A,#N/A,FALSE,"027-96";#N/A,#N/A,FALSE,"059-96";#N/A,#N/A,FALSE,"076-96";#N/A,#N/A,FALSE,"019-97";#N/A,#N/A,FALSE,"021-97";#N/A,#N/A,FALSE,"022-97";#N/A,#N/A,FALSE,"028-97"}</definedName>
    <definedName name="saa_3" localSheetId="7" hidden="1">{#N/A,#N/A,FALSE,"GERAL";#N/A,#N/A,FALSE,"012-96";#N/A,#N/A,FALSE,"018-96";#N/A,#N/A,FALSE,"027-96";#N/A,#N/A,FALSE,"059-96";#N/A,#N/A,FALSE,"076-96";#N/A,#N/A,FALSE,"019-97";#N/A,#N/A,FALSE,"021-97";#N/A,#N/A,FALSE,"022-97";#N/A,#N/A,FALSE,"028-97"}</definedName>
    <definedName name="saa_3" hidden="1">{#N/A,#N/A,FALSE,"GERAL";#N/A,#N/A,FALSE,"012-96";#N/A,#N/A,FALSE,"018-96";#N/A,#N/A,FALSE,"027-96";#N/A,#N/A,FALSE,"059-96";#N/A,#N/A,FALSE,"076-96";#N/A,#N/A,FALSE,"019-97";#N/A,#N/A,FALSE,"021-97";#N/A,#N/A,FALSE,"022-97";#N/A,#N/A,FALSE,"028-97"}</definedName>
    <definedName name="saa_4" localSheetId="7" hidden="1">{#N/A,#N/A,FALSE,"GERAL";#N/A,#N/A,FALSE,"012-96";#N/A,#N/A,FALSE,"018-96";#N/A,#N/A,FALSE,"027-96";#N/A,#N/A,FALSE,"059-96";#N/A,#N/A,FALSE,"076-96";#N/A,#N/A,FALSE,"019-97";#N/A,#N/A,FALSE,"021-97";#N/A,#N/A,FALSE,"022-97";#N/A,#N/A,FALSE,"028-97"}</definedName>
    <definedName name="saa_4" hidden="1">{#N/A,#N/A,FALSE,"GERAL";#N/A,#N/A,FALSE,"012-96";#N/A,#N/A,FALSE,"018-96";#N/A,#N/A,FALSE,"027-96";#N/A,#N/A,FALSE,"059-96";#N/A,#N/A,FALSE,"076-96";#N/A,#N/A,FALSE,"019-97";#N/A,#N/A,FALSE,"021-97";#N/A,#N/A,FALSE,"022-97";#N/A,#N/A,FALSE,"028-97"}</definedName>
    <definedName name="SAAF" localSheetId="6" hidden="1">{"'Quadro'!$A$4:$BG$78"}</definedName>
    <definedName name="SAAF" localSheetId="7" hidden="1">{"'Quadro'!$A$4:$BG$78"}</definedName>
    <definedName name="SAAF" hidden="1">{"'Quadro'!$A$4:$BG$78"}</definedName>
    <definedName name="sabrina"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sabrina"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sabrina"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sac" localSheetId="6" hidden="1">{#N/A,#N/A,FALSE,"PCOL"}</definedName>
    <definedName name="sac" localSheetId="7" hidden="1">{#N/A,#N/A,FALSE,"PCOL"}</definedName>
    <definedName name="sac" hidden="1">{#N/A,#N/A,FALSE,"PCOL"}</definedName>
    <definedName name="sadasd" hidden="1">#REF!</definedName>
    <definedName name="sadasdasdasda" localSheetId="6" hidden="1">#REF!</definedName>
    <definedName name="sadasdasdasda" localSheetId="7" hidden="1">#REF!</definedName>
    <definedName name="sadasdasdasda" hidden="1">#REF!</definedName>
    <definedName name="sadd" localSheetId="6" hidden="1">{#N/A,#N/A,FALSE,"GERAL";#N/A,#N/A,FALSE,"012-96";#N/A,#N/A,FALSE,"018-96";#N/A,#N/A,FALSE,"027-96";#N/A,#N/A,FALSE,"059-96";#N/A,#N/A,FALSE,"076-96";#N/A,#N/A,FALSE,"019-97";#N/A,#N/A,FALSE,"021-97";#N/A,#N/A,FALSE,"022-97";#N/A,#N/A,FALSE,"028-97"}</definedName>
    <definedName name="sadd" localSheetId="7" hidden="1">{#N/A,#N/A,FALSE,"GERAL";#N/A,#N/A,FALSE,"012-96";#N/A,#N/A,FALSE,"018-96";#N/A,#N/A,FALSE,"027-96";#N/A,#N/A,FALSE,"059-96";#N/A,#N/A,FALSE,"076-96";#N/A,#N/A,FALSE,"019-97";#N/A,#N/A,FALSE,"021-97";#N/A,#N/A,FALSE,"022-97";#N/A,#N/A,FALSE,"028-97"}</definedName>
    <definedName name="sadd" hidden="1">{#N/A,#N/A,FALSE,"GERAL";#N/A,#N/A,FALSE,"012-96";#N/A,#N/A,FALSE,"018-96";#N/A,#N/A,FALSE,"027-96";#N/A,#N/A,FALSE,"059-96";#N/A,#N/A,FALSE,"076-96";#N/A,#N/A,FALSE,"019-97";#N/A,#N/A,FALSE,"021-97";#N/A,#N/A,FALSE,"022-97";#N/A,#N/A,FALSE,"028-97"}</definedName>
    <definedName name="sadfsadf" localSheetId="6" hidden="1">#REF!</definedName>
    <definedName name="sadfsadf" localSheetId="7" hidden="1">#REF!</definedName>
    <definedName name="sadfsadf" hidden="1">#REF!</definedName>
    <definedName name="sadsa">#REF!</definedName>
    <definedName name="saease" localSheetId="6" hidden="1">#REF!</definedName>
    <definedName name="saease" localSheetId="7" hidden="1">#REF!</definedName>
    <definedName name="saease" hidden="1">#REF!</definedName>
    <definedName name="safasdfa" localSheetId="6" hidden="1">#REF!</definedName>
    <definedName name="safasdfa" hidden="1">#REF!</definedName>
    <definedName name="SAFDASFD" localSheetId="6" hidden="1">{"'REL CUSTODIF'!$B$1:$H$72"}</definedName>
    <definedName name="SAFDASFD" localSheetId="7" hidden="1">{"'REL CUSTODIF'!$B$1:$H$72"}</definedName>
    <definedName name="SAFDASFD" hidden="1">{"'REL CUSTODIF'!$B$1:$H$72"}</definedName>
    <definedName name="SAKA">#REF!</definedName>
    <definedName name="Salario">1</definedName>
    <definedName name="salete" localSheetId="7" hidden="1">{#N/A,#N/A,FALSE,"MO (2)"}</definedName>
    <definedName name="salete" hidden="1">{#N/A,#N/A,FALSE,"MO (2)"}</definedName>
    <definedName name="salete.com" localSheetId="7" hidden="1">{#N/A,#N/A,FALSE,"MO (2)"}</definedName>
    <definedName name="salete.com" hidden="1">{#N/A,#N/A,FALSE,"MO (2)"}</definedName>
    <definedName name="sanjay" localSheetId="7" hidden="1">{#N/A,#N/A,FALSE,"TABLE"}</definedName>
    <definedName name="sanjay" hidden="1">{#N/A,#N/A,FALSE,"TABLE"}</definedName>
    <definedName name="sansara" localSheetId="6" hidden="1">{"'Quadro'!$A$4:$BG$78"}</definedName>
    <definedName name="sansara" localSheetId="7" hidden="1">{"'Quadro'!$A$4:$BG$78"}</definedName>
    <definedName name="sansara" hidden="1">{"'Quadro'!$A$4:$BG$78"}</definedName>
    <definedName name="SantoHélcio">#REF!</definedName>
    <definedName name="SAPBEXdnldView" hidden="1">"4BSKQ6152OFNU6UZRGRSINYN4"</definedName>
    <definedName name="SAPBEXhrIndnt" hidden="1">2</definedName>
    <definedName name="SAPBEXrevision" localSheetId="6" hidden="1">1</definedName>
    <definedName name="SAPBEXrevision" localSheetId="7" hidden="1">1</definedName>
    <definedName name="SAPBEXrevision" hidden="1">18</definedName>
    <definedName name="SAPBEXsysID" localSheetId="6" hidden="1">"BP0"</definedName>
    <definedName name="SAPBEXsysID" localSheetId="7" hidden="1">"BP0"</definedName>
    <definedName name="SAPBEXsysID" hidden="1">"BIP"</definedName>
    <definedName name="SAPBEXwbID" localSheetId="6" hidden="1">"46N210UZD7ER8VUKGA6KWCWVB"</definedName>
    <definedName name="SAPBEXwbID" localSheetId="7" hidden="1">"46N210UZD7ER8VUKGA6KWCWVB"</definedName>
    <definedName name="SAPBEXwbID" hidden="1">"4ZUOE77O1HF840EF45K3PLCV5"</definedName>
    <definedName name="saquinho" localSheetId="6" hidden="1">{#N/A,#N/A,FALSE,"PCOL"}</definedName>
    <definedName name="saquinho" localSheetId="7" hidden="1">{#N/A,#N/A,FALSE,"PCOL"}</definedName>
    <definedName name="saquinho" hidden="1">{#N/A,#N/A,FALSE,"PCOL"}</definedName>
    <definedName name="SAR" localSheetId="6" hidden="1">{"'Quadro'!$A$4:$BG$78"}</definedName>
    <definedName name="SAR" localSheetId="7" hidden="1">{"'Quadro'!$A$4:$BG$78"}</definedName>
    <definedName name="SAR" hidden="1">{"'Quadro'!$A$4:$BG$78"}</definedName>
    <definedName name="sargtwregwer"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sargtwregwer"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sargtwregwer"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sas" localSheetId="6" hidden="1">{#N/A,#N/A,FALSE,"GERAL";#N/A,#N/A,FALSE,"012-96";#N/A,#N/A,FALSE,"018-96";#N/A,#N/A,FALSE,"027-96";#N/A,#N/A,FALSE,"059-96";#N/A,#N/A,FALSE,"076-96";#N/A,#N/A,FALSE,"019-97";#N/A,#N/A,FALSE,"021-97";#N/A,#N/A,FALSE,"022-97";#N/A,#N/A,FALSE,"028-97"}</definedName>
    <definedName name="sas" localSheetId="7" hidden="1">{#N/A,#N/A,FALSE,"GERAL";#N/A,#N/A,FALSE,"012-96";#N/A,#N/A,FALSE,"018-96";#N/A,#N/A,FALSE,"027-96";#N/A,#N/A,FALSE,"059-96";#N/A,#N/A,FALSE,"076-96";#N/A,#N/A,FALSE,"019-97";#N/A,#N/A,FALSE,"021-97";#N/A,#N/A,FALSE,"022-97";#N/A,#N/A,FALSE,"028-97"}</definedName>
    <definedName name="sas" hidden="1">{#N/A,#N/A,FALSE,"GERAL";#N/A,#N/A,FALSE,"012-96";#N/A,#N/A,FALSE,"018-96";#N/A,#N/A,FALSE,"027-96";#N/A,#N/A,FALSE,"059-96";#N/A,#N/A,FALSE,"076-96";#N/A,#N/A,FALSE,"019-97";#N/A,#N/A,FALSE,"021-97";#N/A,#N/A,FALSE,"022-97";#N/A,#N/A,FALSE,"028-97"}</definedName>
    <definedName name="SASA" localSheetId="6" hidden="1">{#N/A,#N/A,FALSE,"MO (2)"}</definedName>
    <definedName name="SASA" localSheetId="7" hidden="1">{#N/A,#N/A,FALSE,"MO (2)"}</definedName>
    <definedName name="SASA" hidden="1">{#N/A,#N/A,FALSE,"MO (2)"}</definedName>
    <definedName name="sasa.com" localSheetId="7" hidden="1">{#N/A,#N/A,FALSE,"MO (2)"}</definedName>
    <definedName name="sasa.com" hidden="1">{#N/A,#N/A,FALSE,"MO (2)"}</definedName>
    <definedName name="sasaasa" localSheetId="7" hidden="1">{#N/A,#N/A,FALSE,"MO (2)"}</definedName>
    <definedName name="sasaasa" hidden="1">{#N/A,#N/A,FALSE,"MO (2)"}</definedName>
    <definedName name="sasasa" localSheetId="6" hidden="1">{"'gráf jan00'!$A$1:$AK$41"}</definedName>
    <definedName name="sasasa" localSheetId="7" hidden="1">{"'gráf jan00'!$A$1:$AK$41"}</definedName>
    <definedName name="sasasa" hidden="1">{"'gráf jan00'!$A$1:$AK$41"}</definedName>
    <definedName name="sasasas">#REF!</definedName>
    <definedName name="sasasassa">#REF!</definedName>
    <definedName name="sasassasa"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sasassasa"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sasassasa"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sasda" localSheetId="6" hidden="1">{#N/A,#N/A,TRUE,"Serviços"}</definedName>
    <definedName name="sasda" localSheetId="7" hidden="1">{#N/A,#N/A,TRUE,"Serviços"}</definedName>
    <definedName name="sasda" hidden="1">{#N/A,#N/A,TRUE,"Serviços"}</definedName>
    <definedName name="sasdaa" localSheetId="6" hidden="1">{#N/A,#N/A,TRUE,"Serviços"}</definedName>
    <definedName name="sasdaa" localSheetId="7" hidden="1">{#N/A,#N/A,TRUE,"Serviços"}</definedName>
    <definedName name="sasdaa" hidden="1">{#N/A,#N/A,TRUE,"Serviços"}</definedName>
    <definedName name="sat">#REF!</definedName>
    <definedName name="SB" localSheetId="6" hidden="1">#REF!</definedName>
    <definedName name="SB" localSheetId="7" hidden="1">#REF!</definedName>
    <definedName name="SB" hidden="1">#REF!</definedName>
    <definedName name="sbg" localSheetId="6">#REF!</definedName>
    <definedName name="sbg" localSheetId="7">#REF!</definedName>
    <definedName name="sbg">#REF!</definedName>
    <definedName name="SBTC" localSheetId="6">#REF!</definedName>
    <definedName name="SBTC">#REF!</definedName>
    <definedName name="SC" hidden="1">#REF!</definedName>
    <definedName name="scdCD" localSheetId="6" hidden="1">#REF!</definedName>
    <definedName name="scdCD" hidden="1">#REF!</definedName>
    <definedName name="scdd" localSheetId="6" hidden="1">#REF!</definedName>
    <definedName name="scdd" localSheetId="7" hidden="1">[15]EAIGESEN!$O$16:$O$17</definedName>
    <definedName name="scdd" hidden="1">#REF!</definedName>
    <definedName name="SCs" localSheetId="6" hidden="1">{"'REL CUSTODIF'!$B$1:$H$72"}</definedName>
    <definedName name="SCs" localSheetId="7" hidden="1">{"'REL CUSTODIF'!$B$1:$H$72"}</definedName>
    <definedName name="SCs" hidden="1">{"'REL CUSTODIF'!$B$1:$H$72"}</definedName>
    <definedName name="sd" localSheetId="6" hidden="1">#REF!</definedName>
    <definedName name="sd" hidden="1">#REF!</definedName>
    <definedName name="SDA" localSheetId="6">#REF!</definedName>
    <definedName name="SDA">#REF!</definedName>
    <definedName name="SDadsd" localSheetId="6" hidden="1">{"'REL CUSTODIF'!$B$1:$H$72"}</definedName>
    <definedName name="SDadsd" localSheetId="7" hidden="1">{"'REL CUSTODIF'!$B$1:$H$72"}</definedName>
    <definedName name="SDadsd" hidden="1">{"'REL CUSTODIF'!$B$1:$H$72"}</definedName>
    <definedName name="sdaf" localSheetId="6">#REF!</definedName>
    <definedName name="sdaf" localSheetId="7">'[109]Dados Gerais'!$C$11</definedName>
    <definedName name="sdaf">#REF!</definedName>
    <definedName name="SDASDAWDA">#REF!</definedName>
    <definedName name="sdasdfasf" localSheetId="6" hidden="1">#REF!</definedName>
    <definedName name="sdasdfasf" hidden="1">#REF!</definedName>
    <definedName name="sdb" localSheetId="6" hidden="1">{"'Quadro'!$A$4:$BG$78"}</definedName>
    <definedName name="sdb" localSheetId="7" hidden="1">{"'Quadro'!$A$4:$BG$78"}</definedName>
    <definedName name="sdb" hidden="1">{"'Quadro'!$A$4:$BG$78"}</definedName>
    <definedName name="sdc" localSheetId="6" hidden="1">#REF!</definedName>
    <definedName name="sdc" hidden="1">#REF!</definedName>
    <definedName name="sdcsadSD" localSheetId="6" hidden="1">{"'REL CUSTODIF'!$B$1:$H$72"}</definedName>
    <definedName name="sdcsadSD" localSheetId="7" hidden="1">{"'REL CUSTODIF'!$B$1:$H$72"}</definedName>
    <definedName name="sdcsadSD" hidden="1">{"'REL CUSTODIF'!$B$1:$H$72"}</definedName>
    <definedName name="sdcsdcds" localSheetId="6" hidden="1">#REF!</definedName>
    <definedName name="sdcsdcds" hidden="1">#REF!</definedName>
    <definedName name="sdd">#REF!</definedName>
    <definedName name="sddfgv" localSheetId="6" hidden="1">#REF!</definedName>
    <definedName name="sddfgv" hidden="1">#REF!</definedName>
    <definedName name="SDds" localSheetId="6" hidden="1">{"'REL CUSTODIF'!$B$1:$H$72"}</definedName>
    <definedName name="SDds" localSheetId="7" hidden="1">{"'REL CUSTODIF'!$B$1:$H$72"}</definedName>
    <definedName name="SDds" hidden="1">{"'REL CUSTODIF'!$B$1:$H$72"}</definedName>
    <definedName name="sddsdsd">#REF!</definedName>
    <definedName name="sdf" localSheetId="6" hidden="1">#REF!</definedName>
    <definedName name="sdf" hidden="1">#REF!</definedName>
    <definedName name="SDFDSF" localSheetId="6" hidden="1">#REF!</definedName>
    <definedName name="SDFDSF" hidden="1">#REF!</definedName>
    <definedName name="sdfdsfds" hidden="1">#REF!</definedName>
    <definedName name="SDFFDFDF" localSheetId="6" hidden="1">{"'gráf jan00'!$A$1:$AK$41"}</definedName>
    <definedName name="SDFFDFDF" localSheetId="7" hidden="1">{"'gráf jan00'!$A$1:$AK$41"}</definedName>
    <definedName name="SDFFDFDF" hidden="1">{"'gráf jan00'!$A$1:$AK$41"}</definedName>
    <definedName name="sdfg" localSheetId="6" hidden="1">{"'CptDifn'!$AA$32:$AG$32"}</definedName>
    <definedName name="sdfg" localSheetId="7" hidden="1">{"'CptDifn'!$AA$32:$AG$32"}</definedName>
    <definedName name="sdfg" hidden="1">{"'CptDifn'!$AA$32:$AG$32"}</definedName>
    <definedName name="sdfgs" localSheetId="6" hidden="1">{#N/A,#N/A,FALSE,"PCOL"}</definedName>
    <definedName name="sdfgs" localSheetId="7" hidden="1">{#N/A,#N/A,FALSE,"PCOL"}</definedName>
    <definedName name="sdfgs" hidden="1">{#N/A,#N/A,FALSE,"PCOL"}</definedName>
    <definedName name="sdfhgdxfjnygf" localSheetId="6" hidden="1">#REF!</definedName>
    <definedName name="sdfhgdxfjnygf" localSheetId="7" hidden="1">#REF!</definedName>
    <definedName name="sdfhgdxfjnygf" hidden="1">#REF!</definedName>
    <definedName name="sdfhgfdnhfgh" localSheetId="6" hidden="1">#REF!</definedName>
    <definedName name="sdfhgfdnhfgh" localSheetId="7" hidden="1">#REF!</definedName>
    <definedName name="sdfhgfdnhfgh" hidden="1">#REF!</definedName>
    <definedName name="sdfhlksjdf" localSheetId="6" hidden="1">{"'Quadro'!$A$4:$BG$78"}</definedName>
    <definedName name="sdfhlksjdf" localSheetId="7" hidden="1">{"'Quadro'!$A$4:$BG$78"}</definedName>
    <definedName name="sdfhlksjdf" hidden="1">{"'Quadro'!$A$4:$BG$78"}</definedName>
    <definedName name="sdfhsdg" localSheetId="6" hidden="1">{"'CptDifn'!$AA$32:$AG$32"}</definedName>
    <definedName name="sdfhsdg" localSheetId="7" hidden="1">{"'CptDifn'!$AA$32:$AG$32"}</definedName>
    <definedName name="sdfhsdg" hidden="1">{"'CptDifn'!$AA$32:$AG$32"}</definedName>
    <definedName name="sdfsd" localSheetId="7" hidden="1">{"'Estimativa de Lançamento-JAN'!$A$1:$AI$85"}</definedName>
    <definedName name="sdfsd" hidden="1">{"'Estimativa de Lançamento-JAN'!$A$1:$AI$85"}</definedName>
    <definedName name="sdfsdfd" localSheetId="6" hidden="1">#REF!</definedName>
    <definedName name="sdfsdfd" hidden="1">#REF!</definedName>
    <definedName name="SDFSF" localSheetId="7" hidden="1">{#N/A,#N/A,FALSE,"GERAL";#N/A,#N/A,FALSE,"012-96";#N/A,#N/A,FALSE,"018-96";#N/A,#N/A,FALSE,"027-96";#N/A,#N/A,FALSE,"059-96";#N/A,#N/A,FALSE,"076-96";#N/A,#N/A,FALSE,"019-97";#N/A,#N/A,FALSE,"021-97";#N/A,#N/A,FALSE,"022-97";#N/A,#N/A,FALSE,"028-97"}</definedName>
    <definedName name="SDFSF" hidden="1">{#N/A,#N/A,FALSE,"GERAL";#N/A,#N/A,FALSE,"012-96";#N/A,#N/A,FALSE,"018-96";#N/A,#N/A,FALSE,"027-96";#N/A,#N/A,FALSE,"059-96";#N/A,#N/A,FALSE,"076-96";#N/A,#N/A,FALSE,"019-97";#N/A,#N/A,FALSE,"021-97";#N/A,#N/A,FALSE,"022-97";#N/A,#N/A,FALSE,"028-97"}</definedName>
    <definedName name="sdgfg"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sdgfg"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sdgfg"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sdgfsdfd" localSheetId="6" hidden="1">{"'ReceitaLiquidaME'!$AA$25:$AN$32"}</definedName>
    <definedName name="sdgfsdfd" localSheetId="7" hidden="1">{"'ReceitaLiquidaME'!$AA$25:$AN$32"}</definedName>
    <definedName name="sdgfsdfd" hidden="1">{"'ReceitaLiquidaME'!$AA$25:$AN$32"}</definedName>
    <definedName name="sdgsdg" localSheetId="6" hidden="1">{"'CptDifn'!$AA$32:$AG$32"}</definedName>
    <definedName name="sdgsdg" localSheetId="7" hidden="1">{"'CptDifn'!$AA$32:$AG$32"}</definedName>
    <definedName name="sdgsdg" hidden="1">{"'CptDifn'!$AA$32:$AG$32"}</definedName>
    <definedName name="sdifu" localSheetId="6" hidden="1">{"'gráf jan00'!$A$1:$AK$41"}</definedName>
    <definedName name="sdifu" localSheetId="7" hidden="1">{"'gráf jan00'!$A$1:$AK$41"}</definedName>
    <definedName name="sdifu" hidden="1">{"'gráf jan00'!$A$1:$AK$41"}</definedName>
    <definedName name="sdivd" localSheetId="6" hidden="1">{"'gráf jan00'!$A$1:$AK$41"}</definedName>
    <definedName name="sdivd" localSheetId="7" hidden="1">{"'gráf jan00'!$A$1:$AK$41"}</definedName>
    <definedName name="sdivd" hidden="1">{"'gráf jan00'!$A$1:$AK$41"}</definedName>
    <definedName name="sdknv" localSheetId="6" hidden="1">{"'gráf jan00'!$A$1:$AK$41"}</definedName>
    <definedName name="sdknv" localSheetId="7" hidden="1">{"'gráf jan00'!$A$1:$AK$41"}</definedName>
    <definedName name="sdknv" hidden="1">{"'gráf jan00'!$A$1:$AK$41"}</definedName>
    <definedName name="sdlkfj" localSheetId="6" hidden="1">{"'gráf jan00'!$A$1:$AK$41"}</definedName>
    <definedName name="sdlkfj" localSheetId="7" hidden="1">{"'gráf jan00'!$A$1:$AK$41"}</definedName>
    <definedName name="sdlkfj" hidden="1">{"'gráf jan00'!$A$1:$AK$41"}</definedName>
    <definedName name="sds" localSheetId="6" hidden="1">{#N/A,#N/A,FALSE,"GERAL";#N/A,#N/A,FALSE,"012-96";#N/A,#N/A,FALSE,"018-96";#N/A,#N/A,FALSE,"027-96";#N/A,#N/A,FALSE,"059-96";#N/A,#N/A,FALSE,"076-96";#N/A,#N/A,FALSE,"019-97";#N/A,#N/A,FALSE,"021-97";#N/A,#N/A,FALSE,"022-97";#N/A,#N/A,FALSE,"028-97"}</definedName>
    <definedName name="sds" localSheetId="7" hidden="1">{#N/A,#N/A,FALSE,"GERAL";#N/A,#N/A,FALSE,"012-96";#N/A,#N/A,FALSE,"018-96";#N/A,#N/A,FALSE,"027-96";#N/A,#N/A,FALSE,"059-96";#N/A,#N/A,FALSE,"076-96";#N/A,#N/A,FALSE,"019-97";#N/A,#N/A,FALSE,"021-97";#N/A,#N/A,FALSE,"022-97";#N/A,#N/A,FALSE,"028-97"}</definedName>
    <definedName name="sds" hidden="1">{#N/A,#N/A,FALSE,"GERAL";#N/A,#N/A,FALSE,"012-96";#N/A,#N/A,FALSE,"018-96";#N/A,#N/A,FALSE,"027-96";#N/A,#N/A,FALSE,"059-96";#N/A,#N/A,FALSE,"076-96";#N/A,#N/A,FALSE,"019-97";#N/A,#N/A,FALSE,"021-97";#N/A,#N/A,FALSE,"022-97";#N/A,#N/A,FALSE,"028-97"}</definedName>
    <definedName name="sdsd" localSheetId="6" hidden="1">{#N/A,#N/A,FALSE,"GERAL";#N/A,#N/A,FALSE,"012-96";#N/A,#N/A,FALSE,"018-96";#N/A,#N/A,FALSE,"027-96";#N/A,#N/A,FALSE,"059-96";#N/A,#N/A,FALSE,"076-96";#N/A,#N/A,FALSE,"019-97";#N/A,#N/A,FALSE,"021-97";#N/A,#N/A,FALSE,"022-97";#N/A,#N/A,FALSE,"028-97"}</definedName>
    <definedName name="sdsd" localSheetId="7" hidden="1">{#N/A,#N/A,FALSE,"GERAL";#N/A,#N/A,FALSE,"012-96";#N/A,#N/A,FALSE,"018-96";#N/A,#N/A,FALSE,"027-96";#N/A,#N/A,FALSE,"059-96";#N/A,#N/A,FALSE,"076-96";#N/A,#N/A,FALSE,"019-97";#N/A,#N/A,FALSE,"021-97";#N/A,#N/A,FALSE,"022-97";#N/A,#N/A,FALSE,"028-97"}</definedName>
    <definedName name="sdsd" hidden="1">{#N/A,#N/A,FALSE,"GERAL";#N/A,#N/A,FALSE,"012-96";#N/A,#N/A,FALSE,"018-96";#N/A,#N/A,FALSE,"027-96";#N/A,#N/A,FALSE,"059-96";#N/A,#N/A,FALSE,"076-96";#N/A,#N/A,FALSE,"019-97";#N/A,#N/A,FALSE,"021-97";#N/A,#N/A,FALSE,"022-97";#N/A,#N/A,FALSE,"028-97"}</definedName>
    <definedName name="sdsdf" localSheetId="6" hidden="1">{"'Quadro'!$A$4:$BG$78"}</definedName>
    <definedName name="sdsdf" localSheetId="7" hidden="1">{"'Quadro'!$A$4:$BG$78"}</definedName>
    <definedName name="sdsdf" hidden="1">{"'Quadro'!$A$4:$BG$78"}</definedName>
    <definedName name="sdSDsd" localSheetId="6" hidden="1">{#N/A,#N/A,FALSE,"GERAL";#N/A,#N/A,FALSE,"012-96";#N/A,#N/A,FALSE,"018-96";#N/A,#N/A,FALSE,"027-96";#N/A,#N/A,FALSE,"059-96";#N/A,#N/A,FALSE,"076-96";#N/A,#N/A,FALSE,"019-97";#N/A,#N/A,FALSE,"021-97";#N/A,#N/A,FALSE,"022-97";#N/A,#N/A,FALSE,"028-97"}</definedName>
    <definedName name="sdSDsd" localSheetId="7" hidden="1">{#N/A,#N/A,FALSE,"GERAL";#N/A,#N/A,FALSE,"012-96";#N/A,#N/A,FALSE,"018-96";#N/A,#N/A,FALSE,"027-96";#N/A,#N/A,FALSE,"059-96";#N/A,#N/A,FALSE,"076-96";#N/A,#N/A,FALSE,"019-97";#N/A,#N/A,FALSE,"021-97";#N/A,#N/A,FALSE,"022-97";#N/A,#N/A,FALSE,"028-97"}</definedName>
    <definedName name="sdSDsd" hidden="1">{#N/A,#N/A,FALSE,"GERAL";#N/A,#N/A,FALSE,"012-96";#N/A,#N/A,FALSE,"018-96";#N/A,#N/A,FALSE,"027-96";#N/A,#N/A,FALSE,"059-96";#N/A,#N/A,FALSE,"076-96";#N/A,#N/A,FALSE,"019-97";#N/A,#N/A,FALSE,"021-97";#N/A,#N/A,FALSE,"022-97";#N/A,#N/A,FALSE,"028-97"}</definedName>
    <definedName name="sdsdsds" localSheetId="7" hidden="1">{#N/A,#N/A,FALSE,"MO (2)"}</definedName>
    <definedName name="sdsdsds" hidden="1">{#N/A,#N/A,FALSE,"MO (2)"}</definedName>
    <definedName name="sdsdsdsd">#REF!</definedName>
    <definedName name="sdsdsdsx" localSheetId="7" hidden="1">{#N/A,#N/A,FALSE,"MO (2)"}</definedName>
    <definedName name="sdsdsdsx" hidden="1">{#N/A,#N/A,FALSE,"MO (2)"}</definedName>
    <definedName name="sduvhdv" localSheetId="6" hidden="1">{"'gráf jan00'!$A$1:$AK$41"}</definedName>
    <definedName name="sduvhdv" localSheetId="7" hidden="1">{"'gráf jan00'!$A$1:$AK$41"}</definedName>
    <definedName name="sduvhdv" hidden="1">{"'gráf jan00'!$A$1:$AK$41"}</definedName>
    <definedName name="sdvs" localSheetId="6" hidden="1">#REF!</definedName>
    <definedName name="sdvs" hidden="1">#REF!</definedName>
    <definedName name="SDXsad" localSheetId="6" hidden="1">{"'REL CUSTODIF'!$B$1:$H$72"}</definedName>
    <definedName name="SDXsad" localSheetId="7" hidden="1">{"'REL CUSTODIF'!$B$1:$H$72"}</definedName>
    <definedName name="SDXsad" hidden="1">{"'REL CUSTODIF'!$B$1:$H$72"}</definedName>
    <definedName name="SE" localSheetId="6" hidden="1">{#N/A,#N/A,FALSE,"GERAL";#N/A,#N/A,FALSE,"012-96";#N/A,#N/A,FALSE,"018-96";#N/A,#N/A,FALSE,"027-96";#N/A,#N/A,FALSE,"059-96";#N/A,#N/A,FALSE,"076-96";#N/A,#N/A,FALSE,"019-97";#N/A,#N/A,FALSE,"021-97";#N/A,#N/A,FALSE,"022-97";#N/A,#N/A,FALSE,"028-97"}</definedName>
    <definedName name="SE" localSheetId="7" hidden="1">{#N/A,#N/A,FALSE,"GERAL";#N/A,#N/A,FALSE,"012-96";#N/A,#N/A,FALSE,"018-96";#N/A,#N/A,FALSE,"027-96";#N/A,#N/A,FALSE,"059-96";#N/A,#N/A,FALSE,"076-96";#N/A,#N/A,FALSE,"019-97";#N/A,#N/A,FALSE,"021-97";#N/A,#N/A,FALSE,"022-97";#N/A,#N/A,FALSE,"028-97"}</definedName>
    <definedName name="SE" hidden="1">{#N/A,#N/A,FALSE,"GERAL";#N/A,#N/A,FALSE,"012-96";#N/A,#N/A,FALSE,"018-96";#N/A,#N/A,FALSE,"027-96";#N/A,#N/A,FALSE,"059-96";#N/A,#N/A,FALSE,"076-96";#N/A,#N/A,FALSE,"019-97";#N/A,#N/A,FALSE,"021-97";#N/A,#N/A,FALSE,"022-97";#N/A,#N/A,FALSE,"028-97"}</definedName>
    <definedName name="secao" localSheetId="6">#REF!</definedName>
    <definedName name="secao" localSheetId="7">#REF!</definedName>
    <definedName name="secao">#REF!</definedName>
    <definedName name="SED" localSheetId="6" hidden="1">{"'REL CUSTODIF'!$B$1:$H$72"}</definedName>
    <definedName name="SED" localSheetId="7" hidden="1">{"'REL CUSTODIF'!$B$1:$H$72"}</definedName>
    <definedName name="SED" hidden="1">{"'REL CUSTODIF'!$B$1:$H$72"}</definedName>
    <definedName name="SEG" localSheetId="6">#REF!</definedName>
    <definedName name="SEG">#REF!</definedName>
    <definedName name="segaa" localSheetId="6">#REF!</definedName>
    <definedName name="segaa">#REF!</definedName>
    <definedName name="segfAF\asf\af\"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segfAF\asf\af\"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segfAF\asf\af\"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seguros" localSheetId="6">#REF!</definedName>
    <definedName name="seguros" localSheetId="7">#REF!</definedName>
    <definedName name="seguros">#REF!</definedName>
    <definedName name="SEMANAS" localSheetId="6">#REF!</definedName>
    <definedName name="SEMANAS" localSheetId="7">'[27]BANCO DE DADOS'!$S$21:$Y$44</definedName>
    <definedName name="SEMANAS">#REF!</definedName>
    <definedName name="sencount" localSheetId="6" hidden="1">3</definedName>
    <definedName name="sencount" localSheetId="7" hidden="1">3</definedName>
    <definedName name="sencount" hidden="1">1</definedName>
    <definedName name="SER" localSheetId="6" hidden="1">{"'Quadro'!$A$4:$BG$78"}</definedName>
    <definedName name="SER" localSheetId="7" hidden="1">{"'Quadro'!$A$4:$BG$78"}</definedName>
    <definedName name="SER" hidden="1">{"'Quadro'!$A$4:$BG$78"}</definedName>
    <definedName name="serff" localSheetId="6" hidden="1">{#N/A,#N/A,FALSE,"DEF1";#N/A,#N/A,FALSE,"DEF2";#N/A,#N/A,FALSE,"DEF3"}</definedName>
    <definedName name="serff" localSheetId="7" hidden="1">{#N/A,#N/A,FALSE,"DEF1";#N/A,#N/A,FALSE,"DEF2";#N/A,#N/A,FALSE,"DEF3"}</definedName>
    <definedName name="serff" hidden="1">{#N/A,#N/A,FALSE,"DEF1";#N/A,#N/A,FALSE,"DEF2";#N/A,#N/A,FALSE,"DEF3"}</definedName>
    <definedName name="sergio" localSheetId="6" hidden="1">#REF!</definedName>
    <definedName name="sergio" localSheetId="7" hidden="1">#REF!</definedName>
    <definedName name="sergio" hidden="1">#REF!</definedName>
    <definedName name="serv" localSheetId="6">#REF!</definedName>
    <definedName name="serv" localSheetId="7">#REF!</definedName>
    <definedName name="serv">#REF!</definedName>
    <definedName name="SERV_DIV_NP" localSheetId="6">#REF!</definedName>
    <definedName name="SERV_DIV_NP" localSheetId="7">'[45]REPLAN 01'!$B$507:$N$532</definedName>
    <definedName name="SERV_DIV_NP">#REF!</definedName>
    <definedName name="serv_taxa_adm" localSheetId="6">#REF!</definedName>
    <definedName name="serv_taxa_adm" localSheetId="7">'[45]REPLAN 01'!$B$560:$N$590</definedName>
    <definedName name="serv_taxa_adm">#REF!</definedName>
    <definedName name="SERV1">#REF!</definedName>
    <definedName name="SERV2">#REF!</definedName>
    <definedName name="SERV3">#REF!</definedName>
    <definedName name="SERV4">#REF!</definedName>
    <definedName name="SERV5">#REF!</definedName>
    <definedName name="SERVI">#REF!</definedName>
    <definedName name="SERVI1">#REF!</definedName>
    <definedName name="SERVICO" localSheetId="6">#REF!</definedName>
    <definedName name="SERVICO" localSheetId="7">'[40]Memoria Calculo Geral'!$E:$E</definedName>
    <definedName name="SERVICO">#REF!</definedName>
    <definedName name="SERVICOS">#REF!</definedName>
    <definedName name="Serviços">#REF!</definedName>
    <definedName name="serviços_de_proteção_ao_meio_ambiente" localSheetId="6">#REF!</definedName>
    <definedName name="serviços_de_proteção_ao_meio_ambiente">#REF!</definedName>
    <definedName name="serviços_preliminares" localSheetId="6">#REF!</definedName>
    <definedName name="serviços_preliminares">#REF!</definedName>
    <definedName name="serviços_terceirizados" localSheetId="6">#REF!</definedName>
    <definedName name="serviços_terceirizados">#REF!</definedName>
    <definedName name="set" localSheetId="6" hidden="1">{"'gráf jan00'!$A$1:$AK$41"}</definedName>
    <definedName name="set" localSheetId="7" hidden="1">{"'gráf jan00'!$A$1:$AK$41"}</definedName>
    <definedName name="set" hidden="1">{"'gráf jan00'!$A$1:$AK$41"}</definedName>
    <definedName name="SETEMBRO" localSheetId="6" hidden="1">{#N/A,#N/A,TRUE,"Serviços"}</definedName>
    <definedName name="SETEMBRO" localSheetId="7" hidden="1">{#N/A,#N/A,TRUE,"Serviços"}</definedName>
    <definedName name="SETEMBRO" hidden="1">{#N/A,#N/A,TRUE,"Serviços"}</definedName>
    <definedName name="setembro2.003">#REF!</definedName>
    <definedName name="setembro2.004">#REF!</definedName>
    <definedName name="setembro2.005">#REF!</definedName>
    <definedName name="setembro2.006">#REF!</definedName>
    <definedName name="setembro2.007">#REF!</definedName>
    <definedName name="setembro2.008">#REF!</definedName>
    <definedName name="setembro2.009">#REF!</definedName>
    <definedName name="setembro2.010">#REF!</definedName>
    <definedName name="SETEMBROO" localSheetId="6" hidden="1">{#N/A,#N/A,TRUE,"Serviços"}</definedName>
    <definedName name="SETEMBROO" localSheetId="7" hidden="1">{#N/A,#N/A,TRUE,"Serviços"}</definedName>
    <definedName name="SETEMBROO" hidden="1">{#N/A,#N/A,TRUE,"Serviços"}</definedName>
    <definedName name="sf" localSheetId="6" hidden="1">{#N/A,#N/A,FALSE,"GERAL";#N/A,#N/A,FALSE,"012-96";#N/A,#N/A,FALSE,"018-96";#N/A,#N/A,FALSE,"027-96";#N/A,#N/A,FALSE,"059-96";#N/A,#N/A,FALSE,"076-96";#N/A,#N/A,FALSE,"019-97";#N/A,#N/A,FALSE,"021-97";#N/A,#N/A,FALSE,"022-97";#N/A,#N/A,FALSE,"028-97"}</definedName>
    <definedName name="sf" localSheetId="7" hidden="1">{#N/A,#N/A,FALSE,"GERAL";#N/A,#N/A,FALSE,"012-96";#N/A,#N/A,FALSE,"018-96";#N/A,#N/A,FALSE,"027-96";#N/A,#N/A,FALSE,"059-96";#N/A,#N/A,FALSE,"076-96";#N/A,#N/A,FALSE,"019-97";#N/A,#N/A,FALSE,"021-97";#N/A,#N/A,FALSE,"022-97";#N/A,#N/A,FALSE,"028-97"}</definedName>
    <definedName name="sf" hidden="1">{#N/A,#N/A,FALSE,"GERAL";#N/A,#N/A,FALSE,"012-96";#N/A,#N/A,FALSE,"018-96";#N/A,#N/A,FALSE,"027-96";#N/A,#N/A,FALSE,"059-96";#N/A,#N/A,FALSE,"076-96";#N/A,#N/A,FALSE,"019-97";#N/A,#N/A,FALSE,"021-97";#N/A,#N/A,FALSE,"022-97";#N/A,#N/A,FALSE,"028-97"}</definedName>
    <definedName name="sf_1" localSheetId="7" hidden="1">{#N/A,#N/A,FALSE,"GERAL";#N/A,#N/A,FALSE,"012-96";#N/A,#N/A,FALSE,"018-96";#N/A,#N/A,FALSE,"027-96";#N/A,#N/A,FALSE,"059-96";#N/A,#N/A,FALSE,"076-96";#N/A,#N/A,FALSE,"019-97";#N/A,#N/A,FALSE,"021-97";#N/A,#N/A,FALSE,"022-97";#N/A,#N/A,FALSE,"028-97"}</definedName>
    <definedName name="sf_1" hidden="1">{#N/A,#N/A,FALSE,"GERAL";#N/A,#N/A,FALSE,"012-96";#N/A,#N/A,FALSE,"018-96";#N/A,#N/A,FALSE,"027-96";#N/A,#N/A,FALSE,"059-96";#N/A,#N/A,FALSE,"076-96";#N/A,#N/A,FALSE,"019-97";#N/A,#N/A,FALSE,"021-97";#N/A,#N/A,FALSE,"022-97";#N/A,#N/A,FALSE,"028-97"}</definedName>
    <definedName name="sf_2" localSheetId="7" hidden="1">{#N/A,#N/A,FALSE,"GERAL";#N/A,#N/A,FALSE,"012-96";#N/A,#N/A,FALSE,"018-96";#N/A,#N/A,FALSE,"027-96";#N/A,#N/A,FALSE,"059-96";#N/A,#N/A,FALSE,"076-96";#N/A,#N/A,FALSE,"019-97";#N/A,#N/A,FALSE,"021-97";#N/A,#N/A,FALSE,"022-97";#N/A,#N/A,FALSE,"028-97"}</definedName>
    <definedName name="sf_2" hidden="1">{#N/A,#N/A,FALSE,"GERAL";#N/A,#N/A,FALSE,"012-96";#N/A,#N/A,FALSE,"018-96";#N/A,#N/A,FALSE,"027-96";#N/A,#N/A,FALSE,"059-96";#N/A,#N/A,FALSE,"076-96";#N/A,#N/A,FALSE,"019-97";#N/A,#N/A,FALSE,"021-97";#N/A,#N/A,FALSE,"022-97";#N/A,#N/A,FALSE,"028-97"}</definedName>
    <definedName name="sf_3" localSheetId="7" hidden="1">{#N/A,#N/A,FALSE,"GERAL";#N/A,#N/A,FALSE,"012-96";#N/A,#N/A,FALSE,"018-96";#N/A,#N/A,FALSE,"027-96";#N/A,#N/A,FALSE,"059-96";#N/A,#N/A,FALSE,"076-96";#N/A,#N/A,FALSE,"019-97";#N/A,#N/A,FALSE,"021-97";#N/A,#N/A,FALSE,"022-97";#N/A,#N/A,FALSE,"028-97"}</definedName>
    <definedName name="sf_3" hidden="1">{#N/A,#N/A,FALSE,"GERAL";#N/A,#N/A,FALSE,"012-96";#N/A,#N/A,FALSE,"018-96";#N/A,#N/A,FALSE,"027-96";#N/A,#N/A,FALSE,"059-96";#N/A,#N/A,FALSE,"076-96";#N/A,#N/A,FALSE,"019-97";#N/A,#N/A,FALSE,"021-97";#N/A,#N/A,FALSE,"022-97";#N/A,#N/A,FALSE,"028-97"}</definedName>
    <definedName name="sf_4" localSheetId="7" hidden="1">{#N/A,#N/A,FALSE,"GERAL";#N/A,#N/A,FALSE,"012-96";#N/A,#N/A,FALSE,"018-96";#N/A,#N/A,FALSE,"027-96";#N/A,#N/A,FALSE,"059-96";#N/A,#N/A,FALSE,"076-96";#N/A,#N/A,FALSE,"019-97";#N/A,#N/A,FALSE,"021-97";#N/A,#N/A,FALSE,"022-97";#N/A,#N/A,FALSE,"028-97"}</definedName>
    <definedName name="sf_4" hidden="1">{#N/A,#N/A,FALSE,"GERAL";#N/A,#N/A,FALSE,"012-96";#N/A,#N/A,FALSE,"018-96";#N/A,#N/A,FALSE,"027-96";#N/A,#N/A,FALSE,"059-96";#N/A,#N/A,FALSE,"076-96";#N/A,#N/A,FALSE,"019-97";#N/A,#N/A,FALSE,"021-97";#N/A,#N/A,FALSE,"022-97";#N/A,#N/A,FALSE,"028-97"}</definedName>
    <definedName name="SFACLWWFUB" hidden="1">#REF!</definedName>
    <definedName name="SFD" localSheetId="6" hidden="1">{"'Quadro'!$A$4:$BG$78"}</definedName>
    <definedName name="SFD" localSheetId="7" hidden="1">{"'Quadro'!$A$4:$BG$78"}</definedName>
    <definedName name="SFD" hidden="1">{"'Quadro'!$A$4:$BG$78"}</definedName>
    <definedName name="sfdcafd" localSheetId="6" hidden="1">#REF!</definedName>
    <definedName name="sfdcafd" hidden="1">#REF!</definedName>
    <definedName name="sfderfEWR"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sfderfEWR"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sfderfEWR"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sffghjjk" localSheetId="6" hidden="1">{"'CptDifn'!$AA$32:$AG$32"}</definedName>
    <definedName name="sffghjjk" localSheetId="7" hidden="1">{"'CptDifn'!$AA$32:$AG$32"}</definedName>
    <definedName name="sffghjjk" hidden="1">{"'CptDifn'!$AA$32:$AG$32"}</definedName>
    <definedName name="sfgdggu" localSheetId="6" hidden="1">{TRUE,TRUE,-1.25,-15.5,484.5,276.75,FALSE,TRUE,TRUE,TRUE,0,1,1,300,1,1.96296296296296,1.15384615384615,4,TRUE,TRUE,3,TRUE,1,FALSE,75,"Swvu.Print_Todo.","ACwvu.Print_Todo.",#N/A,FALSE,FALSE,0,0,0,0,2,"","",FALSE,FALSE,TRUE,FALSE,1,#N/A,2,10,"=R1C1:R636C40",FALSE,#N/A,#N/A,FALSE,FALSE,FALSE,9,300,300,FALSE,TRUE,TRUE,TRUE,TRUE}</definedName>
    <definedName name="sfgdggu" localSheetId="7" hidden="1">{TRUE,TRUE,-1.25,-15.5,484.5,276.75,FALSE,TRUE,TRUE,TRUE,0,1,1,300,1,1.96296296296296,1.15384615384615,4,TRUE,TRUE,3,TRUE,1,FALSE,75,"Swvu.Print_Todo.","ACwvu.Print_Todo.",#N/A,FALSE,FALSE,0,0,0,0,2,"","",FALSE,FALSE,TRUE,FALSE,1,#N/A,2,10,"=R1C1:R636C40",FALSE,#N/A,#N/A,FALSE,FALSE,FALSE,9,300,300,FALSE,TRUE,TRUE,TRUE,TRUE}</definedName>
    <definedName name="sfgdggu" hidden="1">{TRUE,TRUE,-1.25,-15.5,484.5,276.75,FALSE,TRUE,TRUE,TRUE,0,1,1,300,1,1.96296296296296,1.15384615384615,4,TRUE,TRUE,3,TRUE,1,FALSE,75,"Swvu.Print_Todo.","ACwvu.Print_Todo.",#N/A,FALSE,FALSE,0,0,0,0,2,"","",FALSE,FALSE,TRUE,FALSE,1,#N/A,2,10,"=R1C1:R636C40",FALSE,#N/A,#N/A,FALSE,FALSE,FALSE,9,300,300,FALSE,TRUE,TRUE,TRUE,TRUE}</definedName>
    <definedName name="sfgndghj" localSheetId="6"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sfgndghj" localSheetId="7"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sfgndghj"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SFHJ" localSheetId="6" hidden="1">{"'Quadro'!$A$4:$BG$78"}</definedName>
    <definedName name="SFHJ" localSheetId="7" hidden="1">{"'Quadro'!$A$4:$BG$78"}</definedName>
    <definedName name="SFHJ" hidden="1">{"'Quadro'!$A$4:$BG$78"}</definedName>
    <definedName name="sfqefewfqeRW" localSheetId="6" hidden="1">{"'REL CUSTODIF'!$B$1:$H$72"}</definedName>
    <definedName name="sfqefewfqeRW" localSheetId="7" hidden="1">{"'REL CUSTODIF'!$B$1:$H$72"}</definedName>
    <definedName name="sfqefewfqeRW" hidden="1">{"'REL CUSTODIF'!$B$1:$H$72"}</definedName>
    <definedName name="SFQET" localSheetId="6" hidden="1">{"'REL CUSTODIF'!$B$1:$H$72"}</definedName>
    <definedName name="SFQET" localSheetId="7" hidden="1">{"'REL CUSTODIF'!$B$1:$H$72"}</definedName>
    <definedName name="SFQET" hidden="1">{"'REL CUSTODIF'!$B$1:$H$72"}</definedName>
    <definedName name="SFR" localSheetId="6" hidden="1">{"'Quadro'!$A$4:$BG$78"}</definedName>
    <definedName name="SFR" localSheetId="7" hidden="1">{"'Quadro'!$A$4:$BG$78"}</definedName>
    <definedName name="SFR" hidden="1">{"'Quadro'!$A$4:$BG$78"}</definedName>
    <definedName name="sfsadfsadf" localSheetId="6" hidden="1">SUM(IF(#REF!=#REF!,(#REF!)*(#REF!="EQ")))</definedName>
    <definedName name="sfsadfsadf" localSheetId="7" hidden="1">SUM(IF(#REF!=#REF!,(#REF!)*(#REF!="EQ")))</definedName>
    <definedName name="sfsadfsadf" hidden="1">SUM(IF(#REF!=#REF!,(#REF!)*(#REF!="EQ")))</definedName>
    <definedName name="sfsdg" localSheetId="6" hidden="1">{"'gráf jan00'!$A$1:$AK$41"}</definedName>
    <definedName name="sfsdg" localSheetId="7" hidden="1">{"'gráf jan00'!$A$1:$AK$41"}</definedName>
    <definedName name="sfsdg" hidden="1">{"'gráf jan00'!$A$1:$AK$41"}</definedName>
    <definedName name="sg" localSheetId="6" hidden="1">{"'RR'!$A$2:$E$81"}</definedName>
    <definedName name="sg" localSheetId="7" hidden="1">{"'RR'!$A$2:$E$81"}</definedName>
    <definedName name="sg" hidden="1">{"'RR'!$A$2:$E$81"}</definedName>
    <definedName name="SGAREHHUJ" localSheetId="6" hidden="1">#REF!</definedName>
    <definedName name="SGAREHHUJ" hidden="1">#REF!</definedName>
    <definedName name="SGRGR" localSheetId="6" hidden="1">{#N/A,#N/A,FALSE,"GERAL";#N/A,#N/A,FALSE,"012-96";#N/A,#N/A,FALSE,"018-96";#N/A,#N/A,FALSE,"027-96";#N/A,#N/A,FALSE,"059-96";#N/A,#N/A,FALSE,"076-96";#N/A,#N/A,FALSE,"019-97";#N/A,#N/A,FALSE,"021-97";#N/A,#N/A,FALSE,"022-97";#N/A,#N/A,FALSE,"028-97"}</definedName>
    <definedName name="SGRGR" localSheetId="7" hidden="1">{#N/A,#N/A,FALSE,"GERAL";#N/A,#N/A,FALSE,"012-96";#N/A,#N/A,FALSE,"018-96";#N/A,#N/A,FALSE,"027-96";#N/A,#N/A,FALSE,"059-96";#N/A,#N/A,FALSE,"076-96";#N/A,#N/A,FALSE,"019-97";#N/A,#N/A,FALSE,"021-97";#N/A,#N/A,FALSE,"022-97";#N/A,#N/A,FALSE,"028-97"}</definedName>
    <definedName name="SGRGR" hidden="1">{#N/A,#N/A,FALSE,"GERAL";#N/A,#N/A,FALSE,"012-96";#N/A,#N/A,FALSE,"018-96";#N/A,#N/A,FALSE,"027-96";#N/A,#N/A,FALSE,"059-96";#N/A,#N/A,FALSE,"076-96";#N/A,#N/A,FALSE,"019-97";#N/A,#N/A,FALSE,"021-97";#N/A,#N/A,FALSE,"022-97";#N/A,#N/A,FALSE,"028-97"}</definedName>
    <definedName name="sgsdfgsh" localSheetId="6" hidden="1">{"'CptDifn'!$AA$32:$AG$32"}</definedName>
    <definedName name="sgsdfgsh" localSheetId="7" hidden="1">{"'CptDifn'!$AA$32:$AG$32"}</definedName>
    <definedName name="sgsdfgsh" hidden="1">{"'CptDifn'!$AA$32:$AG$32"}</definedName>
    <definedName name="sgsdgs" localSheetId="6" hidden="1">{"'CptDifn'!$AA$32:$AG$32"}</definedName>
    <definedName name="sgsdgs" localSheetId="7" hidden="1">{"'CptDifn'!$AA$32:$AG$32"}</definedName>
    <definedName name="sgsdgs" hidden="1">{"'CptDifn'!$AA$32:$AG$32"}</definedName>
    <definedName name="sgsg" localSheetId="6" hidden="1">{"'CptDifn'!$AA$32:$AG$32"}</definedName>
    <definedName name="sgsg" localSheetId="7" hidden="1">{"'CptDifn'!$AA$32:$AG$32"}</definedName>
    <definedName name="sgsg" hidden="1">{"'CptDifn'!$AA$32:$AG$32"}</definedName>
    <definedName name="sgvfdz" localSheetId="6" hidden="1">#REF!</definedName>
    <definedName name="sgvfdz" hidden="1">#REF!</definedName>
    <definedName name="SH" localSheetId="6" hidden="1">{#N/A,#N/A,FALSE,"GERAL";#N/A,#N/A,FALSE,"012-96";#N/A,#N/A,FALSE,"018-96";#N/A,#N/A,FALSE,"027-96";#N/A,#N/A,FALSE,"059-96";#N/A,#N/A,FALSE,"076-96";#N/A,#N/A,FALSE,"019-97";#N/A,#N/A,FALSE,"021-97";#N/A,#N/A,FALSE,"022-97";#N/A,#N/A,FALSE,"028-97"}</definedName>
    <definedName name="SH" localSheetId="7" hidden="1">{#N/A,#N/A,FALSE,"GERAL";#N/A,#N/A,FALSE,"012-96";#N/A,#N/A,FALSE,"018-96";#N/A,#N/A,FALSE,"027-96";#N/A,#N/A,FALSE,"059-96";#N/A,#N/A,FALSE,"076-96";#N/A,#N/A,FALSE,"019-97";#N/A,#N/A,FALSE,"021-97";#N/A,#N/A,FALSE,"022-97";#N/A,#N/A,FALSE,"028-97"}</definedName>
    <definedName name="SH" hidden="1">{#N/A,#N/A,FALSE,"GERAL";#N/A,#N/A,FALSE,"012-96";#N/A,#N/A,FALSE,"018-96";#N/A,#N/A,FALSE,"027-96";#N/A,#N/A,FALSE,"059-96";#N/A,#N/A,FALSE,"076-96";#N/A,#N/A,FALSE,"019-97";#N/A,#N/A,FALSE,"021-97";#N/A,#N/A,FALSE,"022-97";#N/A,#N/A,FALSE,"028-97"}</definedName>
    <definedName name="SH_1" localSheetId="7" hidden="1">{#N/A,#N/A,FALSE,"GERAL";#N/A,#N/A,FALSE,"012-96";#N/A,#N/A,FALSE,"018-96";#N/A,#N/A,FALSE,"027-96";#N/A,#N/A,FALSE,"059-96";#N/A,#N/A,FALSE,"076-96";#N/A,#N/A,FALSE,"019-97";#N/A,#N/A,FALSE,"021-97";#N/A,#N/A,FALSE,"022-97";#N/A,#N/A,FALSE,"028-97"}</definedName>
    <definedName name="SH_1" hidden="1">{#N/A,#N/A,FALSE,"GERAL";#N/A,#N/A,FALSE,"012-96";#N/A,#N/A,FALSE,"018-96";#N/A,#N/A,FALSE,"027-96";#N/A,#N/A,FALSE,"059-96";#N/A,#N/A,FALSE,"076-96";#N/A,#N/A,FALSE,"019-97";#N/A,#N/A,FALSE,"021-97";#N/A,#N/A,FALSE,"022-97";#N/A,#N/A,FALSE,"028-97"}</definedName>
    <definedName name="SH_2" localSheetId="7" hidden="1">{#N/A,#N/A,FALSE,"GERAL";#N/A,#N/A,FALSE,"012-96";#N/A,#N/A,FALSE,"018-96";#N/A,#N/A,FALSE,"027-96";#N/A,#N/A,FALSE,"059-96";#N/A,#N/A,FALSE,"076-96";#N/A,#N/A,FALSE,"019-97";#N/A,#N/A,FALSE,"021-97";#N/A,#N/A,FALSE,"022-97";#N/A,#N/A,FALSE,"028-97"}</definedName>
    <definedName name="SH_2" hidden="1">{#N/A,#N/A,FALSE,"GERAL";#N/A,#N/A,FALSE,"012-96";#N/A,#N/A,FALSE,"018-96";#N/A,#N/A,FALSE,"027-96";#N/A,#N/A,FALSE,"059-96";#N/A,#N/A,FALSE,"076-96";#N/A,#N/A,FALSE,"019-97";#N/A,#N/A,FALSE,"021-97";#N/A,#N/A,FALSE,"022-97";#N/A,#N/A,FALSE,"028-97"}</definedName>
    <definedName name="SH_3" localSheetId="7" hidden="1">{#N/A,#N/A,FALSE,"GERAL";#N/A,#N/A,FALSE,"012-96";#N/A,#N/A,FALSE,"018-96";#N/A,#N/A,FALSE,"027-96";#N/A,#N/A,FALSE,"059-96";#N/A,#N/A,FALSE,"076-96";#N/A,#N/A,FALSE,"019-97";#N/A,#N/A,FALSE,"021-97";#N/A,#N/A,FALSE,"022-97";#N/A,#N/A,FALSE,"028-97"}</definedName>
    <definedName name="SH_3" hidden="1">{#N/A,#N/A,FALSE,"GERAL";#N/A,#N/A,FALSE,"012-96";#N/A,#N/A,FALSE,"018-96";#N/A,#N/A,FALSE,"027-96";#N/A,#N/A,FALSE,"059-96";#N/A,#N/A,FALSE,"076-96";#N/A,#N/A,FALSE,"019-97";#N/A,#N/A,FALSE,"021-97";#N/A,#N/A,FALSE,"022-97";#N/A,#N/A,FALSE,"028-97"}</definedName>
    <definedName name="SH_4" localSheetId="7" hidden="1">{#N/A,#N/A,FALSE,"GERAL";#N/A,#N/A,FALSE,"012-96";#N/A,#N/A,FALSE,"018-96";#N/A,#N/A,FALSE,"027-96";#N/A,#N/A,FALSE,"059-96";#N/A,#N/A,FALSE,"076-96";#N/A,#N/A,FALSE,"019-97";#N/A,#N/A,FALSE,"021-97";#N/A,#N/A,FALSE,"022-97";#N/A,#N/A,FALSE,"028-97"}</definedName>
    <definedName name="SH_4" hidden="1">{#N/A,#N/A,FALSE,"GERAL";#N/A,#N/A,FALSE,"012-96";#N/A,#N/A,FALSE,"018-96";#N/A,#N/A,FALSE,"027-96";#N/A,#N/A,FALSE,"059-96";#N/A,#N/A,FALSE,"076-96";#N/A,#N/A,FALSE,"019-97";#N/A,#N/A,FALSE,"021-97";#N/A,#N/A,FALSE,"022-97";#N/A,#N/A,FALSE,"028-97"}</definedName>
    <definedName name="sheet1" localSheetId="6" hidden="1">#REF!-1 &amp; "." &amp; MAX(1,COUNTA(INDEX(#REF!,MATCH(#REF!-1,#REF!,FALSE)):#REF!))</definedName>
    <definedName name="sheet1" localSheetId="7" hidden="1">[69]!Header1-1 &amp; "." &amp; MAX(1,COUNTA(INDEX(#REF!,MATCH([69]!Header1-1,#REF!,FALSE)):#REF!))</definedName>
    <definedName name="sheet1" hidden="1">#REF!-1 &amp; "." &amp; MAX(1,COUNTA(INDEX(#REF!,MATCH(#REF!-1,#REF!,FALSE)):#REF!))</definedName>
    <definedName name="SHHHHJ" localSheetId="6" hidden="1">{"'RR'!$A$2:$E$81"}</definedName>
    <definedName name="SHHHHJ" localSheetId="7" hidden="1">{"'RR'!$A$2:$E$81"}</definedName>
    <definedName name="SHHHHJ" hidden="1">{"'RR'!$A$2:$E$81"}</definedName>
    <definedName name="Si" localSheetId="6" hidden="1">{#N/A,#N/A,FALSE,"GERAL";#N/A,#N/A,FALSE,"012-96";#N/A,#N/A,FALSE,"018-96";#N/A,#N/A,FALSE,"027-96";#N/A,#N/A,FALSE,"059-96";#N/A,#N/A,FALSE,"076-96";#N/A,#N/A,FALSE,"019-97";#N/A,#N/A,FALSE,"021-97";#N/A,#N/A,FALSE,"022-97";#N/A,#N/A,FALSE,"028-97"}</definedName>
    <definedName name="Si" localSheetId="7" hidden="1">{#N/A,#N/A,FALSE,"GERAL";#N/A,#N/A,FALSE,"012-96";#N/A,#N/A,FALSE,"018-96";#N/A,#N/A,FALSE,"027-96";#N/A,#N/A,FALSE,"059-96";#N/A,#N/A,FALSE,"076-96";#N/A,#N/A,FALSE,"019-97";#N/A,#N/A,FALSE,"021-97";#N/A,#N/A,FALSE,"022-97";#N/A,#N/A,FALSE,"028-97"}</definedName>
    <definedName name="Si" hidden="1">{#N/A,#N/A,FALSE,"GERAL";#N/A,#N/A,FALSE,"012-96";#N/A,#N/A,FALSE,"018-96";#N/A,#N/A,FALSE,"027-96";#N/A,#N/A,FALSE,"059-96";#N/A,#N/A,FALSE,"076-96";#N/A,#N/A,FALSE,"019-97";#N/A,#N/A,FALSE,"021-97";#N/A,#N/A,FALSE,"022-97";#N/A,#N/A,FALSE,"028-97"}</definedName>
    <definedName name="Si_1" localSheetId="7" hidden="1">{#N/A,#N/A,FALSE,"GERAL";#N/A,#N/A,FALSE,"012-96";#N/A,#N/A,FALSE,"018-96";#N/A,#N/A,FALSE,"027-96";#N/A,#N/A,FALSE,"059-96";#N/A,#N/A,FALSE,"076-96";#N/A,#N/A,FALSE,"019-97";#N/A,#N/A,FALSE,"021-97";#N/A,#N/A,FALSE,"022-97";#N/A,#N/A,FALSE,"028-97"}</definedName>
    <definedName name="Si_1" hidden="1">{#N/A,#N/A,FALSE,"GERAL";#N/A,#N/A,FALSE,"012-96";#N/A,#N/A,FALSE,"018-96";#N/A,#N/A,FALSE,"027-96";#N/A,#N/A,FALSE,"059-96";#N/A,#N/A,FALSE,"076-96";#N/A,#N/A,FALSE,"019-97";#N/A,#N/A,FALSE,"021-97";#N/A,#N/A,FALSE,"022-97";#N/A,#N/A,FALSE,"028-97"}</definedName>
    <definedName name="Si_2" localSheetId="7" hidden="1">{#N/A,#N/A,FALSE,"GERAL";#N/A,#N/A,FALSE,"012-96";#N/A,#N/A,FALSE,"018-96";#N/A,#N/A,FALSE,"027-96";#N/A,#N/A,FALSE,"059-96";#N/A,#N/A,FALSE,"076-96";#N/A,#N/A,FALSE,"019-97";#N/A,#N/A,FALSE,"021-97";#N/A,#N/A,FALSE,"022-97";#N/A,#N/A,FALSE,"028-97"}</definedName>
    <definedName name="Si_2" hidden="1">{#N/A,#N/A,FALSE,"GERAL";#N/A,#N/A,FALSE,"012-96";#N/A,#N/A,FALSE,"018-96";#N/A,#N/A,FALSE,"027-96";#N/A,#N/A,FALSE,"059-96";#N/A,#N/A,FALSE,"076-96";#N/A,#N/A,FALSE,"019-97";#N/A,#N/A,FALSE,"021-97";#N/A,#N/A,FALSE,"022-97";#N/A,#N/A,FALSE,"028-97"}</definedName>
    <definedName name="Si_3" localSheetId="7" hidden="1">{#N/A,#N/A,FALSE,"GERAL";#N/A,#N/A,FALSE,"012-96";#N/A,#N/A,FALSE,"018-96";#N/A,#N/A,FALSE,"027-96";#N/A,#N/A,FALSE,"059-96";#N/A,#N/A,FALSE,"076-96";#N/A,#N/A,FALSE,"019-97";#N/A,#N/A,FALSE,"021-97";#N/A,#N/A,FALSE,"022-97";#N/A,#N/A,FALSE,"028-97"}</definedName>
    <definedName name="Si_3" hidden="1">{#N/A,#N/A,FALSE,"GERAL";#N/A,#N/A,FALSE,"012-96";#N/A,#N/A,FALSE,"018-96";#N/A,#N/A,FALSE,"027-96";#N/A,#N/A,FALSE,"059-96";#N/A,#N/A,FALSE,"076-96";#N/A,#N/A,FALSE,"019-97";#N/A,#N/A,FALSE,"021-97";#N/A,#N/A,FALSE,"022-97";#N/A,#N/A,FALSE,"028-97"}</definedName>
    <definedName name="Si_4" localSheetId="7" hidden="1">{#N/A,#N/A,FALSE,"GERAL";#N/A,#N/A,FALSE,"012-96";#N/A,#N/A,FALSE,"018-96";#N/A,#N/A,FALSE,"027-96";#N/A,#N/A,FALSE,"059-96";#N/A,#N/A,FALSE,"076-96";#N/A,#N/A,FALSE,"019-97";#N/A,#N/A,FALSE,"021-97";#N/A,#N/A,FALSE,"022-97";#N/A,#N/A,FALSE,"028-97"}</definedName>
    <definedName name="Si_4" hidden="1">{#N/A,#N/A,FALSE,"GERAL";#N/A,#N/A,FALSE,"012-96";#N/A,#N/A,FALSE,"018-96";#N/A,#N/A,FALSE,"027-96";#N/A,#N/A,FALSE,"059-96";#N/A,#N/A,FALSE,"076-96";#N/A,#N/A,FALSE,"019-97";#N/A,#N/A,FALSE,"021-97";#N/A,#N/A,FALSE,"022-97";#N/A,#N/A,FALSE,"028-97"}</definedName>
    <definedName name="sicromaio14" localSheetId="6">#REF!</definedName>
    <definedName name="sicromaio14" localSheetId="7">'[101]Sicro2 MG NOVEMBRO14'!$A$2:$F$1947</definedName>
    <definedName name="sicromaio14">#REF!</definedName>
    <definedName name="sidhjvcvid" localSheetId="6" hidden="1">{"'gráf jan00'!$A$1:$AK$41"}</definedName>
    <definedName name="sidhjvcvid" localSheetId="7" hidden="1">{"'gráf jan00'!$A$1:$AK$41"}</definedName>
    <definedName name="sidhjvcvid" hidden="1">{"'gráf jan00'!$A$1:$AK$41"}</definedName>
    <definedName name="SIH" localSheetId="6">#REF!</definedName>
    <definedName name="SIH">#REF!</definedName>
    <definedName name="sihaa" localSheetId="6">#REF!</definedName>
    <definedName name="sihaa">#REF!</definedName>
    <definedName name="sim" localSheetId="6" hidden="1">{"'gráf jan00'!$A$1:$AK$41"}</definedName>
    <definedName name="sim" localSheetId="7" hidden="1">{"'gráf jan00'!$A$1:$AK$41"}</definedName>
    <definedName name="sim" hidden="1">{"'gráf jan00'!$A$1:$AK$41"}</definedName>
    <definedName name="SIMNAO">#REF!</definedName>
    <definedName name="SIN" localSheetId="6">#REF!</definedName>
    <definedName name="sin">#REF!</definedName>
    <definedName name="SINA" localSheetId="6" hidden="1">{#N/A,#N/A,FALSE,"Planilha";#N/A,#N/A,FALSE,"Resumo";#N/A,#N/A,FALSE,"Fisico";#N/A,#N/A,FALSE,"Financeiro";#N/A,#N/A,FALSE,"Financeiro"}</definedName>
    <definedName name="SINA" localSheetId="7" hidden="1">{#N/A,#N/A,FALSE,"Planilha";#N/A,#N/A,FALSE,"Resumo";#N/A,#N/A,FALSE,"Fisico";#N/A,#N/A,FALSE,"Financeiro";#N/A,#N/A,FALSE,"Financeiro"}</definedName>
    <definedName name="SINA" hidden="1">{#N/A,#N/A,FALSE,"Planilha";#N/A,#N/A,FALSE,"Resumo";#N/A,#N/A,FALSE,"Fisico";#N/A,#N/A,FALSE,"Financeiro";#N/A,#N/A,FALSE,"Financeiro"}</definedName>
    <definedName name="SINAL1">#REF!</definedName>
    <definedName name="SINAL2">#REF!</definedName>
    <definedName name="SINAL3">#REF!</definedName>
    <definedName name="SINAL4">#REF!</definedName>
    <definedName name="SINAL5">#REF!</definedName>
    <definedName name="sinaliz">#REF!</definedName>
    <definedName name="SINALIZ1">#REF!</definedName>
    <definedName name="SINALIZAÇÃO" localSheetId="6" hidden="1">#REF!</definedName>
    <definedName name="SINALIZAÇÃO" localSheetId="7" hidden="1">#REF!</definedName>
    <definedName name="SINALIZAÇÃO" hidden="1">#REF!</definedName>
    <definedName name="sinalização_e_elementos_de_segurança" localSheetId="6">#REF!</definedName>
    <definedName name="sinalização_e_elementos_de_segurança">#REF!</definedName>
    <definedName name="SINAPI" localSheetId="6" hidden="1">{#N/A,#N/A,FALSE,"Planilha";#N/A,#N/A,FALSE,"Resumo";#N/A,#N/A,FALSE,"Fisico";#N/A,#N/A,FALSE,"Financeiro";#N/A,#N/A,FALSE,"Financeiro"}</definedName>
    <definedName name="SINAPI" localSheetId="7" hidden="1">{#N/A,#N/A,FALSE,"Planilha";#N/A,#N/A,FALSE,"Resumo";#N/A,#N/A,FALSE,"Fisico";#N/A,#N/A,FALSE,"Financeiro";#N/A,#N/A,FALSE,"Financeiro"}</definedName>
    <definedName name="SINAPI" hidden="1">{#N/A,#N/A,FALSE,"Planilha";#N/A,#N/A,FALSE,"Resumo";#N/A,#N/A,FALSE,"Fisico";#N/A,#N/A,FALSE,"Financeiro";#N/A,#N/A,FALSE,"Financeiro"}</definedName>
    <definedName name="SINAPI_SET2013" localSheetId="6">#REF!</definedName>
    <definedName name="SINAPI_SET2013" localSheetId="7">'[98]SINAPI SET-13'!$A$1:$D$8710</definedName>
    <definedName name="SINAPI_SET2013">#REF!</definedName>
    <definedName name="SINTETICO" localSheetId="7" hidden="1">{#N/A,#N/A,TRUE,"TER  EXT";#N/A,#N/A,TRUE,"TER  EXT";#N/A,#N/A,TRUE,"LAT  ESQ";#N/A,#N/A,TRUE,"FRONTAL";#N/A,#N/A,TRUE,"POST";#N/A,#N/A,TRUE,"LAT  DIR"}</definedName>
    <definedName name="SINTETICO" hidden="1">{#N/A,#N/A,TRUE,"TER  EXT";#N/A,#N/A,TRUE,"TER  EXT";#N/A,#N/A,TRUE,"LAT  ESQ";#N/A,#N/A,TRUE,"FRONTAL";#N/A,#N/A,TRUE,"POST";#N/A,#N/A,TRUE,"LAT  DIR"}</definedName>
    <definedName name="sist_viario_norte" localSheetId="6">#REF!</definedName>
    <definedName name="sist_viario_norte" localSheetId="7">'[40]ABC Projeto'!$K:$K</definedName>
    <definedName name="sist_viario_norte">#REF!</definedName>
    <definedName name="sist_viario_sul" localSheetId="6">#REF!</definedName>
    <definedName name="sist_viario_sul" localSheetId="7">'[40]ABC Projeto'!$I:$I</definedName>
    <definedName name="sist_viario_sul">#REF!</definedName>
    <definedName name="SIURB_SINAPI_SET2013_R2" localSheetId="6">#REF!</definedName>
    <definedName name="SIURB_SINAPI_SET2013_R2" localSheetId="7">'[98]siurb com sinapi R2'!$A$10:$G$17110</definedName>
    <definedName name="SIURB_SINAPI_SET2013_R2">#REF!</definedName>
    <definedName name="SIV" localSheetId="6">#REF!</definedName>
    <definedName name="SIV">#REF!</definedName>
    <definedName name="sivaa" localSheetId="6">#REF!</definedName>
    <definedName name="sivaa">#REF!</definedName>
    <definedName name="SixSigma" localSheetId="6" hidden="1">{"'RR'!$A$2:$E$81"}</definedName>
    <definedName name="SixSigma" localSheetId="7" hidden="1">{"'RR'!$A$2:$E$81"}</definedName>
    <definedName name="SixSigma" hidden="1">{"'RR'!$A$2:$E$81"}</definedName>
    <definedName name="SKDFJUIOAWHGUOGBGH" localSheetId="6" hidden="1">#REF!</definedName>
    <definedName name="SKDFJUIOAWHGUOGBGH" hidden="1">#REF!</definedName>
    <definedName name="SL" localSheetId="6" hidden="1">{"'RR'!$A$2:$E$81"}</definedName>
    <definedName name="SL" localSheetId="7" hidden="1">{"'RR'!$A$2:$E$81"}</definedName>
    <definedName name="SL" hidden="1">{"'RR'!$A$2:$E$81"}</definedName>
    <definedName name="sladkfj" localSheetId="6" hidden="1">{"'gráf jan00'!$A$1:$AK$41"}</definedName>
    <definedName name="sladkfj" localSheetId="7" hidden="1">{"'gráf jan00'!$A$1:$AK$41"}</definedName>
    <definedName name="sladkfj" hidden="1">{"'gráf jan00'!$A$1:$AK$41"}</definedName>
    <definedName name="sldkfj" localSheetId="6" hidden="1">{"'gráf jan00'!$A$1:$AK$41"}</definedName>
    <definedName name="sldkfj" localSheetId="7" hidden="1">{"'gráf jan00'!$A$1:$AK$41"}</definedName>
    <definedName name="sldkfj" hidden="1">{"'gráf jan00'!$A$1:$AK$41"}</definedName>
    <definedName name="SLEVIN" localSheetId="6"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 localSheetId="7"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ocorro" localSheetId="6" hidden="1">{"'gráf jan00'!$A$1:$AK$41"}</definedName>
    <definedName name="Socorro" localSheetId="7" hidden="1">{"'gráf jan00'!$A$1:$AK$41"}</definedName>
    <definedName name="Socorro" hidden="1">{"'gráf jan00'!$A$1:$AK$41"}</definedName>
    <definedName name="sof" localSheetId="6" hidden="1">{#N/A,#N/A,FALSE,"PCOL"}</definedName>
    <definedName name="sof" localSheetId="7" hidden="1">{#N/A,#N/A,FALSE,"PCOL"}</definedName>
    <definedName name="sof" hidden="1">{#N/A,#N/A,FALSE,"PCOL"}</definedName>
    <definedName name="sofia" localSheetId="6" hidden="1">{"'gráf jan00'!$A$1:$AK$41"}</definedName>
    <definedName name="sofia" localSheetId="7" hidden="1">{"'gráf jan00'!$A$1:$AK$41"}</definedName>
    <definedName name="sofia" hidden="1">{"'gráf jan00'!$A$1:$AK$41"}</definedName>
    <definedName name="sogsafra" localSheetId="6" hidden="1">#REF!</definedName>
    <definedName name="sogsafra" localSheetId="7" hidden="1">[110]ICATU!#REF!</definedName>
    <definedName name="sogsafra" hidden="1">#REF!</definedName>
    <definedName name="solve" localSheetId="6" hidden="1">#REF!</definedName>
    <definedName name="solve" localSheetId="7" hidden="1">#REF!</definedName>
    <definedName name="solve" hidden="1">#REF!</definedName>
    <definedName name="solver_adj" localSheetId="6" hidden="1">#REF!,#REF!</definedName>
    <definedName name="solver_adj" localSheetId="7" hidden="1">[111]Premissas!$Z$166,[111]Premissas!$Z$161</definedName>
    <definedName name="solver_adj" hidden="1">#REF!,#REF!</definedName>
    <definedName name="solver_cvg" hidden="1">0.001</definedName>
    <definedName name="solver_drv" hidden="1">1</definedName>
    <definedName name="solver_est" hidden="1">1</definedName>
    <definedName name="solver_itr" hidden="1">100</definedName>
    <definedName name="solver_lin" localSheetId="6" hidden="1">2</definedName>
    <definedName name="solver_lin" localSheetId="7" hidden="1">2</definedName>
    <definedName name="solver_lin" hidden="1">0</definedName>
    <definedName name="solver_neg" hidden="1">2</definedName>
    <definedName name="solver_num" hidden="1">0</definedName>
    <definedName name="solver_nwt" hidden="1">1</definedName>
    <definedName name="solver_opt" localSheetId="6" hidden="1">#REF!</definedName>
    <definedName name="solver_opt" localSheetId="7" hidden="1">'[112]61M-CBMI:MAT-BET'!$H$18</definedName>
    <definedName name="solver_opt" hidden="1">#REF!</definedName>
    <definedName name="solver_pre" hidden="1">0.000001</definedName>
    <definedName name="solver_rel1" hidden="1">2</definedName>
    <definedName name="solver_rel14" hidden="1">1</definedName>
    <definedName name="solver_rel15" hidden="1">1</definedName>
    <definedName name="solver_rel16" hidden="1">1</definedName>
    <definedName name="solver_rel17" hidden="1">1</definedName>
    <definedName name="solver_rel18" hidden="1">1</definedName>
    <definedName name="solver_rel19" hidden="1">1</definedName>
    <definedName name="solver_rel2" hidden="1">3</definedName>
    <definedName name="solver_rel20" hidden="1">1</definedName>
    <definedName name="solver_rel21" hidden="1">1</definedName>
    <definedName name="solver_rel22" hidden="1">1</definedName>
    <definedName name="solver_rel23" hidden="1">1</definedName>
    <definedName name="solver_rel24" hidden="1">1</definedName>
    <definedName name="solver_rel25" hidden="1">1</definedName>
    <definedName name="solver_rel26" hidden="1">1</definedName>
    <definedName name="solver_rel27" hidden="1">1</definedName>
    <definedName name="solver_rel28" hidden="1">1</definedName>
    <definedName name="solver_rel29" hidden="1">1</definedName>
    <definedName name="solver_rel30" hidden="1">1</definedName>
    <definedName name="solver_rel31" hidden="1">1</definedName>
    <definedName name="solver_rel32" hidden="1">1</definedName>
    <definedName name="solver_rel33" hidden="1">1</definedName>
    <definedName name="solver_rel34" hidden="1">1</definedName>
    <definedName name="solver_rel35" hidden="1">1</definedName>
    <definedName name="solver_rel36" hidden="1">1</definedName>
    <definedName name="solver_rel37" hidden="1">1</definedName>
    <definedName name="solver_rel38" hidden="1">1</definedName>
    <definedName name="solver_rel39" hidden="1">1</definedName>
    <definedName name="solver_rel40" hidden="1">1</definedName>
    <definedName name="solver_rel41" hidden="1">1</definedName>
    <definedName name="solver_rel42" hidden="1">1</definedName>
    <definedName name="solver_rel43" hidden="1">1</definedName>
    <definedName name="solver_rel44" hidden="1">1</definedName>
    <definedName name="solver_rel45" hidden="1">1</definedName>
    <definedName name="solver_rel46" hidden="1">1</definedName>
    <definedName name="solver_rel47" hidden="1">1</definedName>
    <definedName name="solver_rel48" hidden="1">1</definedName>
    <definedName name="solver_rel49" hidden="1">1</definedName>
    <definedName name="solver_rel50" hidden="1">1</definedName>
    <definedName name="solver_rel51" hidden="1">1</definedName>
    <definedName name="solver_rel52" hidden="1">1</definedName>
    <definedName name="solver_rel53" hidden="1">1</definedName>
    <definedName name="solver_rel54" hidden="1">1</definedName>
    <definedName name="solver_rel55" hidden="1">1</definedName>
    <definedName name="solver_rel56" hidden="1">1</definedName>
    <definedName name="solver_rel57" hidden="1">1</definedName>
    <definedName name="solver_rel58" hidden="1">1</definedName>
    <definedName name="solver_rel9" hidden="1">1</definedName>
    <definedName name="solver_rhs1" hidden="1">0</definedName>
    <definedName name="solver_rhs2" hidden="1">0</definedName>
    <definedName name="solver_scl" hidden="1">2</definedName>
    <definedName name="solver_sho" hidden="1">2</definedName>
    <definedName name="solver_tim" hidden="1">100</definedName>
    <definedName name="solver_tmp" hidden="1">0</definedName>
    <definedName name="solver_tol" hidden="1">0.05</definedName>
    <definedName name="solver_typ" localSheetId="6" hidden="1">3</definedName>
    <definedName name="solver_typ" localSheetId="7" hidden="1">3</definedName>
    <definedName name="solver_typ" hidden="1">1</definedName>
    <definedName name="solver_val" localSheetId="6" hidden="1">19.66</definedName>
    <definedName name="solver_val" localSheetId="7" hidden="1">19.66</definedName>
    <definedName name="solver_val" hidden="1">0</definedName>
    <definedName name="sort" localSheetId="6">#REF!</definedName>
    <definedName name="sort" localSheetId="7">#REF!</definedName>
    <definedName name="sort">#REF!</definedName>
    <definedName name="SPDA" localSheetId="7" hidden="1">{#N/A,#N/A,FALSE,"LEVFER V2 P";#N/A,#N/A,FALSE,"LEVFER V2 P10%"}</definedName>
    <definedName name="SPDA" hidden="1">{#N/A,#N/A,FALSE,"LEVFER V2 P";#N/A,#N/A,FALSE,"LEVFER V2 P10%"}</definedName>
    <definedName name="SPDA_1" localSheetId="7" hidden="1">{#N/A,#N/A,FALSE,"LEVFER V2 P";#N/A,#N/A,FALSE,"LEVFER V2 P10%"}</definedName>
    <definedName name="SPDA_1" hidden="1">{#N/A,#N/A,FALSE,"LEVFER V2 P";#N/A,#N/A,FALSE,"LEVFER V2 P10%"}</definedName>
    <definedName name="SPL" localSheetId="6">#REF!</definedName>
    <definedName name="SPL" localSheetId="7">#REF!</definedName>
    <definedName name="SPL">#REF!</definedName>
    <definedName name="SPO" localSheetId="6" hidden="1">#REF!</definedName>
    <definedName name="SPO" localSheetId="7" hidden="1">'[84]Aplic. Finac. - 30.09.02'!$D$46</definedName>
    <definedName name="SPO" hidden="1">#REF!</definedName>
    <definedName name="SR" localSheetId="7" hidden="1">OFFSET(#REF!,1,,COUNTA(#REF!),COUNTA(#REF!))</definedName>
    <definedName name="SR" hidden="1">OFFSET(#REF!,1,,COUNTA(#REF!),COUNTA(#REF!))</definedName>
    <definedName name="SRH" localSheetId="6" hidden="1">{#N/A,#N/A,FALSE,"GERAL";#N/A,#N/A,FALSE,"012-96";#N/A,#N/A,FALSE,"018-96";#N/A,#N/A,FALSE,"027-96";#N/A,#N/A,FALSE,"059-96";#N/A,#N/A,FALSE,"076-96";#N/A,#N/A,FALSE,"019-97";#N/A,#N/A,FALSE,"021-97";#N/A,#N/A,FALSE,"022-97";#N/A,#N/A,FALSE,"028-97"}</definedName>
    <definedName name="SRH" localSheetId="7" hidden="1">{#N/A,#N/A,FALSE,"GERAL";#N/A,#N/A,FALSE,"012-96";#N/A,#N/A,FALSE,"018-96";#N/A,#N/A,FALSE,"027-96";#N/A,#N/A,FALSE,"059-96";#N/A,#N/A,FALSE,"076-96";#N/A,#N/A,FALSE,"019-97";#N/A,#N/A,FALSE,"021-97";#N/A,#N/A,FALSE,"022-97";#N/A,#N/A,FALSE,"028-97"}</definedName>
    <definedName name="SRH" hidden="1">{#N/A,#N/A,FALSE,"GERAL";#N/A,#N/A,FALSE,"012-96";#N/A,#N/A,FALSE,"018-96";#N/A,#N/A,FALSE,"027-96";#N/A,#N/A,FALSE,"059-96";#N/A,#N/A,FALSE,"076-96";#N/A,#N/A,FALSE,"019-97";#N/A,#N/A,FALSE,"021-97";#N/A,#N/A,FALSE,"022-97";#N/A,#N/A,FALSE,"028-97"}</definedName>
    <definedName name="SRH_1" localSheetId="7" hidden="1">{#N/A,#N/A,FALSE,"GERAL";#N/A,#N/A,FALSE,"012-96";#N/A,#N/A,FALSE,"018-96";#N/A,#N/A,FALSE,"027-96";#N/A,#N/A,FALSE,"059-96";#N/A,#N/A,FALSE,"076-96";#N/A,#N/A,FALSE,"019-97";#N/A,#N/A,FALSE,"021-97";#N/A,#N/A,FALSE,"022-97";#N/A,#N/A,FALSE,"028-97"}</definedName>
    <definedName name="SRH_1" hidden="1">{#N/A,#N/A,FALSE,"GERAL";#N/A,#N/A,FALSE,"012-96";#N/A,#N/A,FALSE,"018-96";#N/A,#N/A,FALSE,"027-96";#N/A,#N/A,FALSE,"059-96";#N/A,#N/A,FALSE,"076-96";#N/A,#N/A,FALSE,"019-97";#N/A,#N/A,FALSE,"021-97";#N/A,#N/A,FALSE,"022-97";#N/A,#N/A,FALSE,"028-97"}</definedName>
    <definedName name="SRH_2" localSheetId="7" hidden="1">{#N/A,#N/A,FALSE,"GERAL";#N/A,#N/A,FALSE,"012-96";#N/A,#N/A,FALSE,"018-96";#N/A,#N/A,FALSE,"027-96";#N/A,#N/A,FALSE,"059-96";#N/A,#N/A,FALSE,"076-96";#N/A,#N/A,FALSE,"019-97";#N/A,#N/A,FALSE,"021-97";#N/A,#N/A,FALSE,"022-97";#N/A,#N/A,FALSE,"028-97"}</definedName>
    <definedName name="SRH_2" hidden="1">{#N/A,#N/A,FALSE,"GERAL";#N/A,#N/A,FALSE,"012-96";#N/A,#N/A,FALSE,"018-96";#N/A,#N/A,FALSE,"027-96";#N/A,#N/A,FALSE,"059-96";#N/A,#N/A,FALSE,"076-96";#N/A,#N/A,FALSE,"019-97";#N/A,#N/A,FALSE,"021-97";#N/A,#N/A,FALSE,"022-97";#N/A,#N/A,FALSE,"028-97"}</definedName>
    <definedName name="SRH_3" localSheetId="7" hidden="1">{#N/A,#N/A,FALSE,"GERAL";#N/A,#N/A,FALSE,"012-96";#N/A,#N/A,FALSE,"018-96";#N/A,#N/A,FALSE,"027-96";#N/A,#N/A,FALSE,"059-96";#N/A,#N/A,FALSE,"076-96";#N/A,#N/A,FALSE,"019-97";#N/A,#N/A,FALSE,"021-97";#N/A,#N/A,FALSE,"022-97";#N/A,#N/A,FALSE,"028-97"}</definedName>
    <definedName name="SRH_3" hidden="1">{#N/A,#N/A,FALSE,"GERAL";#N/A,#N/A,FALSE,"012-96";#N/A,#N/A,FALSE,"018-96";#N/A,#N/A,FALSE,"027-96";#N/A,#N/A,FALSE,"059-96";#N/A,#N/A,FALSE,"076-96";#N/A,#N/A,FALSE,"019-97";#N/A,#N/A,FALSE,"021-97";#N/A,#N/A,FALSE,"022-97";#N/A,#N/A,FALSE,"028-97"}</definedName>
    <definedName name="SRH_4" localSheetId="7" hidden="1">{#N/A,#N/A,FALSE,"GERAL";#N/A,#N/A,FALSE,"012-96";#N/A,#N/A,FALSE,"018-96";#N/A,#N/A,FALSE,"027-96";#N/A,#N/A,FALSE,"059-96";#N/A,#N/A,FALSE,"076-96";#N/A,#N/A,FALSE,"019-97";#N/A,#N/A,FALSE,"021-97";#N/A,#N/A,FALSE,"022-97";#N/A,#N/A,FALSE,"028-97"}</definedName>
    <definedName name="SRH_4" hidden="1">{#N/A,#N/A,FALSE,"GERAL";#N/A,#N/A,FALSE,"012-96";#N/A,#N/A,FALSE,"018-96";#N/A,#N/A,FALSE,"027-96";#N/A,#N/A,FALSE,"059-96";#N/A,#N/A,FALSE,"076-96";#N/A,#N/A,FALSE,"019-97";#N/A,#N/A,FALSE,"021-97";#N/A,#N/A,FALSE,"022-97";#N/A,#N/A,FALSE,"028-97"}</definedName>
    <definedName name="SRT" localSheetId="6">#REF!</definedName>
    <definedName name="SRT" localSheetId="7">#REF!</definedName>
    <definedName name="SRT">#REF!</definedName>
    <definedName name="SRTSRT" localSheetId="6" hidden="1">{#N/A,#N/A,FALSE,"GERAL";#N/A,#N/A,FALSE,"012-96";#N/A,#N/A,FALSE,"018-96";#N/A,#N/A,FALSE,"027-96";#N/A,#N/A,FALSE,"059-96";#N/A,#N/A,FALSE,"076-96";#N/A,#N/A,FALSE,"019-97";#N/A,#N/A,FALSE,"021-97";#N/A,#N/A,FALSE,"022-97";#N/A,#N/A,FALSE,"028-97"}</definedName>
    <definedName name="SRTSRT" localSheetId="7" hidden="1">{#N/A,#N/A,FALSE,"GERAL";#N/A,#N/A,FALSE,"012-96";#N/A,#N/A,FALSE,"018-96";#N/A,#N/A,FALSE,"027-96";#N/A,#N/A,FALSE,"059-96";#N/A,#N/A,FALSE,"076-96";#N/A,#N/A,FALSE,"019-97";#N/A,#N/A,FALSE,"021-97";#N/A,#N/A,FALSE,"022-97";#N/A,#N/A,FALSE,"028-97"}</definedName>
    <definedName name="SRTSRT" hidden="1">{#N/A,#N/A,FALSE,"GERAL";#N/A,#N/A,FALSE,"012-96";#N/A,#N/A,FALSE,"018-96";#N/A,#N/A,FALSE,"027-96";#N/A,#N/A,FALSE,"059-96";#N/A,#N/A,FALSE,"076-96";#N/A,#N/A,FALSE,"019-97";#N/A,#N/A,FALSE,"021-97";#N/A,#N/A,FALSE,"022-97";#N/A,#N/A,FALSE,"028-97"}</definedName>
    <definedName name="SRTSRT_1" localSheetId="7" hidden="1">{#N/A,#N/A,FALSE,"GERAL";#N/A,#N/A,FALSE,"012-96";#N/A,#N/A,FALSE,"018-96";#N/A,#N/A,FALSE,"027-96";#N/A,#N/A,FALSE,"059-96";#N/A,#N/A,FALSE,"076-96";#N/A,#N/A,FALSE,"019-97";#N/A,#N/A,FALSE,"021-97";#N/A,#N/A,FALSE,"022-97";#N/A,#N/A,FALSE,"028-97"}</definedName>
    <definedName name="SRTSRT_1" hidden="1">{#N/A,#N/A,FALSE,"GERAL";#N/A,#N/A,FALSE,"012-96";#N/A,#N/A,FALSE,"018-96";#N/A,#N/A,FALSE,"027-96";#N/A,#N/A,FALSE,"059-96";#N/A,#N/A,FALSE,"076-96";#N/A,#N/A,FALSE,"019-97";#N/A,#N/A,FALSE,"021-97";#N/A,#N/A,FALSE,"022-97";#N/A,#N/A,FALSE,"028-97"}</definedName>
    <definedName name="SRTSRT_2" localSheetId="7" hidden="1">{#N/A,#N/A,FALSE,"GERAL";#N/A,#N/A,FALSE,"012-96";#N/A,#N/A,FALSE,"018-96";#N/A,#N/A,FALSE,"027-96";#N/A,#N/A,FALSE,"059-96";#N/A,#N/A,FALSE,"076-96";#N/A,#N/A,FALSE,"019-97";#N/A,#N/A,FALSE,"021-97";#N/A,#N/A,FALSE,"022-97";#N/A,#N/A,FALSE,"028-97"}</definedName>
    <definedName name="SRTSRT_2" hidden="1">{#N/A,#N/A,FALSE,"GERAL";#N/A,#N/A,FALSE,"012-96";#N/A,#N/A,FALSE,"018-96";#N/A,#N/A,FALSE,"027-96";#N/A,#N/A,FALSE,"059-96";#N/A,#N/A,FALSE,"076-96";#N/A,#N/A,FALSE,"019-97";#N/A,#N/A,FALSE,"021-97";#N/A,#N/A,FALSE,"022-97";#N/A,#N/A,FALSE,"028-97"}</definedName>
    <definedName name="SRTSRT_3" localSheetId="7" hidden="1">{#N/A,#N/A,FALSE,"GERAL";#N/A,#N/A,FALSE,"012-96";#N/A,#N/A,FALSE,"018-96";#N/A,#N/A,FALSE,"027-96";#N/A,#N/A,FALSE,"059-96";#N/A,#N/A,FALSE,"076-96";#N/A,#N/A,FALSE,"019-97";#N/A,#N/A,FALSE,"021-97";#N/A,#N/A,FALSE,"022-97";#N/A,#N/A,FALSE,"028-97"}</definedName>
    <definedName name="SRTSRT_3" hidden="1">{#N/A,#N/A,FALSE,"GERAL";#N/A,#N/A,FALSE,"012-96";#N/A,#N/A,FALSE,"018-96";#N/A,#N/A,FALSE,"027-96";#N/A,#N/A,FALSE,"059-96";#N/A,#N/A,FALSE,"076-96";#N/A,#N/A,FALSE,"019-97";#N/A,#N/A,FALSE,"021-97";#N/A,#N/A,FALSE,"022-97";#N/A,#N/A,FALSE,"028-97"}</definedName>
    <definedName name="SRTSRT_4" localSheetId="7" hidden="1">{#N/A,#N/A,FALSE,"GERAL";#N/A,#N/A,FALSE,"012-96";#N/A,#N/A,FALSE,"018-96";#N/A,#N/A,FALSE,"027-96";#N/A,#N/A,FALSE,"059-96";#N/A,#N/A,FALSE,"076-96";#N/A,#N/A,FALSE,"019-97";#N/A,#N/A,FALSE,"021-97";#N/A,#N/A,FALSE,"022-97";#N/A,#N/A,FALSE,"028-97"}</definedName>
    <definedName name="SRTSRT_4" hidden="1">{#N/A,#N/A,FALSE,"GERAL";#N/A,#N/A,FALSE,"012-96";#N/A,#N/A,FALSE,"018-96";#N/A,#N/A,FALSE,"027-96";#N/A,#N/A,FALSE,"059-96";#N/A,#N/A,FALSE,"076-96";#N/A,#N/A,FALSE,"019-97";#N/A,#N/A,FALSE,"021-97";#N/A,#N/A,FALSE,"022-97";#N/A,#N/A,FALSE,"028-97"}</definedName>
    <definedName name="SRTST" localSheetId="6" hidden="1">{#N/A,#N/A,FALSE,"GERAL";#N/A,#N/A,FALSE,"012-96";#N/A,#N/A,FALSE,"018-96";#N/A,#N/A,FALSE,"027-96";#N/A,#N/A,FALSE,"059-96";#N/A,#N/A,FALSE,"076-96";#N/A,#N/A,FALSE,"019-97";#N/A,#N/A,FALSE,"021-97";#N/A,#N/A,FALSE,"022-97";#N/A,#N/A,FALSE,"028-97"}</definedName>
    <definedName name="SRTST" localSheetId="7" hidden="1">{#N/A,#N/A,FALSE,"GERAL";#N/A,#N/A,FALSE,"012-96";#N/A,#N/A,FALSE,"018-96";#N/A,#N/A,FALSE,"027-96";#N/A,#N/A,FALSE,"059-96";#N/A,#N/A,FALSE,"076-96";#N/A,#N/A,FALSE,"019-97";#N/A,#N/A,FALSE,"021-97";#N/A,#N/A,FALSE,"022-97";#N/A,#N/A,FALSE,"028-97"}</definedName>
    <definedName name="SRTST" hidden="1">{#N/A,#N/A,FALSE,"GERAL";#N/A,#N/A,FALSE,"012-96";#N/A,#N/A,FALSE,"018-96";#N/A,#N/A,FALSE,"027-96";#N/A,#N/A,FALSE,"059-96";#N/A,#N/A,FALSE,"076-96";#N/A,#N/A,FALSE,"019-97";#N/A,#N/A,FALSE,"021-97";#N/A,#N/A,FALSE,"022-97";#N/A,#N/A,FALSE,"028-97"}</definedName>
    <definedName name="SRTST_1" localSheetId="7" hidden="1">{#N/A,#N/A,FALSE,"GERAL";#N/A,#N/A,FALSE,"012-96";#N/A,#N/A,FALSE,"018-96";#N/A,#N/A,FALSE,"027-96";#N/A,#N/A,FALSE,"059-96";#N/A,#N/A,FALSE,"076-96";#N/A,#N/A,FALSE,"019-97";#N/A,#N/A,FALSE,"021-97";#N/A,#N/A,FALSE,"022-97";#N/A,#N/A,FALSE,"028-97"}</definedName>
    <definedName name="SRTST_1" hidden="1">{#N/A,#N/A,FALSE,"GERAL";#N/A,#N/A,FALSE,"012-96";#N/A,#N/A,FALSE,"018-96";#N/A,#N/A,FALSE,"027-96";#N/A,#N/A,FALSE,"059-96";#N/A,#N/A,FALSE,"076-96";#N/A,#N/A,FALSE,"019-97";#N/A,#N/A,FALSE,"021-97";#N/A,#N/A,FALSE,"022-97";#N/A,#N/A,FALSE,"028-97"}</definedName>
    <definedName name="SRTST_2" localSheetId="7" hidden="1">{#N/A,#N/A,FALSE,"GERAL";#N/A,#N/A,FALSE,"012-96";#N/A,#N/A,FALSE,"018-96";#N/A,#N/A,FALSE,"027-96";#N/A,#N/A,FALSE,"059-96";#N/A,#N/A,FALSE,"076-96";#N/A,#N/A,FALSE,"019-97";#N/A,#N/A,FALSE,"021-97";#N/A,#N/A,FALSE,"022-97";#N/A,#N/A,FALSE,"028-97"}</definedName>
    <definedName name="SRTST_2" hidden="1">{#N/A,#N/A,FALSE,"GERAL";#N/A,#N/A,FALSE,"012-96";#N/A,#N/A,FALSE,"018-96";#N/A,#N/A,FALSE,"027-96";#N/A,#N/A,FALSE,"059-96";#N/A,#N/A,FALSE,"076-96";#N/A,#N/A,FALSE,"019-97";#N/A,#N/A,FALSE,"021-97";#N/A,#N/A,FALSE,"022-97";#N/A,#N/A,FALSE,"028-97"}</definedName>
    <definedName name="SRTST_3" localSheetId="7" hidden="1">{#N/A,#N/A,FALSE,"GERAL";#N/A,#N/A,FALSE,"012-96";#N/A,#N/A,FALSE,"018-96";#N/A,#N/A,FALSE,"027-96";#N/A,#N/A,FALSE,"059-96";#N/A,#N/A,FALSE,"076-96";#N/A,#N/A,FALSE,"019-97";#N/A,#N/A,FALSE,"021-97";#N/A,#N/A,FALSE,"022-97";#N/A,#N/A,FALSE,"028-97"}</definedName>
    <definedName name="SRTST_3" hidden="1">{#N/A,#N/A,FALSE,"GERAL";#N/A,#N/A,FALSE,"012-96";#N/A,#N/A,FALSE,"018-96";#N/A,#N/A,FALSE,"027-96";#N/A,#N/A,FALSE,"059-96";#N/A,#N/A,FALSE,"076-96";#N/A,#N/A,FALSE,"019-97";#N/A,#N/A,FALSE,"021-97";#N/A,#N/A,FALSE,"022-97";#N/A,#N/A,FALSE,"028-97"}</definedName>
    <definedName name="SRTST_4" localSheetId="7" hidden="1">{#N/A,#N/A,FALSE,"GERAL";#N/A,#N/A,FALSE,"012-96";#N/A,#N/A,FALSE,"018-96";#N/A,#N/A,FALSE,"027-96";#N/A,#N/A,FALSE,"059-96";#N/A,#N/A,FALSE,"076-96";#N/A,#N/A,FALSE,"019-97";#N/A,#N/A,FALSE,"021-97";#N/A,#N/A,FALSE,"022-97";#N/A,#N/A,FALSE,"028-97"}</definedName>
    <definedName name="SRTST_4" hidden="1">{#N/A,#N/A,FALSE,"GERAL";#N/A,#N/A,FALSE,"012-96";#N/A,#N/A,FALSE,"018-96";#N/A,#N/A,FALSE,"027-96";#N/A,#N/A,FALSE,"059-96";#N/A,#N/A,FALSE,"076-96";#N/A,#N/A,FALSE,"019-97";#N/A,#N/A,FALSE,"021-97";#N/A,#N/A,FALSE,"022-97";#N/A,#N/A,FALSE,"028-97"}</definedName>
    <definedName name="SRV" localSheetId="6" hidden="1">#REF!</definedName>
    <definedName name="SRV" localSheetId="7" hidden="1">#REF!</definedName>
    <definedName name="SRV" hidden="1">#REF!</definedName>
    <definedName name="ss" localSheetId="6" hidden="1">{#N/A,#N/A,FALSE,"GERAL";#N/A,#N/A,FALSE,"012-96";#N/A,#N/A,FALSE,"018-96";#N/A,#N/A,FALSE,"027-96";#N/A,#N/A,FALSE,"059-96";#N/A,#N/A,FALSE,"076-96";#N/A,#N/A,FALSE,"019-97";#N/A,#N/A,FALSE,"021-97";#N/A,#N/A,FALSE,"022-97";#N/A,#N/A,FALSE,"028-97"}</definedName>
    <definedName name="ss" localSheetId="7" hidden="1">{#N/A,#N/A,FALSE,"GERAL";#N/A,#N/A,FALSE,"012-96";#N/A,#N/A,FALSE,"018-96";#N/A,#N/A,FALSE,"027-96";#N/A,#N/A,FALSE,"059-96";#N/A,#N/A,FALSE,"076-96";#N/A,#N/A,FALSE,"019-97";#N/A,#N/A,FALSE,"021-97";#N/A,#N/A,FALSE,"022-97";#N/A,#N/A,FALSE,"028-97"}</definedName>
    <definedName name="SS" hidden="1">#REF!</definedName>
    <definedName name="SSDF" localSheetId="6" hidden="1">{"'Quadro'!$A$4:$BG$78"}</definedName>
    <definedName name="SSDF" localSheetId="7" hidden="1">{"'Quadro'!$A$4:$BG$78"}</definedName>
    <definedName name="SSDF" hidden="1">{"'Quadro'!$A$4:$BG$78"}</definedName>
    <definedName name="SSS" localSheetId="6" hidden="1">{#N/A,#N/A,FALSE,"GERAL";#N/A,#N/A,FALSE,"012-96";#N/A,#N/A,FALSE,"018-96";#N/A,#N/A,FALSE,"027-96";#N/A,#N/A,FALSE,"059-96";#N/A,#N/A,FALSE,"076-96";#N/A,#N/A,FALSE,"019-97";#N/A,#N/A,FALSE,"021-97";#N/A,#N/A,FALSE,"022-97";#N/A,#N/A,FALSE,"028-97"}</definedName>
    <definedName name="SSS" localSheetId="7" hidden="1">{#N/A,#N/A,FALSE,"GERAL";#N/A,#N/A,FALSE,"012-96";#N/A,#N/A,FALSE,"018-96";#N/A,#N/A,FALSE,"027-96";#N/A,#N/A,FALSE,"059-96";#N/A,#N/A,FALSE,"076-96";#N/A,#N/A,FALSE,"019-97";#N/A,#N/A,FALSE,"021-97";#N/A,#N/A,FALSE,"022-97";#N/A,#N/A,FALSE,"028-97"}</definedName>
    <definedName name="SSS" hidden="1">{#N/A,#N/A,FALSE,"GERAL";#N/A,#N/A,FALSE,"012-96";#N/A,#N/A,FALSE,"018-96";#N/A,#N/A,FALSE,"027-96";#N/A,#N/A,FALSE,"059-96";#N/A,#N/A,FALSE,"076-96";#N/A,#N/A,FALSE,"019-97";#N/A,#N/A,FALSE,"021-97";#N/A,#N/A,FALSE,"022-97";#N/A,#N/A,FALSE,"028-97"}</definedName>
    <definedName name="SSS_1" localSheetId="7" hidden="1">{#N/A,#N/A,FALSE,"GERAL";#N/A,#N/A,FALSE,"012-96";#N/A,#N/A,FALSE,"018-96";#N/A,#N/A,FALSE,"027-96";#N/A,#N/A,FALSE,"059-96";#N/A,#N/A,FALSE,"076-96";#N/A,#N/A,FALSE,"019-97";#N/A,#N/A,FALSE,"021-97";#N/A,#N/A,FALSE,"022-97";#N/A,#N/A,FALSE,"028-97"}</definedName>
    <definedName name="SSS_1" hidden="1">{#N/A,#N/A,FALSE,"GERAL";#N/A,#N/A,FALSE,"012-96";#N/A,#N/A,FALSE,"018-96";#N/A,#N/A,FALSE,"027-96";#N/A,#N/A,FALSE,"059-96";#N/A,#N/A,FALSE,"076-96";#N/A,#N/A,FALSE,"019-97";#N/A,#N/A,FALSE,"021-97";#N/A,#N/A,FALSE,"022-97";#N/A,#N/A,FALSE,"028-97"}</definedName>
    <definedName name="SSS_2" localSheetId="7" hidden="1">{#N/A,#N/A,FALSE,"GERAL";#N/A,#N/A,FALSE,"012-96";#N/A,#N/A,FALSE,"018-96";#N/A,#N/A,FALSE,"027-96";#N/A,#N/A,FALSE,"059-96";#N/A,#N/A,FALSE,"076-96";#N/A,#N/A,FALSE,"019-97";#N/A,#N/A,FALSE,"021-97";#N/A,#N/A,FALSE,"022-97";#N/A,#N/A,FALSE,"028-97"}</definedName>
    <definedName name="SSS_2" hidden="1">{#N/A,#N/A,FALSE,"GERAL";#N/A,#N/A,FALSE,"012-96";#N/A,#N/A,FALSE,"018-96";#N/A,#N/A,FALSE,"027-96";#N/A,#N/A,FALSE,"059-96";#N/A,#N/A,FALSE,"076-96";#N/A,#N/A,FALSE,"019-97";#N/A,#N/A,FALSE,"021-97";#N/A,#N/A,FALSE,"022-97";#N/A,#N/A,FALSE,"028-97"}</definedName>
    <definedName name="SSS_3" localSheetId="7" hidden="1">{#N/A,#N/A,FALSE,"GERAL";#N/A,#N/A,FALSE,"012-96";#N/A,#N/A,FALSE,"018-96";#N/A,#N/A,FALSE,"027-96";#N/A,#N/A,FALSE,"059-96";#N/A,#N/A,FALSE,"076-96";#N/A,#N/A,FALSE,"019-97";#N/A,#N/A,FALSE,"021-97";#N/A,#N/A,FALSE,"022-97";#N/A,#N/A,FALSE,"028-97"}</definedName>
    <definedName name="SSS_3" hidden="1">{#N/A,#N/A,FALSE,"GERAL";#N/A,#N/A,FALSE,"012-96";#N/A,#N/A,FALSE,"018-96";#N/A,#N/A,FALSE,"027-96";#N/A,#N/A,FALSE,"059-96";#N/A,#N/A,FALSE,"076-96";#N/A,#N/A,FALSE,"019-97";#N/A,#N/A,FALSE,"021-97";#N/A,#N/A,FALSE,"022-97";#N/A,#N/A,FALSE,"028-97"}</definedName>
    <definedName name="SSS_4" localSheetId="7" hidden="1">{#N/A,#N/A,FALSE,"GERAL";#N/A,#N/A,FALSE,"012-96";#N/A,#N/A,FALSE,"018-96";#N/A,#N/A,FALSE,"027-96";#N/A,#N/A,FALSE,"059-96";#N/A,#N/A,FALSE,"076-96";#N/A,#N/A,FALSE,"019-97";#N/A,#N/A,FALSE,"021-97";#N/A,#N/A,FALSE,"022-97";#N/A,#N/A,FALSE,"028-97"}</definedName>
    <definedName name="SSS_4" hidden="1">{#N/A,#N/A,FALSE,"GERAL";#N/A,#N/A,FALSE,"012-96";#N/A,#N/A,FALSE,"018-96";#N/A,#N/A,FALSE,"027-96";#N/A,#N/A,FALSE,"059-96";#N/A,#N/A,FALSE,"076-96";#N/A,#N/A,FALSE,"019-97";#N/A,#N/A,FALSE,"021-97";#N/A,#N/A,FALSE,"022-97";#N/A,#N/A,FALSE,"028-97"}</definedName>
    <definedName name="ssss" localSheetId="6" hidden="1">{#N/A,#N/A,FALSE,"GERAL";#N/A,#N/A,FALSE,"012-96";#N/A,#N/A,FALSE,"018-96";#N/A,#N/A,FALSE,"027-96";#N/A,#N/A,FALSE,"059-96";#N/A,#N/A,FALSE,"076-96";#N/A,#N/A,FALSE,"019-97";#N/A,#N/A,FALSE,"021-97";#N/A,#N/A,FALSE,"022-97";#N/A,#N/A,FALSE,"028-97"}</definedName>
    <definedName name="ssss" localSheetId="7" hidden="1">{#N/A,#N/A,FALSE,"GERAL";#N/A,#N/A,FALSE,"012-96";#N/A,#N/A,FALSE,"018-96";#N/A,#N/A,FALSE,"027-96";#N/A,#N/A,FALSE,"059-96";#N/A,#N/A,FALSE,"076-96";#N/A,#N/A,FALSE,"019-97";#N/A,#N/A,FALSE,"021-97";#N/A,#N/A,FALSE,"022-97";#N/A,#N/A,FALSE,"028-97"}</definedName>
    <definedName name="ssss" hidden="1">{#N/A,#N/A,FALSE,"GERAL";#N/A,#N/A,FALSE,"012-96";#N/A,#N/A,FALSE,"018-96";#N/A,#N/A,FALSE,"027-96";#N/A,#N/A,FALSE,"059-96";#N/A,#N/A,FALSE,"076-96";#N/A,#N/A,FALSE,"019-97";#N/A,#N/A,FALSE,"021-97";#N/A,#N/A,FALSE,"022-97";#N/A,#N/A,FALSE,"028-97"}</definedName>
    <definedName name="sssss" localSheetId="6" hidden="1">{"PARTE1",#N/A,FALSE,"Plan1"}</definedName>
    <definedName name="sssss" localSheetId="7" hidden="1">{"PARTE1",#N/A,FALSE,"Plan1"}</definedName>
    <definedName name="sssss" hidden="1">{#N/A,#N/A,FALSE,"GERAL";#N/A,#N/A,FALSE,"012-96";#N/A,#N/A,FALSE,"018-96";#N/A,#N/A,FALSE,"027-96";#N/A,#N/A,FALSE,"059-96";#N/A,#N/A,FALSE,"076-96";#N/A,#N/A,FALSE,"019-97";#N/A,#N/A,FALSE,"021-97";#N/A,#N/A,FALSE,"022-97";#N/A,#N/A,FALSE,"028-97"}</definedName>
    <definedName name="ssssss" localSheetId="6" hidden="1">{#N/A,#N/A,FALSE,"GERAL";#N/A,#N/A,FALSE,"012-96";#N/A,#N/A,FALSE,"018-96";#N/A,#N/A,FALSE,"027-96";#N/A,#N/A,FALSE,"059-96";#N/A,#N/A,FALSE,"076-96";#N/A,#N/A,FALSE,"019-97";#N/A,#N/A,FALSE,"021-97";#N/A,#N/A,FALSE,"022-97";#N/A,#N/A,FALSE,"028-97"}</definedName>
    <definedName name="ssssss" localSheetId="7" hidden="1">{#N/A,#N/A,FALSE,"GERAL";#N/A,#N/A,FALSE,"012-96";#N/A,#N/A,FALSE,"018-96";#N/A,#N/A,FALSE,"027-96";#N/A,#N/A,FALSE,"059-96";#N/A,#N/A,FALSE,"076-96";#N/A,#N/A,FALSE,"019-97";#N/A,#N/A,FALSE,"021-97";#N/A,#N/A,FALSE,"022-97";#N/A,#N/A,FALSE,"028-97"}</definedName>
    <definedName name="ssssss" hidden="1">{#N/A,#N/A,FALSE,"GERAL";#N/A,#N/A,FALSE,"012-96";#N/A,#N/A,FALSE,"018-96";#N/A,#N/A,FALSE,"027-96";#N/A,#N/A,FALSE,"059-96";#N/A,#N/A,FALSE,"076-96";#N/A,#N/A,FALSE,"019-97";#N/A,#N/A,FALSE,"021-97";#N/A,#N/A,FALSE,"022-97";#N/A,#N/A,FALSE,"028-97"}</definedName>
    <definedName name="ssssssss" localSheetId="6" hidden="1">{"'RR'!$A$2:$E$81"}</definedName>
    <definedName name="ssssssss" localSheetId="7" hidden="1">{"'RR'!$A$2:$E$81"}</definedName>
    <definedName name="ssssssss" hidden="1">{"'RR'!$A$2:$E$81"}</definedName>
    <definedName name="sssssssss" localSheetId="6" hidden="1">{#N/A,#N/A,FALSE,"GERAL";#N/A,#N/A,FALSE,"012-96";#N/A,#N/A,FALSE,"018-96";#N/A,#N/A,FALSE,"027-96";#N/A,#N/A,FALSE,"059-96";#N/A,#N/A,FALSE,"076-96";#N/A,#N/A,FALSE,"019-97";#N/A,#N/A,FALSE,"021-97";#N/A,#N/A,FALSE,"022-97";#N/A,#N/A,FALSE,"028-97"}</definedName>
    <definedName name="sssssssss" localSheetId="7" hidden="1">{#N/A,#N/A,FALSE,"GERAL";#N/A,#N/A,FALSE,"012-96";#N/A,#N/A,FALSE,"018-96";#N/A,#N/A,FALSE,"027-96";#N/A,#N/A,FALSE,"059-96";#N/A,#N/A,FALSE,"076-96";#N/A,#N/A,FALSE,"019-97";#N/A,#N/A,FALSE,"021-97";#N/A,#N/A,FALSE,"022-97";#N/A,#N/A,FALSE,"028-97"}</definedName>
    <definedName name="sssssssss" hidden="1">{#N/A,#N/A,FALSE,"GERAL";#N/A,#N/A,FALSE,"012-96";#N/A,#N/A,FALSE,"018-96";#N/A,#N/A,FALSE,"027-96";#N/A,#N/A,FALSE,"059-96";#N/A,#N/A,FALSE,"076-96";#N/A,#N/A,FALSE,"019-97";#N/A,#N/A,FALSE,"021-97";#N/A,#N/A,FALSE,"022-97";#N/A,#N/A,FALSE,"028-97"}</definedName>
    <definedName name="ssssssssss" localSheetId="6" hidden="1">{#N/A,#N/A,FALSE,"GERAL";#N/A,#N/A,FALSE,"012-96";#N/A,#N/A,FALSE,"018-96";#N/A,#N/A,FALSE,"027-96";#N/A,#N/A,FALSE,"059-96";#N/A,#N/A,FALSE,"076-96";#N/A,#N/A,FALSE,"019-97";#N/A,#N/A,FALSE,"021-97";#N/A,#N/A,FALSE,"022-97";#N/A,#N/A,FALSE,"028-97"}</definedName>
    <definedName name="ssssssssss" localSheetId="7" hidden="1">{#N/A,#N/A,FALSE,"GERAL";#N/A,#N/A,FALSE,"012-96";#N/A,#N/A,FALSE,"018-96";#N/A,#N/A,FALSE,"027-96";#N/A,#N/A,FALSE,"059-96";#N/A,#N/A,FALSE,"076-96";#N/A,#N/A,FALSE,"019-97";#N/A,#N/A,FALSE,"021-97";#N/A,#N/A,FALSE,"022-97";#N/A,#N/A,FALSE,"028-97"}</definedName>
    <definedName name="ssssssssss" hidden="1">{#N/A,#N/A,FALSE,"GERAL";#N/A,#N/A,FALSE,"012-96";#N/A,#N/A,FALSE,"018-96";#N/A,#N/A,FALSE,"027-96";#N/A,#N/A,FALSE,"059-96";#N/A,#N/A,FALSE,"076-96";#N/A,#N/A,FALSE,"019-97";#N/A,#N/A,FALSE,"021-97";#N/A,#N/A,FALSE,"022-97";#N/A,#N/A,FALSE,"028-97"}</definedName>
    <definedName name="ssssssssssss" localSheetId="6" hidden="1">#REF!</definedName>
    <definedName name="ssssssssssss" localSheetId="7" hidden="1">#REF!</definedName>
    <definedName name="ssssssssssss" hidden="1">#REF!</definedName>
    <definedName name="sssssssssssssssssssss" localSheetId="6" hidden="1">{#N/A,#N/A,TRUE,"Plan1"}</definedName>
    <definedName name="sssssssssssssssssssss" localSheetId="7" hidden="1">{#N/A,#N/A,TRUE,"Plan1"}</definedName>
    <definedName name="sssssssssssssssssssss" hidden="1">{#N/A,#N/A,TRUE,"Plan1"}</definedName>
    <definedName name="sssssssssssssssssssssssssssssssssssssssssssssssssss">#REF!</definedName>
    <definedName name="ST">#REF!</definedName>
    <definedName name="STB" localSheetId="6">#REF!</definedName>
    <definedName name="STB" localSheetId="7">#REF!</definedName>
    <definedName name="STB">#REF!</definedName>
    <definedName name="STC04R" localSheetId="6">#REF!</definedName>
    <definedName name="STC04R">#REF!</definedName>
    <definedName name="Subestação">#REF!</definedName>
    <definedName name="Sublanços_a" localSheetId="6" hidden="1">#REF!</definedName>
    <definedName name="Sublanços_a" hidden="1">#REF!</definedName>
    <definedName name="Subs_Calculados_v" localSheetId="6" hidden="1">#REF!</definedName>
    <definedName name="Subs_Calculados_v" hidden="1">#REF!</definedName>
    <definedName name="Subs_Exploração" localSheetId="6" hidden="1">#REF!</definedName>
    <definedName name="Subs_Exploração" hidden="1">#REF!</definedName>
    <definedName name="Subs_Recebidos_v" localSheetId="6" hidden="1">#REF!</definedName>
    <definedName name="Subs_Recebidos_v" hidden="1">#REF!</definedName>
    <definedName name="Subs_Taxas_v" localSheetId="6" hidden="1">#REF!</definedName>
    <definedName name="Subs_Taxas_v" hidden="1">#REF!</definedName>
    <definedName name="Subt" localSheetId="6" hidden="1">#REF!</definedName>
    <definedName name="Subt" hidden="1">#REF!</definedName>
    <definedName name="summ" hidden="1">#REF!</definedName>
    <definedName name="Summary" localSheetId="6" hidden="1">#REF!</definedName>
    <definedName name="Summary" hidden="1">#REF!</definedName>
    <definedName name="Supervisores" localSheetId="6" hidden="1">{"'Quadro'!$A$4:$BG$78"}</definedName>
    <definedName name="Supervisores" localSheetId="7" hidden="1">{"'Quadro'!$A$4:$BG$78"}</definedName>
    <definedName name="Supervisores" hidden="1">{"'Quadro'!$A$4:$BG$78"}</definedName>
    <definedName name="svfcdx" localSheetId="6" hidden="1">#REF!</definedName>
    <definedName name="svfcdx" hidden="1">#REF!</definedName>
    <definedName name="svi2_15">#REF!</definedName>
    <definedName name="svi2_16">#REF!</definedName>
    <definedName name="svi2_17">#REF!</definedName>
    <definedName name="svi2_18">#REF!</definedName>
    <definedName name="svi2_19">#REF!</definedName>
    <definedName name="svi2_20">#REF!</definedName>
    <definedName name="svi2_21">#REF!</definedName>
    <definedName name="svi2_22">#REF!</definedName>
    <definedName name="svi2_23">#REF!</definedName>
    <definedName name="svi2_24">#REF!</definedName>
    <definedName name="svi2_25">#REF!</definedName>
    <definedName name="svi2_26">#REF!</definedName>
    <definedName name="svi2_27">#REF!</definedName>
    <definedName name="svi2_28">#REF!</definedName>
    <definedName name="svi2_29">#REF!</definedName>
    <definedName name="svi2_30">#REF!</definedName>
    <definedName name="svi2_31">#REF!</definedName>
    <definedName name="svi2_32">#REF!</definedName>
    <definedName name="svi2_33">#REF!</definedName>
    <definedName name="svi2_34">#REF!</definedName>
    <definedName name="svi2_35">#REF!</definedName>
    <definedName name="svi2_36">#REF!</definedName>
    <definedName name="svi2_38">#REF!</definedName>
    <definedName name="sw" localSheetId="6" hidden="1">{#N/A,#N/A,FALSE,"Aging Summary";#N/A,#N/A,FALSE,"Ratio Analysis";#N/A,#N/A,FALSE,"Test 120 Day Accts";#N/A,#N/A,FALSE,"Tickmarks"}</definedName>
    <definedName name="sw" localSheetId="7" hidden="1">{#N/A,#N/A,FALSE,"Aging Summary";#N/A,#N/A,FALSE,"Ratio Analysis";#N/A,#N/A,FALSE,"Test 120 Day Accts";#N/A,#N/A,FALSE,"Tickmarks"}</definedName>
    <definedName name="sw" hidden="1">{#N/A,#N/A,FALSE,"Aging Summary";#N/A,#N/A,FALSE,"Ratio Analysis";#N/A,#N/A,FALSE,"Test 120 Day Accts";#N/A,#N/A,FALSE,"Tickmarks"}</definedName>
    <definedName name="SWE" localSheetId="6" hidden="1">{"'Quadro'!$A$4:$BG$78"}</definedName>
    <definedName name="SWE" localSheetId="7" hidden="1">{"'Quadro'!$A$4:$BG$78"}</definedName>
    <definedName name="SWE" hidden="1">{"'Quadro'!$A$4:$BG$78"}</definedName>
    <definedName name="swee" localSheetId="6" hidden="1">{"'RR'!$A$2:$E$81"}</definedName>
    <definedName name="swee" localSheetId="7" hidden="1">{"'RR'!$A$2:$E$81"}</definedName>
    <definedName name="swee" hidden="1">{"'RR'!$A$2:$E$81"}</definedName>
    <definedName name="SWR" localSheetId="6" hidden="1">{"'Quadro'!$A$4:$BG$78"}</definedName>
    <definedName name="SWR" localSheetId="7" hidden="1">{"'Quadro'!$A$4:$BG$78"}</definedName>
    <definedName name="SWR" hidden="1">{"'Quadro'!$A$4:$BG$78"}</definedName>
    <definedName name="Swvu.ACC." localSheetId="6" hidden="1">#REF!</definedName>
    <definedName name="Swvu.ACC." hidden="1">#REF!</definedName>
    <definedName name="Swvu.AFAC." localSheetId="6" hidden="1">#REF!</definedName>
    <definedName name="Swvu.AFAC." hidden="1">#REF!</definedName>
    <definedName name="Swvu.Características." localSheetId="6" hidden="1">#REF!</definedName>
    <definedName name="Swvu.Características." hidden="1">#REF!</definedName>
    <definedName name="Swvu.Ciclos." localSheetId="6" hidden="1">#REF!</definedName>
    <definedName name="Swvu.Ciclos." hidden="1">#REF!</definedName>
    <definedName name="Swvu.Custos." localSheetId="6" hidden="1">#REF!</definedName>
    <definedName name="Swvu.Custos." hidden="1">#REF!</definedName>
    <definedName name="Swvu.ELIMLUCRO." localSheetId="6" hidden="1">#REF!</definedName>
    <definedName name="Swvu.ELIMLUCRO." hidden="1">#REF!</definedName>
    <definedName name="Swvu.ESTOQUES." localSheetId="6" hidden="1">#REF!</definedName>
    <definedName name="Swvu.ESTOQUES." hidden="1">#REF!</definedName>
    <definedName name="Swvu.Fabio." localSheetId="6" hidden="1">#REF!</definedName>
    <definedName name="Swvu.Fabio." hidden="1">#REF!</definedName>
    <definedName name="Swvu.LPERDAS." localSheetId="6" hidden="1">#REF!</definedName>
    <definedName name="Swvu.LPERDAS." hidden="1">#REF!</definedName>
    <definedName name="Swvu.Recursos." localSheetId="6" hidden="1">#REF!</definedName>
    <definedName name="Swvu.Recursos." hidden="1">#REF!</definedName>
    <definedName name="Swvu.RES432." localSheetId="6" hidden="1">#REF!</definedName>
    <definedName name="Swvu.RES432." hidden="1">#REF!</definedName>
    <definedName name="Swvu.TAB1." localSheetId="6" hidden="1">#REF!</definedName>
    <definedName name="Swvu.TAB1." hidden="1">#REF!</definedName>
    <definedName name="Swvu.TAB2." localSheetId="6" hidden="1">#REF!</definedName>
    <definedName name="Swvu.TAB2." hidden="1">#REF!</definedName>
    <definedName name="Swvu.TAB3." localSheetId="6" hidden="1">#REF!</definedName>
    <definedName name="Swvu.TAB3." hidden="1">#REF!</definedName>
    <definedName name="Swvu.TAB4." localSheetId="6" hidden="1">#REF!</definedName>
    <definedName name="Swvu.TAB4." hidden="1">#REF!</definedName>
    <definedName name="Swvu.TAB5." localSheetId="6" hidden="1">#REF!</definedName>
    <definedName name="Swvu.TAB5." hidden="1">#REF!</definedName>
    <definedName name="Swvu.VERLUCRO." localSheetId="6" hidden="1">#REF!</definedName>
    <definedName name="Swvu.VERLUCRO." hidden="1">#REF!</definedName>
    <definedName name="SWW" localSheetId="6" hidden="1">{#N/A,#N/A,FALSE,"Aging Summary";#N/A,#N/A,FALSE,"Ratio Analysis";#N/A,#N/A,FALSE,"Test 120 Day Accts";#N/A,#N/A,FALSE,"Tickmarks"}</definedName>
    <definedName name="SWW" localSheetId="7" hidden="1">{#N/A,#N/A,FALSE,"Aging Summary";#N/A,#N/A,FALSE,"Ratio Analysis";#N/A,#N/A,FALSE,"Test 120 Day Accts";#N/A,#N/A,FALSE,"Tickmarks"}</definedName>
    <definedName name="SWW" hidden="1">{#N/A,#N/A,FALSE,"Aging Summary";#N/A,#N/A,FALSE,"Ratio Analysis";#N/A,#N/A,FALSE,"Test 120 Day Accts";#N/A,#N/A,FALSE,"Tickmarks"}</definedName>
    <definedName name="sxcc" localSheetId="7" hidden="1">{#N/A,#N/A,FALSE,"SS";#N/A,#N/A,FALSE,"TER1";#N/A,#N/A,FALSE,"TER2";#N/A,#N/A,FALSE,"TER3";#N/A,#N/A,FALSE,"TP1";#N/A,#N/A,FALSE,"TP2";#N/A,#N/A,FALSE,"TP3";#N/A,#N/A,FALSE,"DI1";#N/A,#N/A,FALSE,"DI2";#N/A,#N/A,FALSE,"DI3";#N/A,#N/A,FALSE,"DS1";#N/A,#N/A,FALSE,"DS2";#N/A,#N/A,FALSE,"CM"}</definedName>
    <definedName name="sxcc" hidden="1">{#N/A,#N/A,FALSE,"SS";#N/A,#N/A,FALSE,"TER1";#N/A,#N/A,FALSE,"TER2";#N/A,#N/A,FALSE,"TER3";#N/A,#N/A,FALSE,"TP1";#N/A,#N/A,FALSE,"TP2";#N/A,#N/A,FALSE,"TP3";#N/A,#N/A,FALSE,"DI1";#N/A,#N/A,FALSE,"DI2";#N/A,#N/A,FALSE,"DI3";#N/A,#N/A,FALSE,"DS1";#N/A,#N/A,FALSE,"DS2";#N/A,#N/A,FALSE,"CM"}</definedName>
    <definedName name="sxxdff" localSheetId="6" hidden="1">{"'CptDifn'!$AA$32:$AG$32"}</definedName>
    <definedName name="sxxdff" localSheetId="7" hidden="1">{"'CptDifn'!$AA$32:$AG$32"}</definedName>
    <definedName name="sxxdff" hidden="1">{"'CptDifn'!$AA$32:$AG$32"}</definedName>
    <definedName name="synthese" localSheetId="6" hidden="1">{"tbl1",#N/A,FALSE,"regul";"tbl2",#N/A,FALSE,"regul"}</definedName>
    <definedName name="synthese" localSheetId="7" hidden="1">{"tbl1",#N/A,FALSE,"regul";"tbl2",#N/A,FALSE,"regul"}</definedName>
    <definedName name="synthese" hidden="1">{"tbl1",#N/A,FALSE,"regul";"tbl2",#N/A,FALSE,"regul"}</definedName>
    <definedName name="t" localSheetId="6" hidden="1">{"'TG'!$A$1:$L$37"}</definedName>
    <definedName name="t" localSheetId="7" hidden="1">{"'TG'!$A$1:$L$37"}</definedName>
    <definedName name="t" hidden="1">{"'TG'!$A$1:$L$37"}</definedName>
    <definedName name="t_1" localSheetId="7" hidden="1">{#N/A,#N/A,FALSE,"SS 1";#N/A,#N/A,FALSE,"SS 2";#N/A,#N/A,FALSE,"TER 1 (1)";#N/A,#N/A,FALSE,"TER 1 (2)";#N/A,#N/A,FALSE,"TER 2";#N/A,#N/A,FALSE,"TIPO";#N/A,#N/A,FALSE,"CM  BAR"}</definedName>
    <definedName name="t_1" hidden="1">{#N/A,#N/A,FALSE,"SS 1";#N/A,#N/A,FALSE,"SS 2";#N/A,#N/A,FALSE,"TER 1 (1)";#N/A,#N/A,FALSE,"TER 1 (2)";#N/A,#N/A,FALSE,"TER 2";#N/A,#N/A,FALSE,"TIPO";#N/A,#N/A,FALSE,"CM  BAR"}</definedName>
    <definedName name="t_36">#REF!</definedName>
    <definedName name="ta" localSheetId="7" hidden="1">{#N/A,#N/A,FALSE,"GERAL";#N/A,#N/A,FALSE,"012-96";#N/A,#N/A,FALSE,"018-96";#N/A,#N/A,FALSE,"027-96";#N/A,#N/A,FALSE,"059-96";#N/A,#N/A,FALSE,"076-96";#N/A,#N/A,FALSE,"019-97";#N/A,#N/A,FALSE,"021-97";#N/A,#N/A,FALSE,"022-97";#N/A,#N/A,FALSE,"028-97"}</definedName>
    <definedName name="ta" hidden="1">{#N/A,#N/A,FALSE,"GERAL";#N/A,#N/A,FALSE,"012-96";#N/A,#N/A,FALSE,"018-96";#N/A,#N/A,FALSE,"027-96";#N/A,#N/A,FALSE,"059-96";#N/A,#N/A,FALSE,"076-96";#N/A,#N/A,FALSE,"019-97";#N/A,#N/A,FALSE,"021-97";#N/A,#N/A,FALSE,"022-97";#N/A,#N/A,FALSE,"028-97"}</definedName>
    <definedName name="tab" localSheetId="6">#REF!</definedName>
    <definedName name="tab" localSheetId="7">#REF!</definedName>
    <definedName name="tab" hidden="1">{TRUE,TRUE,-1.25,-15.5,604.5,366.75,FALSE,FALSE,TRUE,TRUE,0,1,#N/A,1,#N/A,9.0125,24.4117647058824,1,FALSE,FALSE,3,TRUE,1,FALSE,100,"Swvu.PLANILHA2.","ACwvu.PLANILHA2.",#N/A,FALSE,FALSE,0.787401575,0.34,0.46,0.5,1,"","",FALSE,FALSE,FALSE,FALSE,1,#N/A,1,1,FALSE,FALSE,#N/A,#N/A,FALSE,FALSE,FALSE,9,65532,65532,FALSE,FALSE,TRUE,TRUE,TRUE}</definedName>
    <definedName name="Tab_resist" localSheetId="6">#REF!</definedName>
    <definedName name="Tab_resist" localSheetId="7">[105]Auxiliar!$O$225:$Q$225</definedName>
    <definedName name="Tab_resist">#REF!</definedName>
    <definedName name="tabder">#REF!</definedName>
    <definedName name="tabela" localSheetId="6">#REF!</definedName>
    <definedName name="tabela">#REF!</definedName>
    <definedName name="Tabela_Areas_Serviço_Proveitos_Diferidos" localSheetId="6" hidden="1">#REF!</definedName>
    <definedName name="Tabela_Areas_Serviço_Proveitos_Diferidos" hidden="1">#REF!</definedName>
    <definedName name="Tabela_Areas_Serviço_Proveitos_Exercício" localSheetId="6" hidden="1">#REF!</definedName>
    <definedName name="Tabela_Areas_Serviço_Proveitos_Exercício" hidden="1">#REF!</definedName>
    <definedName name="Tabela_Custos_Exploração_Resumo" localSheetId="6" hidden="1">#REF!</definedName>
    <definedName name="Tabela_Custos_Exploração_Resumo" hidden="1">#REF!</definedName>
    <definedName name="Tabela_IVA" localSheetId="6" hidden="1">#REF!</definedName>
    <definedName name="Tabela_IVA" hidden="1">#REF!</definedName>
    <definedName name="Tabela_Lanços" localSheetId="6" hidden="1">#REF!</definedName>
    <definedName name="Tabela_Lanços" hidden="1">#REF!</definedName>
    <definedName name="Tabela_Outros_Proveitos" localSheetId="6" hidden="1">#REF!</definedName>
    <definedName name="Tabela_Outros_Proveitos" hidden="1">#REF!</definedName>
    <definedName name="Tabela_Prazos_Médios" localSheetId="6" hidden="1">#REF!</definedName>
    <definedName name="Tabela_Prazos_Médios" hidden="1">#REF!</definedName>
    <definedName name="tabela0198">#REF!</definedName>
    <definedName name="TabelaActualizaçãoTarifária" localSheetId="6" hidden="1">#REF!</definedName>
    <definedName name="TabelaActualizaçãoTarifária" hidden="1">#REF!</definedName>
    <definedName name="tabelaDenominação">#REF!</definedName>
    <definedName name="tabelão">#REF!</definedName>
    <definedName name="tabelão1">#REF!</definedName>
    <definedName name="tabelão2">#REF!</definedName>
    <definedName name="TABELAPMSP">#REF!</definedName>
    <definedName name="TableName">"Dummy"</definedName>
    <definedName name="TABREF">#REF!</definedName>
    <definedName name="tabta" localSheetId="6" hidden="1">{#N/A,#N/A,FALSE,"Aging Summary";#N/A,#N/A,FALSE,"Ratio Analysis";#N/A,#N/A,FALSE,"Test 120 Day Accts";#N/A,#N/A,FALSE,"Tickmarks"}</definedName>
    <definedName name="tabta" localSheetId="7" hidden="1">{#N/A,#N/A,FALSE,"Aging Summary";#N/A,#N/A,FALSE,"Ratio Analysis";#N/A,#N/A,FALSE,"Test 120 Day Accts";#N/A,#N/A,FALSE,"Tickmarks"}</definedName>
    <definedName name="tabta" hidden="1">{#N/A,#N/A,FALSE,"Aging Summary";#N/A,#N/A,FALSE,"Ratio Analysis";#N/A,#N/A,FALSE,"Test 120 Day Accts";#N/A,#N/A,FALSE,"Tickmarks"}</definedName>
    <definedName name="TABTUBOMM">#REF!</definedName>
    <definedName name="Tachas" localSheetId="6" hidden="1">{#N/A,#N/A,TRUE,"Plan1"}</definedName>
    <definedName name="Tachas" localSheetId="7" hidden="1">{#N/A,#N/A,TRUE,"Plan1"}</definedName>
    <definedName name="Tachas" hidden="1">{#N/A,#N/A,TRUE,"Plan1"}</definedName>
    <definedName name="Tag_Carga">#REF!</definedName>
    <definedName name="Tag_CCM">#REF!</definedName>
    <definedName name="talud" localSheetId="6">#REF!</definedName>
    <definedName name="talud" localSheetId="7">#REF!</definedName>
    <definedName name="talud">#REF!</definedName>
    <definedName name="talvez" localSheetId="6" hidden="1">{#N/A,#N/A,FALSE,"GERAL";#N/A,#N/A,FALSE,"012-96";#N/A,#N/A,FALSE,"018-96";#N/A,#N/A,FALSE,"027-96";#N/A,#N/A,FALSE,"059-96";#N/A,#N/A,FALSE,"076-96";#N/A,#N/A,FALSE,"019-97";#N/A,#N/A,FALSE,"021-97";#N/A,#N/A,FALSE,"022-97";#N/A,#N/A,FALSE,"028-97"}</definedName>
    <definedName name="talvez" localSheetId="7" hidden="1">{#N/A,#N/A,FALSE,"GERAL";#N/A,#N/A,FALSE,"012-96";#N/A,#N/A,FALSE,"018-96";#N/A,#N/A,FALSE,"027-96";#N/A,#N/A,FALSE,"059-96";#N/A,#N/A,FALSE,"076-96";#N/A,#N/A,FALSE,"019-97";#N/A,#N/A,FALSE,"021-97";#N/A,#N/A,FALSE,"022-97";#N/A,#N/A,FALSE,"028-97"}</definedName>
    <definedName name="talvez" hidden="1">{#N/A,#N/A,FALSE,"GERAL";#N/A,#N/A,FALSE,"012-96";#N/A,#N/A,FALSE,"018-96";#N/A,#N/A,FALSE,"027-96";#N/A,#N/A,FALSE,"059-96";#N/A,#N/A,FALSE,"076-96";#N/A,#N/A,FALSE,"019-97";#N/A,#N/A,FALSE,"021-97";#N/A,#N/A,FALSE,"022-97";#N/A,#N/A,FALSE,"028-97"}</definedName>
    <definedName name="tam" localSheetId="6">#REF!</definedName>
    <definedName name="tam" localSheetId="7">#REF!</definedName>
    <definedName name="tam">#REF!</definedName>
    <definedName name="TARIFAS" localSheetId="6">#REF!</definedName>
    <definedName name="TARIFAS">#REF!</definedName>
    <definedName name="tarifas2" localSheetId="6" hidden="1">{#N/A,#N/A,FALSE,"QD_F1 Invest Detalhado";#N/A,#N/A,FALSE,"QD_F3 Invest_Comparado";#N/A,#N/A,FALSE,"QD_B Trafego";#N/A,#N/A,FALSE,"QD_D0 Custos Operacionais";#N/A,#N/A,FALSE,"QD_C Receita";#N/A,#N/A,FALSE,"QD_D Custos";#N/A,#N/A,FALSE,"QD_E Resultado";#N/A,#N/A,FALSE,"QD_G Fluxo Caixa"}</definedName>
    <definedName name="tarifas2" localSheetId="7" hidden="1">{#N/A,#N/A,FALSE,"QD_F1 Invest Detalhado";#N/A,#N/A,FALSE,"QD_F3 Invest_Comparado";#N/A,#N/A,FALSE,"QD_B Trafego";#N/A,#N/A,FALSE,"QD_D0 Custos Operacionais";#N/A,#N/A,FALSE,"QD_C Receita";#N/A,#N/A,FALSE,"QD_D Custos";#N/A,#N/A,FALSE,"QD_E Resultado";#N/A,#N/A,FALSE,"QD_G Fluxo Caixa"}</definedName>
    <definedName name="tarifas2" hidden="1">{#N/A,#N/A,FALSE,"QD_F1 Invest Detalhado";#N/A,#N/A,FALSE,"QD_F3 Invest_Comparado";#N/A,#N/A,FALSE,"QD_B Trafego";#N/A,#N/A,FALSE,"QD_D0 Custos Operacionais";#N/A,#N/A,FALSE,"QD_C Receita";#N/A,#N/A,FALSE,"QD_D Custos";#N/A,#N/A,FALSE,"QD_E Resultado";#N/A,#N/A,FALSE,"QD_G Fluxo Caixa"}</definedName>
    <definedName name="TATI" localSheetId="6" hidden="1">#REF!</definedName>
    <definedName name="TATI" localSheetId="7" hidden="1">#REF!</definedName>
    <definedName name="TATI" hidden="1">#REF!</definedName>
    <definedName name="taxa_cap">#REF!</definedName>
    <definedName name="Taxa_de_Desconto" localSheetId="6">#REF!</definedName>
    <definedName name="Taxa_de_Desconto">[113]FCD!$C$61</definedName>
    <definedName name="TaxaVPL" localSheetId="6">#REF!</definedName>
    <definedName name="TaxaVPL" localSheetId="7">'[86]TABELA RESUMO'!$K$7</definedName>
    <definedName name="TaxaVPL">#REF!</definedName>
    <definedName name="TBdbName" hidden="1">"88D5BF544BE111D2B8C5006097494125.mdb"</definedName>
    <definedName name="tbjan01" localSheetId="6">#REF!</definedName>
    <definedName name="tbjan01" localSheetId="7">#REF!</definedName>
    <definedName name="tbjan01">#REF!</definedName>
    <definedName name="TBJUL01" localSheetId="6">#REF!</definedName>
    <definedName name="TBJUL01">#REF!</definedName>
    <definedName name="TBJUL03" localSheetId="6">#REF!</definedName>
    <definedName name="TBJUL03" localSheetId="7">[114]TABJUL03!$A$1:$D$630</definedName>
    <definedName name="TBJUL03">#REF!</definedName>
    <definedName name="tçtçoç" localSheetId="6" hidden="1">#REF!</definedName>
    <definedName name="tçtçoç" hidden="1">#REF!</definedName>
    <definedName name="tçtçtç" localSheetId="6" hidden="1">#REF!</definedName>
    <definedName name="tçtçtç" hidden="1">#REF!</definedName>
    <definedName name="tçtçtuçt" localSheetId="6" hidden="1">#REF!</definedName>
    <definedName name="tçtçtuçt" hidden="1">#REF!</definedName>
    <definedName name="teca" localSheetId="6" hidden="1">#REF!</definedName>
    <definedName name="teca" hidden="1">#REF!</definedName>
    <definedName name="teca1" localSheetId="6" hidden="1">#REF!</definedName>
    <definedName name="teca1" hidden="1">#REF!</definedName>
    <definedName name="TECNOFIBRAS" localSheetId="6" hidden="1">{"'PXR_6500'!$A$1:$I$124"}</definedName>
    <definedName name="TECNOFIBRAS" localSheetId="7" hidden="1">{"'PXR_6500'!$A$1:$I$124"}</definedName>
    <definedName name="TECNOFIBRAS" hidden="1">{"'PXR_6500'!$A$1:$I$124"}</definedName>
    <definedName name="TECNOFIBRAS2" localSheetId="6" hidden="1">{"'PXR_6500'!$A$1:$I$124"}</definedName>
    <definedName name="TECNOFIBRAS2" localSheetId="7" hidden="1">{"'PXR_6500'!$A$1:$I$124"}</definedName>
    <definedName name="TECNOFIBRAS2" hidden="1">{"'PXR_6500'!$A$1:$I$124"}</definedName>
    <definedName name="TEEE" localSheetId="7" hidden="1">{#N/A,#N/A,FALSE,"GERAL";#N/A,#N/A,FALSE,"012-96";#N/A,#N/A,FALSE,"018-96";#N/A,#N/A,FALSE,"027-96";#N/A,#N/A,FALSE,"059-96";#N/A,#N/A,FALSE,"076-96";#N/A,#N/A,FALSE,"019-97";#N/A,#N/A,FALSE,"021-97";#N/A,#N/A,FALSE,"022-97";#N/A,#N/A,FALSE,"028-97"}</definedName>
    <definedName name="TEEE" hidden="1">{#N/A,#N/A,FALSE,"GERAL";#N/A,#N/A,FALSE,"012-96";#N/A,#N/A,FALSE,"018-96";#N/A,#N/A,FALSE,"027-96";#N/A,#N/A,FALSE,"059-96";#N/A,#N/A,FALSE,"076-96";#N/A,#N/A,FALSE,"019-97";#N/A,#N/A,FALSE,"021-97";#N/A,#N/A,FALSE,"022-97";#N/A,#N/A,FALSE,"028-97"}</definedName>
    <definedName name="tell" localSheetId="6" hidden="1">{#N/A,#N/A,FALSE,"CAPA (2)";#N/A,#N/A,FALSE,"PORTAS";#N/A,#N/A,FALSE,"DIMENSION.";#N/A,#N/A,FALSE,"CUSTOPP";#N/A,#N/A,FALSE,"ENLACES";#N/A,#N/A,FALSE,"TOPTELPE";#N/A,#N/A,FALSE,"CSG";#N/A,#N/A,FALSE,"TREIN-DOC";#N/A,#N/A,FALSE,"RESUMO"}</definedName>
    <definedName name="tell" localSheetId="7" hidden="1">{#N/A,#N/A,FALSE,"CAPA (2)";#N/A,#N/A,FALSE,"PORTAS";#N/A,#N/A,FALSE,"DIMENSION.";#N/A,#N/A,FALSE,"CUSTOPP";#N/A,#N/A,FALSE,"ENLACES";#N/A,#N/A,FALSE,"TOPTELPE";#N/A,#N/A,FALSE,"CSG";#N/A,#N/A,FALSE,"TREIN-DOC";#N/A,#N/A,FALSE,"RESUMO"}</definedName>
    <definedName name="tell" hidden="1">{#N/A,#N/A,FALSE,"CAPA (2)";#N/A,#N/A,FALSE,"PORTAS";#N/A,#N/A,FALSE,"DIMENSION.";#N/A,#N/A,FALSE,"CUSTOPP";#N/A,#N/A,FALSE,"ENLACES";#N/A,#N/A,FALSE,"TOPTELPE";#N/A,#N/A,FALSE,"CSG";#N/A,#N/A,FALSE,"TREIN-DOC";#N/A,#N/A,FALSE,"RESUMO"}</definedName>
    <definedName name="tem" localSheetId="6" hidden="1">{"'gráf jan00'!$A$1:$AK$41"}</definedName>
    <definedName name="tem" localSheetId="7" hidden="1">{"'gráf jan00'!$A$1:$AK$41"}</definedName>
    <definedName name="tem" hidden="1">{"'gráf jan00'!$A$1:$AK$41"}</definedName>
    <definedName name="temp" localSheetId="6"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temp" localSheetId="7"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temp"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tempo" localSheetId="6" hidden="1">{#N/A,#N/A,FALSE,"PCOL"}</definedName>
    <definedName name="tempo" localSheetId="7" hidden="1">{#N/A,#N/A,FALSE,"PCOL"}</definedName>
    <definedName name="tempo" hidden="1">{#N/A,#N/A,FALSE,"PCOL"}</definedName>
    <definedName name="Teor" localSheetId="6">#REF!</definedName>
    <definedName name="Teor" localSheetId="7">[104]Teor!$A$3:$A$7</definedName>
    <definedName name="Teor">#REF!</definedName>
    <definedName name="Terr_preços">#REF!</definedName>
    <definedName name="TERR1">#REF!</definedName>
    <definedName name="TERR2">#REF!</definedName>
    <definedName name="TERR3">#REF!</definedName>
    <definedName name="TERR3_">#REF!</definedName>
    <definedName name="TERR5">#REF!</definedName>
    <definedName name="terra" localSheetId="6">#REF!</definedName>
    <definedName name="terra">#REF!</definedName>
    <definedName name="TERRA1">#REF!</definedName>
    <definedName name="TERRAP2_">#REF!</definedName>
    <definedName name="TERRAP3">#REF!</definedName>
    <definedName name="TERRAP4">#REF!</definedName>
    <definedName name="terraplenagem" localSheetId="6">#REF!</definedName>
    <definedName name="terraplenagem">#REF!</definedName>
    <definedName name="test" localSheetId="6" hidden="1">{"'PXR_6500'!$A$1:$I$124"}</definedName>
    <definedName name="test" localSheetId="7" hidden="1">{"'PXR_6500'!$A$1:$I$124"}</definedName>
    <definedName name="test" hidden="1">{"'PXR_6500'!$A$1:$I$124"}</definedName>
    <definedName name="testa" localSheetId="6" hidden="1">{#N/A,#N/A,FALSE,"ResRegn.A-kons.";#N/A,#N/A,FALSE,"Bal3112.A-kons.";#N/A,#N/A,FALSE,"Kont.a.A-kons.";#N/A,#N/A,FALSE,"Note 1-3";#N/A,#N/A,FALSE,"Note 4-10";#N/A,#N/A,FALSE,"Note11-12";#N/A,#N/A,FALSE,"Noter Balanse.A-kons.";#N/A,#N/A,FALSE,"Note 17-18.A-kons. ";#N/A,#N/A,FALSE,"Note 19 A-kons.";#N/A,#N/A,FALSE,"Note 20-22.A-kons.";#N/A,#N/A,FALSE,"Note 23 A-kons.";#N/A,#N/A,FALSE,"Note 24-31.A-kons.";#N/A,#N/A,FALSE,"Note 32-34 A-kons.";#N/A,#N/A,FALSE,"Note 35-36.A-kons.";#N/A,#N/A,FALSE,"Nøkkeltall"}</definedName>
    <definedName name="testa" localSheetId="7" hidden="1">{#N/A,#N/A,FALSE,"ResRegn.A-kons.";#N/A,#N/A,FALSE,"Bal3112.A-kons.";#N/A,#N/A,FALSE,"Kont.a.A-kons.";#N/A,#N/A,FALSE,"Note 1-3";#N/A,#N/A,FALSE,"Note 4-10";#N/A,#N/A,FALSE,"Note11-12";#N/A,#N/A,FALSE,"Noter Balanse.A-kons.";#N/A,#N/A,FALSE,"Note 17-18.A-kons. ";#N/A,#N/A,FALSE,"Note 19 A-kons.";#N/A,#N/A,FALSE,"Note 20-22.A-kons.";#N/A,#N/A,FALSE,"Note 23 A-kons.";#N/A,#N/A,FALSE,"Note 24-31.A-kons.";#N/A,#N/A,FALSE,"Note 32-34 A-kons.";#N/A,#N/A,FALSE,"Note 35-36.A-kons.";#N/A,#N/A,FALSE,"Nøkkeltall"}</definedName>
    <definedName name="testa" hidden="1">{#N/A,#N/A,FALSE,"ResRegn.A-kons.";#N/A,#N/A,FALSE,"Bal3112.A-kons.";#N/A,#N/A,FALSE,"Kont.a.A-kons.";#N/A,#N/A,FALSE,"Note 1-3";#N/A,#N/A,FALSE,"Note 4-10";#N/A,#N/A,FALSE,"Note11-12";#N/A,#N/A,FALSE,"Noter Balanse.A-kons.";#N/A,#N/A,FALSE,"Note 17-18.A-kons. ";#N/A,#N/A,FALSE,"Note 19 A-kons.";#N/A,#N/A,FALSE,"Note 20-22.A-kons.";#N/A,#N/A,FALSE,"Note 23 A-kons.";#N/A,#N/A,FALSE,"Note 24-31.A-kons.";#N/A,#N/A,FALSE,"Note 32-34 A-kons.";#N/A,#N/A,FALSE,"Note 35-36.A-kons.";#N/A,#N/A,FALSE,"Nøkkeltall"}</definedName>
    <definedName name="TESTANDO" localSheetId="7" hidden="1">{#N/A,#N/A,TRUE,"Quinzena 01 à 15-04-98 "}</definedName>
    <definedName name="TESTANDO" hidden="1">{#N/A,#N/A,TRUE,"Quinzena 01 à 15-04-98 "}</definedName>
    <definedName name="teste" localSheetId="6" hidden="1">#REF!</definedName>
    <definedName name="teste" localSheetId="7" hidden="1">#REF!</definedName>
    <definedName name="teste" hidden="1">{#N/A,#N/A,FALSE,"GERAL";#N/A,#N/A,FALSE,"012-96";#N/A,#N/A,FALSE,"018-96";#N/A,#N/A,FALSE,"027-96";#N/A,#N/A,FALSE,"059-96";#N/A,#N/A,FALSE,"076-96";#N/A,#N/A,FALSE,"019-97";#N/A,#N/A,FALSE,"021-97";#N/A,#N/A,FALSE,"022-97";#N/A,#N/A,FALSE,"028-97"}</definedName>
    <definedName name="teste_1" localSheetId="7" hidden="1">{#N/A,#N/A,FALSE,"SS";#N/A,#N/A,FALSE,"TER1";#N/A,#N/A,FALSE,"TER2";#N/A,#N/A,FALSE,"TER3";#N/A,#N/A,FALSE,"TP1";#N/A,#N/A,FALSE,"TP2";#N/A,#N/A,FALSE,"TP3";#N/A,#N/A,FALSE,"DI1";#N/A,#N/A,FALSE,"DI2";#N/A,#N/A,FALSE,"DI3";#N/A,#N/A,FALSE,"DS1";#N/A,#N/A,FALSE,"DS2";#N/A,#N/A,FALSE,"CM"}</definedName>
    <definedName name="teste_1" hidden="1">{#N/A,#N/A,FALSE,"SS";#N/A,#N/A,FALSE,"TER1";#N/A,#N/A,FALSE,"TER2";#N/A,#N/A,FALSE,"TER3";#N/A,#N/A,FALSE,"TP1";#N/A,#N/A,FALSE,"TP2";#N/A,#N/A,FALSE,"TP3";#N/A,#N/A,FALSE,"DI1";#N/A,#N/A,FALSE,"DI2";#N/A,#N/A,FALSE,"DI3";#N/A,#N/A,FALSE,"DS1";#N/A,#N/A,FALSE,"DS2";#N/A,#N/A,FALSE,"CM"}</definedName>
    <definedName name="teste1" localSheetId="6" hidden="1">{#N/A,#N/A,FALSE,"GERAL";#N/A,#N/A,FALSE,"012-96";#N/A,#N/A,FALSE,"018-96";#N/A,#N/A,FALSE,"027-96";#N/A,#N/A,FALSE,"059-96";#N/A,#N/A,FALSE,"076-96";#N/A,#N/A,FALSE,"019-97";#N/A,#N/A,FALSE,"021-97";#N/A,#N/A,FALSE,"022-97";#N/A,#N/A,FALSE,"028-97"}</definedName>
    <definedName name="teste1" localSheetId="7" hidden="1">{#N/A,#N/A,FALSE,"GERAL";#N/A,#N/A,FALSE,"012-96";#N/A,#N/A,FALSE,"018-96";#N/A,#N/A,FALSE,"027-96";#N/A,#N/A,FALSE,"059-96";#N/A,#N/A,FALSE,"076-96";#N/A,#N/A,FALSE,"019-97";#N/A,#N/A,FALSE,"021-97";#N/A,#N/A,FALSE,"022-97";#N/A,#N/A,FALSE,"028-97"}</definedName>
    <definedName name="teste1" hidden="1">{#N/A,#N/A,FALSE,"GERAL";#N/A,#N/A,FALSE,"012-96";#N/A,#N/A,FALSE,"018-96";#N/A,#N/A,FALSE,"027-96";#N/A,#N/A,FALSE,"059-96";#N/A,#N/A,FALSE,"076-96";#N/A,#N/A,FALSE,"019-97";#N/A,#N/A,FALSE,"021-97";#N/A,#N/A,FALSE,"022-97";#N/A,#N/A,FALSE,"028-97"}</definedName>
    <definedName name="teste1_1" localSheetId="7" hidden="1">{#N/A,#N/A,FALSE,"GERAL";#N/A,#N/A,FALSE,"012-96";#N/A,#N/A,FALSE,"018-96";#N/A,#N/A,FALSE,"027-96";#N/A,#N/A,FALSE,"059-96";#N/A,#N/A,FALSE,"076-96";#N/A,#N/A,FALSE,"019-97";#N/A,#N/A,FALSE,"021-97";#N/A,#N/A,FALSE,"022-97";#N/A,#N/A,FALSE,"028-97"}</definedName>
    <definedName name="teste1_1" hidden="1">{#N/A,#N/A,FALSE,"GERAL";#N/A,#N/A,FALSE,"012-96";#N/A,#N/A,FALSE,"018-96";#N/A,#N/A,FALSE,"027-96";#N/A,#N/A,FALSE,"059-96";#N/A,#N/A,FALSE,"076-96";#N/A,#N/A,FALSE,"019-97";#N/A,#N/A,FALSE,"021-97";#N/A,#N/A,FALSE,"022-97";#N/A,#N/A,FALSE,"028-97"}</definedName>
    <definedName name="teste1_2" localSheetId="7" hidden="1">{#N/A,#N/A,FALSE,"GERAL";#N/A,#N/A,FALSE,"012-96";#N/A,#N/A,FALSE,"018-96";#N/A,#N/A,FALSE,"027-96";#N/A,#N/A,FALSE,"059-96";#N/A,#N/A,FALSE,"076-96";#N/A,#N/A,FALSE,"019-97";#N/A,#N/A,FALSE,"021-97";#N/A,#N/A,FALSE,"022-97";#N/A,#N/A,FALSE,"028-97"}</definedName>
    <definedName name="teste1_2" hidden="1">{#N/A,#N/A,FALSE,"GERAL";#N/A,#N/A,FALSE,"012-96";#N/A,#N/A,FALSE,"018-96";#N/A,#N/A,FALSE,"027-96";#N/A,#N/A,FALSE,"059-96";#N/A,#N/A,FALSE,"076-96";#N/A,#N/A,FALSE,"019-97";#N/A,#N/A,FALSE,"021-97";#N/A,#N/A,FALSE,"022-97";#N/A,#N/A,FALSE,"028-97"}</definedName>
    <definedName name="teste1_3" localSheetId="7" hidden="1">{#N/A,#N/A,FALSE,"GERAL";#N/A,#N/A,FALSE,"012-96";#N/A,#N/A,FALSE,"018-96";#N/A,#N/A,FALSE,"027-96";#N/A,#N/A,FALSE,"059-96";#N/A,#N/A,FALSE,"076-96";#N/A,#N/A,FALSE,"019-97";#N/A,#N/A,FALSE,"021-97";#N/A,#N/A,FALSE,"022-97";#N/A,#N/A,FALSE,"028-97"}</definedName>
    <definedName name="teste1_3" hidden="1">{#N/A,#N/A,FALSE,"GERAL";#N/A,#N/A,FALSE,"012-96";#N/A,#N/A,FALSE,"018-96";#N/A,#N/A,FALSE,"027-96";#N/A,#N/A,FALSE,"059-96";#N/A,#N/A,FALSE,"076-96";#N/A,#N/A,FALSE,"019-97";#N/A,#N/A,FALSE,"021-97";#N/A,#N/A,FALSE,"022-97";#N/A,#N/A,FALSE,"028-97"}</definedName>
    <definedName name="teste1_4" localSheetId="7" hidden="1">{#N/A,#N/A,FALSE,"GERAL";#N/A,#N/A,FALSE,"012-96";#N/A,#N/A,FALSE,"018-96";#N/A,#N/A,FALSE,"027-96";#N/A,#N/A,FALSE,"059-96";#N/A,#N/A,FALSE,"076-96";#N/A,#N/A,FALSE,"019-97";#N/A,#N/A,FALSE,"021-97";#N/A,#N/A,FALSE,"022-97";#N/A,#N/A,FALSE,"028-97"}</definedName>
    <definedName name="teste1_4" hidden="1">{#N/A,#N/A,FALSE,"GERAL";#N/A,#N/A,FALSE,"012-96";#N/A,#N/A,FALSE,"018-96";#N/A,#N/A,FALSE,"027-96";#N/A,#N/A,FALSE,"059-96";#N/A,#N/A,FALSE,"076-96";#N/A,#N/A,FALSE,"019-97";#N/A,#N/A,FALSE,"021-97";#N/A,#N/A,FALSE,"022-97";#N/A,#N/A,FALSE,"028-97"}</definedName>
    <definedName name="teste10" localSheetId="6" hidden="1">{"'Quadro'!$A$4:$BG$78"}</definedName>
    <definedName name="teste10" localSheetId="7" hidden="1">{"'Quadro'!$A$4:$BG$78"}</definedName>
    <definedName name="teste10" hidden="1">{"'Quadro'!$A$4:$BG$78"}</definedName>
    <definedName name="teste2" localSheetId="6">#REF!</definedName>
    <definedName name="teste2">#REF!</definedName>
    <definedName name="teste20" localSheetId="6" hidden="1">{"'Quadro'!$A$4:$BG$78"}</definedName>
    <definedName name="teste20" localSheetId="7" hidden="1">{"'Quadro'!$A$4:$BG$78"}</definedName>
    <definedName name="teste20" hidden="1">{"'Quadro'!$A$4:$BG$78"}</definedName>
    <definedName name="teste3" localSheetId="6" hidden="1">{"'Quadro'!$A$4:$BG$78"}</definedName>
    <definedName name="teste3" localSheetId="7" hidden="1">{"'Quadro'!$A$4:$BG$78"}</definedName>
    <definedName name="teste3" hidden="1">{"'Quadro'!$A$4:$BG$78"}</definedName>
    <definedName name="testesteste">#REF!</definedName>
    <definedName name="tete" localSheetId="6" hidden="1">#REF!</definedName>
    <definedName name="tete" hidden="1">#REF!</definedName>
    <definedName name="tete1" localSheetId="6" hidden="1">#REF!</definedName>
    <definedName name="tete1" hidden="1">#REF!</definedName>
    <definedName name="tete2" localSheetId="6" hidden="1">#REF!</definedName>
    <definedName name="tete2" hidden="1">#REF!</definedName>
    <definedName name="tete3" localSheetId="6" hidden="1">#REF!</definedName>
    <definedName name="tete3" hidden="1">#REF!</definedName>
    <definedName name="tete4" localSheetId="6" hidden="1">#REF!</definedName>
    <definedName name="tete4" hidden="1">#REF!</definedName>
    <definedName name="TextRefCopyRangeCount" localSheetId="6" hidden="1">68</definedName>
    <definedName name="TextRefCopyRangeCount" localSheetId="7" hidden="1">68</definedName>
    <definedName name="TextRefCopyRangeCount" hidden="1">3</definedName>
    <definedName name="TFV"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FV"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FV"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gb" localSheetId="6" hidden="1">{"'gráf jan00'!$A$1:$AK$41"}</definedName>
    <definedName name="tgb" localSheetId="7" hidden="1">{"'gráf jan00'!$A$1:$AK$41"}</definedName>
    <definedName name="tgb" hidden="1">{"'gráf jan00'!$A$1:$AK$41"}</definedName>
    <definedName name="tgfrd" localSheetId="6" hidden="1">#REF!</definedName>
    <definedName name="tgfrd" hidden="1">#REF!</definedName>
    <definedName name="tgfrds" localSheetId="6" hidden="1">#REF!</definedName>
    <definedName name="tgfrds" hidden="1">#REF!</definedName>
    <definedName name="thguyi" localSheetId="6" hidden="1">{"'CptDifn'!$AA$32:$AG$32"}</definedName>
    <definedName name="thguyi" localSheetId="7" hidden="1">{"'CptDifn'!$AA$32:$AG$32"}</definedName>
    <definedName name="thguyi" hidden="1">{"'CptDifn'!$AA$32:$AG$32"}</definedName>
    <definedName name="thh">#N/A</definedName>
    <definedName name="THR" localSheetId="6" hidden="1">{"'gráf jan00'!$A$1:$AK$41"}</definedName>
    <definedName name="THR" localSheetId="7" hidden="1">{"'gráf jan00'!$A$1:$AK$41"}</definedName>
    <definedName name="THR" hidden="1">{"'gráf jan00'!$A$1:$AK$41"}</definedName>
    <definedName name="THTRHT" localSheetId="6" hidden="1">{"'gráf jan00'!$A$1:$AK$41"}</definedName>
    <definedName name="THTRHT" localSheetId="7" hidden="1">{"'gráf jan00'!$A$1:$AK$41"}</definedName>
    <definedName name="THTRHT" hidden="1">{"'gráf jan00'!$A$1:$AK$41"}</definedName>
    <definedName name="timao">#REF!</definedName>
    <definedName name="tipo" localSheetId="6">#REF!</definedName>
    <definedName name="tipo" localSheetId="7">'[40]ABC Projeto'!$B:$B</definedName>
    <definedName name="tipo">#REF!</definedName>
    <definedName name="tipo_pav" localSheetId="6">#REF!</definedName>
    <definedName name="tipo_pav" localSheetId="7">'[40]Mem Calculo Pavimentação'!$B:$B</definedName>
    <definedName name="tipo_pav">#REF!</definedName>
    <definedName name="tipo_projeto" localSheetId="6">#REF!</definedName>
    <definedName name="tipo_projeto" localSheetId="7">'[40]Quantidades Projeto'!$F:$F</definedName>
    <definedName name="tipo_projeto">#REF!</definedName>
    <definedName name="TIPO2">#REF!</definedName>
    <definedName name="TIPO7">#REF!</definedName>
    <definedName name="TipoObra">2</definedName>
    <definedName name="TIPOORCAMENTO" localSheetId="6" hidden="1">IF(VALUE(#REF!)=2,"Licitado","Proposto")</definedName>
    <definedName name="TIPOORCAMENTO" localSheetId="7" hidden="1">IF(VALUE([115]Menu!$O$3)=2,"Licitado","Proposto")</definedName>
    <definedName name="TIPOORCAMENTO" hidden="1">IF(VALUE(#REF!)=2,"Licitado","Proposto")</definedName>
    <definedName name="TipoRel">"Vale"</definedName>
    <definedName name="TIR" localSheetId="6">#REF!</definedName>
    <definedName name="TIR" localSheetId="7">[116]Resumo_Invest!$E$1</definedName>
    <definedName name="TIR">#REF!</definedName>
    <definedName name="TIR.FCFF" localSheetId="6">#REF!</definedName>
    <definedName name="TIR.FCFF" localSheetId="7">[81]CP!#REF!</definedName>
    <definedName name="TIR.FCFF">#REF!</definedName>
    <definedName name="Títulos" localSheetId="6">#REF!</definedName>
    <definedName name="Títulos" localSheetId="7">#REF!</definedName>
    <definedName name="Títulos">#REF!</definedName>
    <definedName name="_xlnm.Print_Titles" localSheetId="1">'2-CPU-1'!$2:$7</definedName>
    <definedName name="_xlnm.Print_Titles" localSheetId="2">'2-CPU-2'!$2:$7</definedName>
    <definedName name="_xlnm.Print_Titles" localSheetId="3">'2-CPU-3'!$2:$7</definedName>
    <definedName name="_xlnm.Print_Titles" localSheetId="4">'2-CPU-4'!$2:$7</definedName>
    <definedName name="_xlnm.Print_Titles" localSheetId="5">'2-CPU-5'!$2:$7</definedName>
    <definedName name="_xlnm.Print_Titles" localSheetId="7">'IV-Cronograma'!$E:$F,'IV-Cronograma'!$3:$5</definedName>
    <definedName name="_xlnm.Print_Titles">#REF!</definedName>
    <definedName name="tjtrj"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tjtrj"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tjtrj"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tk" localSheetId="6">#REF!</definedName>
    <definedName name="tk" localSheetId="7">#REF!</definedName>
    <definedName name="tk">#REF!</definedName>
    <definedName name="TMDA_Kms_Exploração_média" localSheetId="6" hidden="1">#REF!</definedName>
    <definedName name="TMDA_Kms_Exploração_média" hidden="1">#REF!</definedName>
    <definedName name="TMDA_kms_Percorridos_Lanços" localSheetId="6" hidden="1">#REF!</definedName>
    <definedName name="TMDA_kms_Percorridos_Lanços" hidden="1">#REF!</definedName>
    <definedName name="TMDA_Receitas" localSheetId="6" hidden="1">#REF!</definedName>
    <definedName name="TMDA_Receitas" hidden="1">#REF!</definedName>
    <definedName name="TMDA_Receitascl1" localSheetId="6" hidden="1">#REF!</definedName>
    <definedName name="TMDA_Receitascl1" hidden="1">#REF!</definedName>
    <definedName name="TMDA_Receitascl2" localSheetId="6" hidden="1">#REF!</definedName>
    <definedName name="TMDA_Receitascl2" hidden="1">#REF!</definedName>
    <definedName name="TMDA_Receitascl3" localSheetId="6" hidden="1">#REF!</definedName>
    <definedName name="TMDA_Receitascl3" hidden="1">#REF!</definedName>
    <definedName name="TMDA_Receitascl4" localSheetId="6" hidden="1">#REF!</definedName>
    <definedName name="TMDA_Receitascl4" hidden="1">#REF!</definedName>
    <definedName name="TMDA_ViasLanços" localSheetId="6" hidden="1">#REF!</definedName>
    <definedName name="TMDA_ViasLanços" hidden="1">#REF!</definedName>
    <definedName name="TMDAcl1" localSheetId="6" hidden="1">#REF!</definedName>
    <definedName name="TMDAcl1" hidden="1">#REF!</definedName>
    <definedName name="TMDAcl2" localSheetId="6" hidden="1">#REF!</definedName>
    <definedName name="TMDAcl2" hidden="1">#REF!</definedName>
    <definedName name="TMDAcl3" localSheetId="6" hidden="1">#REF!</definedName>
    <definedName name="TMDAcl3" hidden="1">#REF!</definedName>
    <definedName name="TMDAcl4" localSheetId="6" hidden="1">#REF!</definedName>
    <definedName name="TMDAcl4" hidden="1">#REF!</definedName>
    <definedName name="TMO">#REF!</definedName>
    <definedName name="to" localSheetId="7" hidden="1">{#N/A,#N/A,FALSE,"GERAL";#N/A,#N/A,FALSE,"012-96";#N/A,#N/A,FALSE,"018-96";#N/A,#N/A,FALSE,"027-96";#N/A,#N/A,FALSE,"059-96";#N/A,#N/A,FALSE,"076-96";#N/A,#N/A,FALSE,"019-97";#N/A,#N/A,FALSE,"021-97";#N/A,#N/A,FALSE,"022-97";#N/A,#N/A,FALSE,"028-97"}</definedName>
    <definedName name="to" hidden="1">{#N/A,#N/A,FALSE,"GERAL";#N/A,#N/A,FALSE,"012-96";#N/A,#N/A,FALSE,"018-96";#N/A,#N/A,FALSE,"027-96";#N/A,#N/A,FALSE,"059-96";#N/A,#N/A,FALSE,"076-96";#N/A,#N/A,FALSE,"019-97";#N/A,#N/A,FALSE,"021-97";#N/A,#N/A,FALSE,"022-97";#N/A,#N/A,FALSE,"028-97"}</definedName>
    <definedName name="todas" localSheetId="6" hidden="1">#REF!</definedName>
    <definedName name="todas" localSheetId="7" hidden="1">#REF!</definedName>
    <definedName name="todas" hidden="1">#REF!</definedName>
    <definedName name="Todos">#REF!</definedName>
    <definedName name="Todos1">#REF!</definedName>
    <definedName name="torre">"$#REF!.$A$1:$H$54"</definedName>
    <definedName name="TOT" localSheetId="6" hidden="1">#REF!</definedName>
    <definedName name="TOT" localSheetId="7" hidden="1">#REF!</definedName>
    <definedName name="TOT" hidden="1">#REF!</definedName>
    <definedName name="TOT_VPL" localSheetId="6">#REF!</definedName>
    <definedName name="TOT_VPL" localSheetId="7">'[117]PER (VP)'!$F$118</definedName>
    <definedName name="TOT_VPL">#REF!</definedName>
    <definedName name="TOTA">#REF!</definedName>
    <definedName name="TOTAIS">#REF!</definedName>
    <definedName name="TOTAISA">#REF!</definedName>
    <definedName name="TOTAISAH">#REF!</definedName>
    <definedName name="TOTAISH">#REF!</definedName>
    <definedName name="total" localSheetId="6">#REF!</definedName>
    <definedName name="total">#REF!</definedName>
    <definedName name="total_15">#REF!</definedName>
    <definedName name="total_16">#REF!</definedName>
    <definedName name="total_17">#REF!</definedName>
    <definedName name="total_18">#REF!</definedName>
    <definedName name="total_19">#REF!</definedName>
    <definedName name="total_20">#REF!</definedName>
    <definedName name="total_21">#REF!</definedName>
    <definedName name="total_22">#REF!</definedName>
    <definedName name="total_23">#REF!</definedName>
    <definedName name="total_24">#REF!</definedName>
    <definedName name="total_25">#REF!</definedName>
    <definedName name="total_26">#REF!</definedName>
    <definedName name="total_27">#REF!</definedName>
    <definedName name="total_28">#REF!</definedName>
    <definedName name="total_29">#REF!</definedName>
    <definedName name="total_30">#REF!</definedName>
    <definedName name="total_31">#REF!</definedName>
    <definedName name="total_32">#REF!</definedName>
    <definedName name="total_33">#REF!</definedName>
    <definedName name="total_34">#REF!</definedName>
    <definedName name="total_35">#REF!</definedName>
    <definedName name="total_36">#REF!</definedName>
    <definedName name="total_38">#REF!</definedName>
    <definedName name="Total_Alteamento">#N/A</definedName>
    <definedName name="Total_Canteiro">#N/A</definedName>
    <definedName name="Total_Nós_média" localSheetId="6" hidden="1">#REF!</definedName>
    <definedName name="Total_Nós_média" localSheetId="7" hidden="1">#REF!</definedName>
    <definedName name="Total_Nós_média" hidden="1">#REF!</definedName>
    <definedName name="Total_Obra">SUM(Total_Alteamento,[0]!Total_Ombreira)</definedName>
    <definedName name="Total_Ombreira">#N/A</definedName>
    <definedName name="total_pav" localSheetId="6">#REF!</definedName>
    <definedName name="total_pav" localSheetId="7">'[40]Mem Calculo Pavimentação'!$AH:$AH</definedName>
    <definedName name="total_pav">#REF!</definedName>
    <definedName name="Total_Portagens_média" localSheetId="6" hidden="1">#REF!</definedName>
    <definedName name="Total_Portagens_média" hidden="1">#REF!</definedName>
    <definedName name="total_transporte" localSheetId="6">#REF!</definedName>
    <definedName name="total_transporte" localSheetId="7">[61]SICRO!$GN:$GN</definedName>
    <definedName name="total_transporte">#REF!</definedName>
    <definedName name="TOTAL1">#REF!</definedName>
    <definedName name="TOTAL10">#REF!</definedName>
    <definedName name="TOTAL11">#REF!</definedName>
    <definedName name="TOTAL12">#REF!</definedName>
    <definedName name="TOTAL13">#REF!</definedName>
    <definedName name="TOTAL14">#REF!</definedName>
    <definedName name="TOTAL15">#REF!</definedName>
    <definedName name="TOTAL2">#REF!</definedName>
    <definedName name="TOTAL3">#REF!</definedName>
    <definedName name="TOTAL4">#REF!</definedName>
    <definedName name="TOTAL5">#REF!</definedName>
    <definedName name="TOTAL6">#REF!</definedName>
    <definedName name="TOTAL7">#REF!</definedName>
    <definedName name="TOTAL8">#REF!</definedName>
    <definedName name="TOTAL9">#REF!</definedName>
    <definedName name="TOTALBUDGET">#REF!</definedName>
    <definedName name="TOTALCOL" localSheetId="6">#REF!</definedName>
    <definedName name="TOTALCOL" localSheetId="7">'[40]Memoria Calculo Geral'!$AD:$AD</definedName>
    <definedName name="TOTALCOL">#REF!</definedName>
    <definedName name="TOTALGP">#REF!</definedName>
    <definedName name="TOTALMISCEL">#REF!</definedName>
    <definedName name="TOTB">#REF!</definedName>
    <definedName name="TOTC">#REF!</definedName>
    <definedName name="TOTD">#REF!</definedName>
    <definedName name="TOTE">#REF!</definedName>
    <definedName name="TOTF">#REF!</definedName>
    <definedName name="TOTG">#REF!</definedName>
    <definedName name="TOTH">#REF!</definedName>
    <definedName name="TOTI">#REF!</definedName>
    <definedName name="TOTJ">#REF!</definedName>
    <definedName name="TOTK">#REF!</definedName>
    <definedName name="TOTL">#REF!</definedName>
    <definedName name="TOTM">#REF!</definedName>
    <definedName name="TOTN">#REF!</definedName>
    <definedName name="toto" localSheetId="6" hidden="1">{"'Database'!$A$1:$F$130"}</definedName>
    <definedName name="toto" localSheetId="7" hidden="1">{"'Database'!$A$1:$F$130"}</definedName>
    <definedName name="toto" hidden="1">{"'Database'!$A$1:$F$130"}</definedName>
    <definedName name="TOTP">#REF!</definedName>
    <definedName name="TOTQ">#REF!</definedName>
    <definedName name="TOTRES">#REF!</definedName>
    <definedName name="tøv" localSheetId="6" hidden="1">{#N/A,#N/A,FALSE,"Skjema 6.1 ";#N/A,#N/A,FALSE,"Skjema 6.2";#N/A,#N/A,FALSE,"Skjema 6.3";#N/A,#N/A,FALSE,"Skjema 6.4 ";#N/A,#N/A,FALSE,"Skjema 6.5";#N/A,#N/A,FALSE,"Skjema 6.6 ";#N/A,#N/A,FALSE,"Skjema 6.7 ";#N/A,#N/A,FALSE,"Skjema 6.8 ";#N/A,#N/A,FALSE,"Skjema 6.9";#N/A,#N/A,FALSE,"Skjema 6.10 ";#N/A,#N/A,FALSE,"Skjema 6.11 ";#N/A,#N/A,FALSE,"Skjema 6.12 ";#N/A,#N/A,FALSE,"Skjema 6.13 ";#N/A,#N/A,FALSE,"Skjema 6.14";#N/A,#N/A,FALSE,"Skjema 6.15 ";#N/A,#N/A,FALSE,"Skjema 6.16 ";#N/A,#N/A,FALSE,"Skjema 6.17 ";#N/A,#N/A,FALSE,"Skjema 6.18 ";#N/A,#N/A,FALSE,"Skjema 6.19 ";#N/A,#N/A,FALSE,"Skjema 6.20 ";#N/A,#N/A,FALSE,"Skjema 6.21";#N/A,#N/A,FALSE,"Skjema 6.22 ";#N/A,#N/A,FALSE,"Skjema 6.23 ";#N/A,#N/A,FALSE,"Skjema 6.24 ";#N/A,#N/A,FALSE,"Skjema 6.25";#N/A,#N/A,FALSE,"Skjema 6.26 ";#N/A,#N/A,FALSE,"Skjema 6.27";#N/A,#N/A,FALSE,"Skjema 6.28 ";#N/A,#N/A,FALSE,"Skjema 6.29";#N/A,#N/A,FALSE,"Skjema 6.30";#N/A,#N/A,FALSE,"Skjema 6.31";#N/A,#N/A,FALSE,"Skjema 6.31b"}</definedName>
    <definedName name="tøv" localSheetId="7" hidden="1">{#N/A,#N/A,FALSE,"Skjema 6.1 ";#N/A,#N/A,FALSE,"Skjema 6.2";#N/A,#N/A,FALSE,"Skjema 6.3";#N/A,#N/A,FALSE,"Skjema 6.4 ";#N/A,#N/A,FALSE,"Skjema 6.5";#N/A,#N/A,FALSE,"Skjema 6.6 ";#N/A,#N/A,FALSE,"Skjema 6.7 ";#N/A,#N/A,FALSE,"Skjema 6.8 ";#N/A,#N/A,FALSE,"Skjema 6.9";#N/A,#N/A,FALSE,"Skjema 6.10 ";#N/A,#N/A,FALSE,"Skjema 6.11 ";#N/A,#N/A,FALSE,"Skjema 6.12 ";#N/A,#N/A,FALSE,"Skjema 6.13 ";#N/A,#N/A,FALSE,"Skjema 6.14";#N/A,#N/A,FALSE,"Skjema 6.15 ";#N/A,#N/A,FALSE,"Skjema 6.16 ";#N/A,#N/A,FALSE,"Skjema 6.17 ";#N/A,#N/A,FALSE,"Skjema 6.18 ";#N/A,#N/A,FALSE,"Skjema 6.19 ";#N/A,#N/A,FALSE,"Skjema 6.20 ";#N/A,#N/A,FALSE,"Skjema 6.21";#N/A,#N/A,FALSE,"Skjema 6.22 ";#N/A,#N/A,FALSE,"Skjema 6.23 ";#N/A,#N/A,FALSE,"Skjema 6.24 ";#N/A,#N/A,FALSE,"Skjema 6.25";#N/A,#N/A,FALSE,"Skjema 6.26 ";#N/A,#N/A,FALSE,"Skjema 6.27";#N/A,#N/A,FALSE,"Skjema 6.28 ";#N/A,#N/A,FALSE,"Skjema 6.29";#N/A,#N/A,FALSE,"Skjema 6.30";#N/A,#N/A,FALSE,"Skjema 6.31";#N/A,#N/A,FALSE,"Skjema 6.31b"}</definedName>
    <definedName name="tøv" hidden="1">{#N/A,#N/A,FALSE,"Skjema 6.1 ";#N/A,#N/A,FALSE,"Skjema 6.2";#N/A,#N/A,FALSE,"Skjema 6.3";#N/A,#N/A,FALSE,"Skjema 6.4 ";#N/A,#N/A,FALSE,"Skjema 6.5";#N/A,#N/A,FALSE,"Skjema 6.6 ";#N/A,#N/A,FALSE,"Skjema 6.7 ";#N/A,#N/A,FALSE,"Skjema 6.8 ";#N/A,#N/A,FALSE,"Skjema 6.9";#N/A,#N/A,FALSE,"Skjema 6.10 ";#N/A,#N/A,FALSE,"Skjema 6.11 ";#N/A,#N/A,FALSE,"Skjema 6.12 ";#N/A,#N/A,FALSE,"Skjema 6.13 ";#N/A,#N/A,FALSE,"Skjema 6.14";#N/A,#N/A,FALSE,"Skjema 6.15 ";#N/A,#N/A,FALSE,"Skjema 6.16 ";#N/A,#N/A,FALSE,"Skjema 6.17 ";#N/A,#N/A,FALSE,"Skjema 6.18 ";#N/A,#N/A,FALSE,"Skjema 6.19 ";#N/A,#N/A,FALSE,"Skjema 6.20 ";#N/A,#N/A,FALSE,"Skjema 6.21";#N/A,#N/A,FALSE,"Skjema 6.22 ";#N/A,#N/A,FALSE,"Skjema 6.23 ";#N/A,#N/A,FALSE,"Skjema 6.24 ";#N/A,#N/A,FALSE,"Skjema 6.25";#N/A,#N/A,FALSE,"Skjema 6.26 ";#N/A,#N/A,FALSE,"Skjema 6.27";#N/A,#N/A,FALSE,"Skjema 6.28 ";#N/A,#N/A,FALSE,"Skjema 6.29";#N/A,#N/A,FALSE,"Skjema 6.30";#N/A,#N/A,FALSE,"Skjema 6.31";#N/A,#N/A,FALSE,"Skjema 6.31b"}</definedName>
    <definedName name="TP" localSheetId="6" hidden="1">#REF!</definedName>
    <definedName name="TP" localSheetId="7" hidden="1">#REF!</definedName>
    <definedName name="TP" hidden="1">#REF!</definedName>
    <definedName name="TPM" localSheetId="6">#REF!</definedName>
    <definedName name="TPM">#REF!</definedName>
    <definedName name="TPU" localSheetId="6">#REF!</definedName>
    <definedName name="TPU" localSheetId="7">[91]Controle!$G$53</definedName>
    <definedName name="TPU">#REF!</definedName>
    <definedName name="TR">#REF!</definedName>
    <definedName name="TR\" localSheetId="6" hidden="1">{#N/A,#N/A,FALSE,"Aging Summary";#N/A,#N/A,FALSE,"Ratio Analysis";#N/A,#N/A,FALSE,"Test 120 Day Accts";#N/A,#N/A,FALSE,"Tickmarks"}</definedName>
    <definedName name="TR\" localSheetId="7" hidden="1">{#N/A,#N/A,FALSE,"Aging Summary";#N/A,#N/A,FALSE,"Ratio Analysis";#N/A,#N/A,FALSE,"Test 120 Day Accts";#N/A,#N/A,FALSE,"Tickmarks"}</definedName>
    <definedName name="TR\" hidden="1">{#N/A,#N/A,FALSE,"Aging Summary";#N/A,#N/A,FALSE,"Ratio Analysis";#N/A,#N/A,FALSE,"Test 120 Day Accts";#N/A,#N/A,FALSE,"Tickmarks"}</definedName>
    <definedName name="tran" localSheetId="6" hidden="1">{"'Quadro'!$A$4:$BG$78"}</definedName>
    <definedName name="tran" localSheetId="7" hidden="1">{"'Quadro'!$A$4:$BG$78"}</definedName>
    <definedName name="tran" hidden="1">{"'Quadro'!$A$4:$BG$78"}</definedName>
    <definedName name="TRANS" localSheetId="6">#REF!</definedName>
    <definedName name="TRANS" localSheetId="7">[93]TRANS!$C$4:$H$28</definedName>
    <definedName name="TRANS">#REF!</definedName>
    <definedName name="TRANSP_LOC_CARROC_PAV" localSheetId="6">#REF!</definedName>
    <definedName name="TRANSP_LOC_CARROC_PAV">#REF!</definedName>
    <definedName name="TRANSP_LOC_EQUIP" localSheetId="6">#REF!</definedName>
    <definedName name="TRANSP_LOC_EQUIP">#REF!</definedName>
    <definedName name="TRANSP_LOC_PAV" localSheetId="6">#REF!</definedName>
    <definedName name="TRANSP_LOC_PAV">#REF!</definedName>
    <definedName name="transp36"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ansp36"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ansp3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ansp36a"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ansp36a"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ansp36a"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e" localSheetId="6" hidden="1">{"'gráf jan00'!$A$1:$AK$41"}</definedName>
    <definedName name="tre" localSheetId="7" hidden="1">{"'gráf jan00'!$A$1:$AK$41"}</definedName>
    <definedName name="tre" hidden="1">{"'gráf jan00'!$A$1:$AK$41"}</definedName>
    <definedName name="Trec" localSheetId="6" hidden="1">#REF!</definedName>
    <definedName name="Trec" hidden="1">#REF!</definedName>
    <definedName name="trecho" localSheetId="6">#REF!</definedName>
    <definedName name="trecho" localSheetId="7">'[59]Dados Iniciais'!$B$3</definedName>
    <definedName name="trecho">#REF!</definedName>
    <definedName name="trecho_pav" localSheetId="6">#REF!</definedName>
    <definedName name="trecho_pav" localSheetId="7">'[40]Mem Calculo Pavimentação'!$D:$D</definedName>
    <definedName name="trecho_pav">#REF!</definedName>
    <definedName name="trem" localSheetId="6" hidden="1">{"'gráf jan00'!$A$1:$AK$41"}</definedName>
    <definedName name="trem" localSheetId="7" hidden="1">{"'gráf jan00'!$A$1:$AK$41"}</definedName>
    <definedName name="trem" hidden="1">{"'gráf jan00'!$A$1:$AK$41"}</definedName>
    <definedName name="TRES" localSheetId="6" hidden="1">{#N/A,#N/A,FALSE,"GERAL";#N/A,#N/A,FALSE,"012-96";#N/A,#N/A,FALSE,"018-96";#N/A,#N/A,FALSE,"027-96";#N/A,#N/A,FALSE,"059-96";#N/A,#N/A,FALSE,"076-96";#N/A,#N/A,FALSE,"019-97";#N/A,#N/A,FALSE,"021-97";#N/A,#N/A,FALSE,"022-97";#N/A,#N/A,FALSE,"028-97"}</definedName>
    <definedName name="TRES" localSheetId="7" hidden="1">{#N/A,#N/A,FALSE,"GERAL";#N/A,#N/A,FALSE,"012-96";#N/A,#N/A,FALSE,"018-96";#N/A,#N/A,FALSE,"027-96";#N/A,#N/A,FALSE,"059-96";#N/A,#N/A,FALSE,"076-96";#N/A,#N/A,FALSE,"019-97";#N/A,#N/A,FALSE,"021-97";#N/A,#N/A,FALSE,"022-97";#N/A,#N/A,FALSE,"028-97"}</definedName>
    <definedName name="TRES" hidden="1">{#N/A,#N/A,FALSE,"GERAL";#N/A,#N/A,FALSE,"012-96";#N/A,#N/A,FALSE,"018-96";#N/A,#N/A,FALSE,"027-96";#N/A,#N/A,FALSE,"059-96";#N/A,#N/A,FALSE,"076-96";#N/A,#N/A,FALSE,"019-97";#N/A,#N/A,FALSE,"021-97";#N/A,#N/A,FALSE,"022-97";#N/A,#N/A,FALSE,"028-97"}</definedName>
    <definedName name="trezeabril" localSheetId="6" hidden="1">{"'gráf jan00'!$A$1:$AK$41"}</definedName>
    <definedName name="trezeabril" localSheetId="7" hidden="1">{"'gráf jan00'!$A$1:$AK$41"}</definedName>
    <definedName name="trezeabril" hidden="1">{"'gráf jan00'!$A$1:$AK$41"}</definedName>
    <definedName name="TREZEABRILL" localSheetId="6" hidden="1">{"'gráf jan00'!$A$1:$AK$41"}</definedName>
    <definedName name="TREZEABRILL" localSheetId="7" hidden="1">{"'gráf jan00'!$A$1:$AK$41"}</definedName>
    <definedName name="TREZEABRILL" hidden="1">{"'gráf jan00'!$A$1:$AK$41"}</definedName>
    <definedName name="trezeag" localSheetId="6" hidden="1">{"'gráf jan00'!$A$1:$AK$41"}</definedName>
    <definedName name="trezeag" localSheetId="7" hidden="1">{"'gráf jan00'!$A$1:$AK$41"}</definedName>
    <definedName name="trezeag" hidden="1">{"'gráf jan00'!$A$1:$AK$41"}</definedName>
    <definedName name="trezeagosto" localSheetId="6" hidden="1">{"'gráf jan00'!$A$1:$AK$41"}</definedName>
    <definedName name="trezeagosto" localSheetId="7" hidden="1">{"'gráf jan00'!$A$1:$AK$41"}</definedName>
    <definedName name="trezeagosto" hidden="1">{"'gráf jan00'!$A$1:$AK$41"}</definedName>
    <definedName name="trezeagosto2" localSheetId="6" hidden="1">{"'gráf jan00'!$A$1:$AK$41"}</definedName>
    <definedName name="trezeagosto2" localSheetId="7" hidden="1">{"'gráf jan00'!$A$1:$AK$41"}</definedName>
    <definedName name="trezeagosto2" hidden="1">{"'gráf jan00'!$A$1:$AK$41"}</definedName>
    <definedName name="trezeagosto3" localSheetId="6" hidden="1">{"'gráf jan00'!$A$1:$AK$41"}</definedName>
    <definedName name="trezeagosto3" localSheetId="7" hidden="1">{"'gráf jan00'!$A$1:$AK$41"}</definedName>
    <definedName name="trezeagosto3" hidden="1">{"'gráf jan00'!$A$1:$AK$41"}</definedName>
    <definedName name="trezeagosto4" localSheetId="6" hidden="1">{"'gráf jan00'!$A$1:$AK$41"}</definedName>
    <definedName name="trezeagosto4" localSheetId="7" hidden="1">{"'gráf jan00'!$A$1:$AK$41"}</definedName>
    <definedName name="trezeagosto4" hidden="1">{"'gráf jan00'!$A$1:$AK$41"}</definedName>
    <definedName name="trezeagosto5" localSheetId="6" hidden="1">{"'gráf jan00'!$A$1:$AK$41"}</definedName>
    <definedName name="trezeagosto5" localSheetId="7" hidden="1">{"'gráf jan00'!$A$1:$AK$41"}</definedName>
    <definedName name="trezeagosto5" hidden="1">{"'gráf jan00'!$A$1:$AK$41"}</definedName>
    <definedName name="trezeagosto6" localSheetId="6" hidden="1">{"'gráf jan00'!$A$1:$AK$41"}</definedName>
    <definedName name="trezeagosto6" localSheetId="7" hidden="1">{"'gráf jan00'!$A$1:$AK$41"}</definedName>
    <definedName name="trezeagosto6" hidden="1">{"'gráf jan00'!$A$1:$AK$41"}</definedName>
    <definedName name="trezeagosto7" localSheetId="6" hidden="1">{"'gráf jan00'!$A$1:$AK$41"}</definedName>
    <definedName name="trezeagosto7" localSheetId="7" hidden="1">{"'gráf jan00'!$A$1:$AK$41"}</definedName>
    <definedName name="trezeagosto7" hidden="1">{"'gráf jan00'!$A$1:$AK$41"}</definedName>
    <definedName name="trezeagosto8" localSheetId="6" hidden="1">{"'gráf jan00'!$A$1:$AK$41"}</definedName>
    <definedName name="trezeagosto8" localSheetId="7" hidden="1">{"'gráf jan00'!$A$1:$AK$41"}</definedName>
    <definedName name="trezeagosto8" hidden="1">{"'gráf jan00'!$A$1:$AK$41"}</definedName>
    <definedName name="trezejulho" localSheetId="6" hidden="1">{"'gráf jan00'!$A$1:$AK$41"}</definedName>
    <definedName name="trezejulho" localSheetId="7" hidden="1">{"'gráf jan00'!$A$1:$AK$41"}</definedName>
    <definedName name="trezejulho" hidden="1">{"'gráf jan00'!$A$1:$AK$41"}</definedName>
    <definedName name="trezejulho2" localSheetId="6" hidden="1">{"'gráf jan00'!$A$1:$AK$41"}</definedName>
    <definedName name="trezejulho2" localSheetId="7" hidden="1">{"'gráf jan00'!$A$1:$AK$41"}</definedName>
    <definedName name="trezejulho2" hidden="1">{"'gráf jan00'!$A$1:$AK$41"}</definedName>
    <definedName name="trezejulho3" localSheetId="6" hidden="1">{"'gráf jan00'!$A$1:$AK$41"}</definedName>
    <definedName name="trezejulho3" localSheetId="7" hidden="1">{"'gráf jan00'!$A$1:$AK$41"}</definedName>
    <definedName name="trezejulho3" hidden="1">{"'gráf jan00'!$A$1:$AK$41"}</definedName>
    <definedName name="trezejun" localSheetId="6" hidden="1">{"'gráf jan00'!$A$1:$AK$41"}</definedName>
    <definedName name="trezejun" localSheetId="7" hidden="1">{"'gráf jan00'!$A$1:$AK$41"}</definedName>
    <definedName name="trezejun" hidden="1">{"'gráf jan00'!$A$1:$AK$41"}</definedName>
    <definedName name="trezejunho" localSheetId="6" hidden="1">{"'gráf jan00'!$A$1:$AK$41"}</definedName>
    <definedName name="trezejunho" localSheetId="7" hidden="1">{"'gráf jan00'!$A$1:$AK$41"}</definedName>
    <definedName name="trezejunho" hidden="1">{"'gráf jan00'!$A$1:$AK$41"}</definedName>
    <definedName name="trezejunnho" localSheetId="6" hidden="1">{"'gráf jan00'!$A$1:$AK$41"}</definedName>
    <definedName name="trezejunnho" localSheetId="7" hidden="1">{"'gráf jan00'!$A$1:$AK$41"}</definedName>
    <definedName name="trezejunnho" hidden="1">{"'gráf jan00'!$A$1:$AK$41"}</definedName>
    <definedName name="trezemarço" localSheetId="6" hidden="1">{"'gráf jan00'!$A$1:$AK$41"}</definedName>
    <definedName name="trezemarço" localSheetId="7" hidden="1">{"'gráf jan00'!$A$1:$AK$41"}</definedName>
    <definedName name="trezemarço" hidden="1">{"'gráf jan00'!$A$1:$AK$41"}</definedName>
    <definedName name="trfeadsa" localSheetId="6" hidden="1">#REF!</definedName>
    <definedName name="trfeadsa" hidden="1">#REF!</definedName>
    <definedName name="trian" localSheetId="6" hidden="1">{"'gráf jan00'!$A$1:$AK$41"}</definedName>
    <definedName name="trian" localSheetId="7" hidden="1">{"'gráf jan00'!$A$1:$AK$41"}</definedName>
    <definedName name="trian" hidden="1">{"'gráf jan00'!$A$1:$AK$41"}</definedName>
    <definedName name="TROCA" localSheetId="6">#REF!</definedName>
    <definedName name="TROCA">#REF!</definedName>
    <definedName name="TRP" localSheetId="6">#REF!</definedName>
    <definedName name="TRP">#REF!</definedName>
    <definedName name="trpaa" localSheetId="6">#REF!</definedName>
    <definedName name="trpaa">#REF!</definedName>
    <definedName name="trrrr"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trrrr"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trrrr"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trt" localSheetId="6" hidden="1">{"'gráf jan00'!$A$1:$AK$41"}</definedName>
    <definedName name="trt" localSheetId="7" hidden="1">{"'gráf jan00'!$A$1:$AK$41"}</definedName>
    <definedName name="trt" hidden="1">{"'gráf jan00'!$A$1:$AK$41"}</definedName>
    <definedName name="TRYGTRHGASR" localSheetId="6" hidden="1">{#N/A,#N/A,FALSE,"Suprimentos";#N/A,#N/A,FALSE,"Medicina e Segurança";#N/A,#N/A,FALSE,"Administração";#N/A,#N/A,FALSE,"Meio Ambiente";#N/A,#N/A,FALSE,"Operação (Mina)";#N/A,#N/A,FALSE,"Operação (Porto)"}</definedName>
    <definedName name="TRYGTRHGASR" localSheetId="7" hidden="1">{#N/A,#N/A,FALSE,"Suprimentos";#N/A,#N/A,FALSE,"Medicina e Segurança";#N/A,#N/A,FALSE,"Administração";#N/A,#N/A,FALSE,"Meio Ambiente";#N/A,#N/A,FALSE,"Operação (Mina)";#N/A,#N/A,FALSE,"Operação (Porto)"}</definedName>
    <definedName name="TRYGTRHGASR" hidden="1">{#N/A,#N/A,FALSE,"Suprimentos";#N/A,#N/A,FALSE,"Medicina e Segurança";#N/A,#N/A,FALSE,"Administração";#N/A,#N/A,FALSE,"Meio Ambiente";#N/A,#N/A,FALSE,"Operação (Mina)";#N/A,#N/A,FALSE,"Operação (Porto)"}</definedName>
    <definedName name="TRYU" localSheetId="6" hidden="1">{"'Quadro'!$A$4:$BG$78"}</definedName>
    <definedName name="TRYU" localSheetId="7" hidden="1">{"'Quadro'!$A$4:$BG$78"}</definedName>
    <definedName name="TRYU" hidden="1">{"'Quadro'!$A$4:$BG$78"}</definedName>
    <definedName name="TSDisp.149">#REF!</definedName>
    <definedName name="tt" localSheetId="7" hidden="1">{#N/A,#N/A,FALSE,"magsep2";#N/A,#N/A,FALSE,"¾"" X ½""";#N/A,#N/A,FALSE,"½"" X ¼""";#N/A,#N/A,FALSE,"¼"" X 8 Mesh";#N/A,#N/A,FALSE,"8 X 14 Mesh"}</definedName>
    <definedName name="tt" hidden="1">{#N/A,#N/A,FALSE,"magsep2";#N/A,#N/A,FALSE,"¾"" X ½""";#N/A,#N/A,FALSE,"½"" X ¼""";#N/A,#N/A,FALSE,"¼"" X 8 Mesh";#N/A,#N/A,FALSE,"8 X 14 Mesh"}</definedName>
    <definedName name="TTER" localSheetId="6" hidden="1">{"'Quadro'!$A$4:$BG$78"}</definedName>
    <definedName name="TTER" localSheetId="7" hidden="1">{"'Quadro'!$A$4:$BG$78"}</definedName>
    <definedName name="TTER" hidden="1">{"'Quadro'!$A$4:$BG$78"}</definedName>
    <definedName name="ttrete" localSheetId="6" hidden="1">{"'CptDifn'!$AA$32:$AG$32"}</definedName>
    <definedName name="ttrete" localSheetId="7" hidden="1">{"'CptDifn'!$AA$32:$AG$32"}</definedName>
    <definedName name="ttrete" hidden="1">{"'CptDifn'!$AA$32:$AG$32"}</definedName>
    <definedName name="TTRGHTR" localSheetId="6" hidden="1">{#N/A,#N/A,FALSE,"GERAL";#N/A,#N/A,FALSE,"012-96";#N/A,#N/A,FALSE,"018-96";#N/A,#N/A,FALSE,"027-96";#N/A,#N/A,FALSE,"059-96";#N/A,#N/A,FALSE,"076-96";#N/A,#N/A,FALSE,"019-97";#N/A,#N/A,FALSE,"021-97";#N/A,#N/A,FALSE,"022-97";#N/A,#N/A,FALSE,"028-97"}</definedName>
    <definedName name="TTRGHTR" localSheetId="7" hidden="1">{#N/A,#N/A,FALSE,"GERAL";#N/A,#N/A,FALSE,"012-96";#N/A,#N/A,FALSE,"018-96";#N/A,#N/A,FALSE,"027-96";#N/A,#N/A,FALSE,"059-96";#N/A,#N/A,FALSE,"076-96";#N/A,#N/A,FALSE,"019-97";#N/A,#N/A,FALSE,"021-97";#N/A,#N/A,FALSE,"022-97";#N/A,#N/A,FALSE,"028-97"}</definedName>
    <definedName name="TTRGHTR" hidden="1">{#N/A,#N/A,FALSE,"GERAL";#N/A,#N/A,FALSE,"012-96";#N/A,#N/A,FALSE,"018-96";#N/A,#N/A,FALSE,"027-96";#N/A,#N/A,FALSE,"059-96";#N/A,#N/A,FALSE,"076-96";#N/A,#N/A,FALSE,"019-97";#N/A,#N/A,FALSE,"021-97";#N/A,#N/A,FALSE,"022-97";#N/A,#N/A,FALSE,"028-97"}</definedName>
    <definedName name="TTT" localSheetId="6" hidden="1">{"'gráf jan00'!$A$1:$AK$41"}</definedName>
    <definedName name="TTT" localSheetId="7" hidden="1">{"'gráf jan00'!$A$1:$AK$41"}</definedName>
    <definedName name="TTT" hidden="1">{"'gráf jan00'!$A$1:$AK$41"}</definedName>
    <definedName name="TTTT" localSheetId="6" hidden="1">{"'gráf jan00'!$A$1:$AK$41"}</definedName>
    <definedName name="TTTT" localSheetId="7" hidden="1">{"'gráf jan00'!$A$1:$AK$41"}</definedName>
    <definedName name="TTTT" hidden="1">{"'gráf jan00'!$A$1:$AK$41"}</definedName>
    <definedName name="TTTT_1" localSheetId="7" hidden="1">{#N/A,#N/A,FALSE,"SS";#N/A,#N/A,FALSE,"TER1";#N/A,#N/A,FALSE,"TER2";#N/A,#N/A,FALSE,"TER3";#N/A,#N/A,FALSE,"TP1";#N/A,#N/A,FALSE,"TP2";#N/A,#N/A,FALSE,"TP3";#N/A,#N/A,FALSE,"DI1";#N/A,#N/A,FALSE,"DI2";#N/A,#N/A,FALSE,"DI3";#N/A,#N/A,FALSE,"DS1";#N/A,#N/A,FALSE,"DS2";#N/A,#N/A,FALSE,"CM"}</definedName>
    <definedName name="TTTT_1" hidden="1">{#N/A,#N/A,FALSE,"SS";#N/A,#N/A,FALSE,"TER1";#N/A,#N/A,FALSE,"TER2";#N/A,#N/A,FALSE,"TER3";#N/A,#N/A,FALSE,"TP1";#N/A,#N/A,FALSE,"TP2";#N/A,#N/A,FALSE,"TP3";#N/A,#N/A,FALSE,"DI1";#N/A,#N/A,FALSE,"DI2";#N/A,#N/A,FALSE,"DI3";#N/A,#N/A,FALSE,"DS1";#N/A,#N/A,FALSE,"DS2";#N/A,#N/A,FALSE,"CM"}</definedName>
    <definedName name="ttttt">#REF!</definedName>
    <definedName name="TTTTTTTTTT">#REF!</definedName>
    <definedName name="ttu9o7or78" localSheetId="6" hidden="1">#REF!</definedName>
    <definedName name="ttu9o7or78" localSheetId="7" hidden="1">#REF!</definedName>
    <definedName name="ttu9o7or78" hidden="1">#REF!</definedName>
    <definedName name="TTY" localSheetId="6" hidden="1">{"'CptDifn'!$AA$32:$AG$32"}</definedName>
    <definedName name="TTY" localSheetId="7" hidden="1">{"'CptDifn'!$AA$32:$AG$32"}</definedName>
    <definedName name="TTY" hidden="1">{"'CptDifn'!$AA$32:$AG$32"}</definedName>
    <definedName name="Tubos_PRFV">#REF!</definedName>
    <definedName name="Tubulacao">#REF!</definedName>
    <definedName name="tuçuçutç" localSheetId="6" hidden="1">#REF!</definedName>
    <definedName name="tuçuçutç" hidden="1">#REF!</definedName>
    <definedName name="TUDO" localSheetId="6">#REF!</definedName>
    <definedName name="TUDO">#REF!</definedName>
    <definedName name="TUDOTUDO" localSheetId="6">#REF!</definedName>
    <definedName name="TUDOTUDO">#REF!</definedName>
    <definedName name="tukdg" localSheetId="6">#REF!</definedName>
    <definedName name="tukdg" localSheetId="7">[118]RELATA!$A$1:$AA$335</definedName>
    <definedName name="tukdg">#REF!</definedName>
    <definedName name="Tunnel_Liner">#REF!</definedName>
    <definedName name="tuui" localSheetId="6" hidden="1">{"'CptDifn'!$AA$32:$AG$32"}</definedName>
    <definedName name="tuui" localSheetId="7" hidden="1">{"'CptDifn'!$AA$32:$AG$32"}</definedName>
    <definedName name="tuui" hidden="1">{"'CptDifn'!$AA$32:$AG$32"}</definedName>
    <definedName name="tuy" localSheetId="6" hidden="1">{"'CptDifn'!$AA$32:$AG$32"}</definedName>
    <definedName name="tuy" localSheetId="7" hidden="1">{"'CptDifn'!$AA$32:$AG$32"}</definedName>
    <definedName name="tuy" hidden="1">{"'CptDifn'!$AA$32:$AG$32"}</definedName>
    <definedName name="tvv" localSheetId="6" hidden="1">{"'REL CUSTODIF'!$B$1:$H$72"}</definedName>
    <definedName name="tvv" localSheetId="7" hidden="1">{"'REL CUSTODIF'!$B$1:$H$72"}</definedName>
    <definedName name="tvv" hidden="1">{"'REL CUSTODIF'!$B$1:$H$72"}</definedName>
    <definedName name="twe" localSheetId="6" hidden="1">{"'CptDifn'!$AA$32:$AG$32"}</definedName>
    <definedName name="twe" localSheetId="7" hidden="1">{"'CptDifn'!$AA$32:$AG$32"}</definedName>
    <definedName name="twe" hidden="1">{"'CptDifn'!$AA$32:$AG$32"}</definedName>
    <definedName name="twvfdv" localSheetId="6" hidden="1">#REF!</definedName>
    <definedName name="twvfdv" hidden="1">#REF!</definedName>
    <definedName name="TX_MOB_DESM">3.56%</definedName>
    <definedName name="ty" localSheetId="6" hidden="1">#REF!</definedName>
    <definedName name="ty" localSheetId="7" hidden="1">#REF!</definedName>
    <definedName name="ty" hidden="1">#REF!</definedName>
    <definedName name="tyityuio" localSheetId="6" hidden="1">{"'CptDifn'!$AA$32:$AG$32"}</definedName>
    <definedName name="tyityuio" localSheetId="7" hidden="1">{"'CptDifn'!$AA$32:$AG$32"}</definedName>
    <definedName name="tyityuio" hidden="1">{"'CptDifn'!$AA$32:$AG$32"}</definedName>
    <definedName name="tyjtykj"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tyjtykj"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tyjtykj"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tykforfuyo" localSheetId="6" hidden="1">{#N/A,#N/A,FALSE,"Flx_caixa";#N/A,#N/A,FALSE,"Invest";#N/A,#N/A,FALSE,"Resultado";#N/A,#N/A,FALSE,"Custos";#N/A,#N/A,FALSE,"Receita";#N/A,#N/A,FALSE,"Comentários"}</definedName>
    <definedName name="tykforfuyo" localSheetId="7" hidden="1">{#N/A,#N/A,FALSE,"Flx_caixa";#N/A,#N/A,FALSE,"Invest";#N/A,#N/A,FALSE,"Resultado";#N/A,#N/A,FALSE,"Custos";#N/A,#N/A,FALSE,"Receita";#N/A,#N/A,FALSE,"Comentários"}</definedName>
    <definedName name="tykforfuyo" hidden="1">{#N/A,#N/A,FALSE,"Flx_caixa";#N/A,#N/A,FALSE,"Invest";#N/A,#N/A,FALSE,"Resultado";#N/A,#N/A,FALSE,"Custos";#N/A,#N/A,FALSE,"Receita";#N/A,#N/A,FALSE,"Comentários"}</definedName>
    <definedName name="tyrt" localSheetId="6" hidden="1">{"'CptDifn'!$AA$32:$AG$32"}</definedName>
    <definedName name="tyrt" localSheetId="7" hidden="1">{"'CptDifn'!$AA$32:$AG$32"}</definedName>
    <definedName name="tyrt" hidden="1">{"'CptDifn'!$AA$32:$AG$32"}</definedName>
    <definedName name="tyrtu" localSheetId="6" hidden="1">{"'CptDifn'!$AA$32:$AG$32"}</definedName>
    <definedName name="tyrtu" localSheetId="7" hidden="1">{"'CptDifn'!$AA$32:$AG$32"}</definedName>
    <definedName name="tyrtu" hidden="1">{"'CptDifn'!$AA$32:$AG$32"}</definedName>
    <definedName name="TYU" localSheetId="6" hidden="1">{"'Quadro'!$A$4:$BG$78"}</definedName>
    <definedName name="TYU" localSheetId="7" hidden="1">{"'Quadro'!$A$4:$BG$78"}</definedName>
    <definedName name="TYU" hidden="1">{"'Quadro'!$A$4:$BG$78"}</definedName>
    <definedName name="TYUIO" localSheetId="6" hidden="1">{#N/A,#N/A,TRUE,"Serviços"}</definedName>
    <definedName name="TYUIO" localSheetId="7" hidden="1">{#N/A,#N/A,TRUE,"Serviços"}</definedName>
    <definedName name="TYUIO" hidden="1">{#N/A,#N/A,TRUE,"Serviços"}</definedName>
    <definedName name="TYUIOO" localSheetId="6" hidden="1">{#N/A,#N/A,TRUE,"Serviços"}</definedName>
    <definedName name="TYUIOO" localSheetId="7" hidden="1">{#N/A,#N/A,TRUE,"Serviços"}</definedName>
    <definedName name="TYUIOO" hidden="1">{#N/A,#N/A,TRUE,"Serviços"}</definedName>
    <definedName name="TYUJ" localSheetId="6" hidden="1">#REF!</definedName>
    <definedName name="TYUJ" localSheetId="7" hidden="1">#REF!</definedName>
    <definedName name="TYUJ" hidden="1">#REF!</definedName>
    <definedName name="tyuru" localSheetId="6" hidden="1">{"'CptDifn'!$AA$32:$AG$32"}</definedName>
    <definedName name="tyuru" localSheetId="7" hidden="1">{"'CptDifn'!$AA$32:$AG$32"}</definedName>
    <definedName name="tyuru" hidden="1">{"'CptDifn'!$AA$32:$AG$32"}</definedName>
    <definedName name="tyutyui" localSheetId="6" hidden="1">{"'CptDifn'!$AA$32:$AG$32"}</definedName>
    <definedName name="tyutyui" localSheetId="7" hidden="1">{"'CptDifn'!$AA$32:$AG$32"}</definedName>
    <definedName name="tyutyui" hidden="1">{"'CptDifn'!$AA$32:$AG$32"}</definedName>
    <definedName name="U" localSheetId="6" hidden="1">#N/A</definedName>
    <definedName name="U" localSheetId="7" hidden="1">#N/A</definedName>
    <definedName name="u"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u5yhtg" localSheetId="6" hidden="1">#REF!</definedName>
    <definedName name="u5yhtg" localSheetId="7" hidden="1">#REF!</definedName>
    <definedName name="u5yhtg" hidden="1">#REF!</definedName>
    <definedName name="uai" localSheetId="6" hidden="1">{#N/A,#N/A,FALSE,"GERAL";#N/A,#N/A,FALSE,"012-96";#N/A,#N/A,FALSE,"018-96";#N/A,#N/A,FALSE,"027-96";#N/A,#N/A,FALSE,"059-96";#N/A,#N/A,FALSE,"076-96";#N/A,#N/A,FALSE,"019-97";#N/A,#N/A,FALSE,"021-97";#N/A,#N/A,FALSE,"022-97";#N/A,#N/A,FALSE,"028-97"}</definedName>
    <definedName name="uai" localSheetId="7" hidden="1">{#N/A,#N/A,FALSE,"GERAL";#N/A,#N/A,FALSE,"012-96";#N/A,#N/A,FALSE,"018-96";#N/A,#N/A,FALSE,"027-96";#N/A,#N/A,FALSE,"059-96";#N/A,#N/A,FALSE,"076-96";#N/A,#N/A,FALSE,"019-97";#N/A,#N/A,FALSE,"021-97";#N/A,#N/A,FALSE,"022-97";#N/A,#N/A,FALSE,"028-97"}</definedName>
    <definedName name="uai" hidden="1">{#N/A,#N/A,FALSE,"GERAL";#N/A,#N/A,FALSE,"012-96";#N/A,#N/A,FALSE,"018-96";#N/A,#N/A,FALSE,"027-96";#N/A,#N/A,FALSE,"059-96";#N/A,#N/A,FALSE,"076-96";#N/A,#N/A,FALSE,"019-97";#N/A,#N/A,FALSE,"021-97";#N/A,#N/A,FALSE,"022-97";#N/A,#N/A,FALSE,"028-97"}</definedName>
    <definedName name="UBB_UTEJF" localSheetId="6" hidden="1">{#N/A,#N/A,FALSE,"ANEXO3 99 ERA";#N/A,#N/A,FALSE,"ANEXO3 99 UBÁ2";#N/A,#N/A,FALSE,"ANEXO3 99 DTU";#N/A,#N/A,FALSE,"ANEXO3 99 RDR";#N/A,#N/A,FALSE,"ANEXO3 99 UBÁ4";#N/A,#N/A,FALSE,"ANEXO3 99 UBÁ6"}</definedName>
    <definedName name="UBB_UTEJF" localSheetId="7" hidden="1">{#N/A,#N/A,FALSE,"ANEXO3 99 ERA";#N/A,#N/A,FALSE,"ANEXO3 99 UBÁ2";#N/A,#N/A,FALSE,"ANEXO3 99 DTU";#N/A,#N/A,FALSE,"ANEXO3 99 RDR";#N/A,#N/A,FALSE,"ANEXO3 99 UBÁ4";#N/A,#N/A,FALSE,"ANEXO3 99 UBÁ6"}</definedName>
    <definedName name="UBB_UTEJF" hidden="1">{#N/A,#N/A,FALSE,"ANEXO3 99 ERA";#N/A,#N/A,FALSE,"ANEXO3 99 UBÁ2";#N/A,#N/A,FALSE,"ANEXO3 99 DTU";#N/A,#N/A,FALSE,"ANEXO3 99 RDR";#N/A,#N/A,FALSE,"ANEXO3 99 UBÁ4";#N/A,#N/A,FALSE,"ANEXO3 99 UBÁ6"}</definedName>
    <definedName name="uçiçtuçu" localSheetId="6" hidden="1">#REF!</definedName>
    <definedName name="uçiçtuçu" localSheetId="7" hidden="1">#REF!</definedName>
    <definedName name="uçiçtuçu" hidden="1">#REF!</definedName>
    <definedName name="uçt9ç" localSheetId="6" hidden="1">#REF!</definedName>
    <definedName name="uçt9ç" localSheetId="7" hidden="1">#REF!</definedName>
    <definedName name="uçt9ç" hidden="1">#REF!</definedName>
    <definedName name="uçu9iç9utç" localSheetId="6" hidden="1">#REF!</definedName>
    <definedName name="uçu9iç9utç" localSheetId="7" hidden="1">#REF!</definedName>
    <definedName name="uçu9iç9utç" hidden="1">#REF!</definedName>
    <definedName name="uçuçuç" localSheetId="6" hidden="1">#REF!</definedName>
    <definedName name="uçuçuç" hidden="1">#REF!</definedName>
    <definedName name="UI" localSheetId="6" hidden="1">{#N/A,#N/A,FALSE,"GERAL";#N/A,#N/A,FALSE,"012-96";#N/A,#N/A,FALSE,"018-96";#N/A,#N/A,FALSE,"027-96";#N/A,#N/A,FALSE,"059-96";#N/A,#N/A,FALSE,"076-96";#N/A,#N/A,FALSE,"019-97";#N/A,#N/A,FALSE,"021-97";#N/A,#N/A,FALSE,"022-97";#N/A,#N/A,FALSE,"028-97"}</definedName>
    <definedName name="UI" localSheetId="7" hidden="1">{#N/A,#N/A,FALSE,"GERAL";#N/A,#N/A,FALSE,"012-96";#N/A,#N/A,FALSE,"018-96";#N/A,#N/A,FALSE,"027-96";#N/A,#N/A,FALSE,"059-96";#N/A,#N/A,FALSE,"076-96";#N/A,#N/A,FALSE,"019-97";#N/A,#N/A,FALSE,"021-97";#N/A,#N/A,FALSE,"022-97";#N/A,#N/A,FALSE,"028-97"}</definedName>
    <definedName name="UI" hidden="1">{#N/A,#N/A,FALSE,"GERAL";#N/A,#N/A,FALSE,"012-96";#N/A,#N/A,FALSE,"018-96";#N/A,#N/A,FALSE,"027-96";#N/A,#N/A,FALSE,"059-96";#N/A,#N/A,FALSE,"076-96";#N/A,#N/A,FALSE,"019-97";#N/A,#N/A,FALSE,"021-97";#N/A,#N/A,FALSE,"022-97";#N/A,#N/A,FALSE,"028-97"}</definedName>
    <definedName name="UI_1" localSheetId="7" hidden="1">{#N/A,#N/A,FALSE,"GERAL";#N/A,#N/A,FALSE,"012-96";#N/A,#N/A,FALSE,"018-96";#N/A,#N/A,FALSE,"027-96";#N/A,#N/A,FALSE,"059-96";#N/A,#N/A,FALSE,"076-96";#N/A,#N/A,FALSE,"019-97";#N/A,#N/A,FALSE,"021-97";#N/A,#N/A,FALSE,"022-97";#N/A,#N/A,FALSE,"028-97"}</definedName>
    <definedName name="UI_1" hidden="1">{#N/A,#N/A,FALSE,"GERAL";#N/A,#N/A,FALSE,"012-96";#N/A,#N/A,FALSE,"018-96";#N/A,#N/A,FALSE,"027-96";#N/A,#N/A,FALSE,"059-96";#N/A,#N/A,FALSE,"076-96";#N/A,#N/A,FALSE,"019-97";#N/A,#N/A,FALSE,"021-97";#N/A,#N/A,FALSE,"022-97";#N/A,#N/A,FALSE,"028-97"}</definedName>
    <definedName name="UI_2" localSheetId="7" hidden="1">{#N/A,#N/A,FALSE,"GERAL";#N/A,#N/A,FALSE,"012-96";#N/A,#N/A,FALSE,"018-96";#N/A,#N/A,FALSE,"027-96";#N/A,#N/A,FALSE,"059-96";#N/A,#N/A,FALSE,"076-96";#N/A,#N/A,FALSE,"019-97";#N/A,#N/A,FALSE,"021-97";#N/A,#N/A,FALSE,"022-97";#N/A,#N/A,FALSE,"028-97"}</definedName>
    <definedName name="UI_2" hidden="1">{#N/A,#N/A,FALSE,"GERAL";#N/A,#N/A,FALSE,"012-96";#N/A,#N/A,FALSE,"018-96";#N/A,#N/A,FALSE,"027-96";#N/A,#N/A,FALSE,"059-96";#N/A,#N/A,FALSE,"076-96";#N/A,#N/A,FALSE,"019-97";#N/A,#N/A,FALSE,"021-97";#N/A,#N/A,FALSE,"022-97";#N/A,#N/A,FALSE,"028-97"}</definedName>
    <definedName name="UI_3" localSheetId="7" hidden="1">{#N/A,#N/A,FALSE,"GERAL";#N/A,#N/A,FALSE,"012-96";#N/A,#N/A,FALSE,"018-96";#N/A,#N/A,FALSE,"027-96";#N/A,#N/A,FALSE,"059-96";#N/A,#N/A,FALSE,"076-96";#N/A,#N/A,FALSE,"019-97";#N/A,#N/A,FALSE,"021-97";#N/A,#N/A,FALSE,"022-97";#N/A,#N/A,FALSE,"028-97"}</definedName>
    <definedName name="UI_3" hidden="1">{#N/A,#N/A,FALSE,"GERAL";#N/A,#N/A,FALSE,"012-96";#N/A,#N/A,FALSE,"018-96";#N/A,#N/A,FALSE,"027-96";#N/A,#N/A,FALSE,"059-96";#N/A,#N/A,FALSE,"076-96";#N/A,#N/A,FALSE,"019-97";#N/A,#N/A,FALSE,"021-97";#N/A,#N/A,FALSE,"022-97";#N/A,#N/A,FALSE,"028-97"}</definedName>
    <definedName name="UI_4" localSheetId="7" hidden="1">{#N/A,#N/A,FALSE,"GERAL";#N/A,#N/A,FALSE,"012-96";#N/A,#N/A,FALSE,"018-96";#N/A,#N/A,FALSE,"027-96";#N/A,#N/A,FALSE,"059-96";#N/A,#N/A,FALSE,"076-96";#N/A,#N/A,FALSE,"019-97";#N/A,#N/A,FALSE,"021-97";#N/A,#N/A,FALSE,"022-97";#N/A,#N/A,FALSE,"028-97"}</definedName>
    <definedName name="UI_4" hidden="1">{#N/A,#N/A,FALSE,"GERAL";#N/A,#N/A,FALSE,"012-96";#N/A,#N/A,FALSE,"018-96";#N/A,#N/A,FALSE,"027-96";#N/A,#N/A,FALSE,"059-96";#N/A,#N/A,FALSE,"076-96";#N/A,#N/A,FALSE,"019-97";#N/A,#N/A,FALSE,"021-97";#N/A,#N/A,FALSE,"022-97";#N/A,#N/A,FALSE,"028-97"}</definedName>
    <definedName name="uio" localSheetId="6" hidden="1">{"'CptDifn'!$AA$32:$AG$32"}</definedName>
    <definedName name="uio" localSheetId="7" hidden="1">{"'CptDifn'!$AA$32:$AG$32"}</definedName>
    <definedName name="uio" hidden="1">{"'CptDifn'!$AA$32:$AG$32"}</definedName>
    <definedName name="uioo" localSheetId="6" hidden="1">{"'CptDifn'!$AA$32:$AG$32"}</definedName>
    <definedName name="uioo" localSheetId="7" hidden="1">{"'CptDifn'!$AA$32:$AG$32"}</definedName>
    <definedName name="uioo" hidden="1">{"'CptDifn'!$AA$32:$AG$32"}</definedName>
    <definedName name="ujklfdf"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ujklfdf"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ujklfdf"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ujm" localSheetId="6" hidden="1">{"'gráf jan00'!$A$1:$AK$41"}</definedName>
    <definedName name="ujm" localSheetId="7" hidden="1">{"'gráf jan00'!$A$1:$AK$41"}</definedName>
    <definedName name="ujm" hidden="1">{"'gráf jan00'!$A$1:$AK$41"}</definedName>
    <definedName name="ujtu" localSheetId="6">#REF!</definedName>
    <definedName name="ujtu" localSheetId="7">[119]RELATA!$A$1:$AA$335</definedName>
    <definedName name="ujtu">#REF!</definedName>
    <definedName name="UK" localSheetId="6" hidden="1">{"PARTE1",#N/A,FALSE,"Plan1"}</definedName>
    <definedName name="UK" localSheetId="7" hidden="1">{"PARTE1",#N/A,FALSE,"Plan1"}</definedName>
    <definedName name="UK" hidden="1">{"PARTE1",#N/A,FALSE,"Plan1"}</definedName>
    <definedName name="ukyliluiç" localSheetId="6" hidden="1">#REF!</definedName>
    <definedName name="ukyliluiç" localSheetId="7" hidden="1">#REF!</definedName>
    <definedName name="ukyliluiç" hidden="1">#REF!</definedName>
    <definedName name="ulluç" localSheetId="6" hidden="1">#REF!</definedName>
    <definedName name="ulluç" localSheetId="7" hidden="1">#REF!</definedName>
    <definedName name="ulluç" hidden="1">#REF!</definedName>
    <definedName name="ULTIMO_MES_REAL" localSheetId="6">#REF!</definedName>
    <definedName name="ULTIMO_MES_REAL" localSheetId="7">[32]orc_real_eng!$U$2</definedName>
    <definedName name="ULTIMO_MES_REAL">#REF!</definedName>
    <definedName name="um" localSheetId="6" hidden="1">{#N/A,#N/A,FALSE,"GERAL";#N/A,#N/A,FALSE,"012-96";#N/A,#N/A,FALSE,"018-96";#N/A,#N/A,FALSE,"027-96";#N/A,#N/A,FALSE,"059-96";#N/A,#N/A,FALSE,"076-96";#N/A,#N/A,FALSE,"019-97";#N/A,#N/A,FALSE,"021-97";#N/A,#N/A,FALSE,"022-97";#N/A,#N/A,FALSE,"028-97"}</definedName>
    <definedName name="um" localSheetId="7" hidden="1">{#N/A,#N/A,FALSE,"GERAL";#N/A,#N/A,FALSE,"012-96";#N/A,#N/A,FALSE,"018-96";#N/A,#N/A,FALSE,"027-96";#N/A,#N/A,FALSE,"059-96";#N/A,#N/A,FALSE,"076-96";#N/A,#N/A,FALSE,"019-97";#N/A,#N/A,FALSE,"021-97";#N/A,#N/A,FALSE,"022-97";#N/A,#N/A,FALSE,"028-97"}</definedName>
    <definedName name="um" hidden="1">{#N/A,#N/A,FALSE,"GERAL";#N/A,#N/A,FALSE,"012-96";#N/A,#N/A,FALSE,"018-96";#N/A,#N/A,FALSE,"027-96";#N/A,#N/A,FALSE,"059-96";#N/A,#N/A,FALSE,"076-96";#N/A,#N/A,FALSE,"019-97";#N/A,#N/A,FALSE,"021-97";#N/A,#N/A,FALSE,"022-97";#N/A,#N/A,FALSE,"028-97"}</definedName>
    <definedName name="un" hidden="1">#N/A</definedName>
    <definedName name="UN.">#REF!</definedName>
    <definedName name="un_ABC" localSheetId="6">#REF!</definedName>
    <definedName name="un_ABC" localSheetId="7">#REF!</definedName>
    <definedName name="un_ABC">#REF!</definedName>
    <definedName name="Und" hidden="1">#N/A</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11100_36">#REF!</definedName>
    <definedName name="UNI11110_36">#REF!</definedName>
    <definedName name="UNI11115_36">#REF!</definedName>
    <definedName name="UNI11125_36">#REF!</definedName>
    <definedName name="UNI11130_36">#REF!</definedName>
    <definedName name="UNI11135_36">#REF!</definedName>
    <definedName name="UNI11145_36">#REF!</definedName>
    <definedName name="UNI11150_36">#REF!</definedName>
    <definedName name="UNI11165_36">#REF!</definedName>
    <definedName name="UNI11170_36">#REF!</definedName>
    <definedName name="UNI11180_36">#REF!</definedName>
    <definedName name="UNI11185_36">#REF!</definedName>
    <definedName name="UNI11220_36">#REF!</definedName>
    <definedName name="UNI12105_36">#REF!</definedName>
    <definedName name="UNI12555_36">#REF!</definedName>
    <definedName name="UNI12570_36">#REF!</definedName>
    <definedName name="UNI12575_36">#REF!</definedName>
    <definedName name="UNI12580_36">#REF!</definedName>
    <definedName name="UNI12600_36">#REF!</definedName>
    <definedName name="UNI12610_36">#REF!</definedName>
    <definedName name="UNI12630_36">#REF!</definedName>
    <definedName name="UNI12631_36">#REF!</definedName>
    <definedName name="UNI12640_36">#REF!</definedName>
    <definedName name="UNI12645_36">#REF!</definedName>
    <definedName name="UNI12665_36">#REF!</definedName>
    <definedName name="UNI12690_36">#REF!</definedName>
    <definedName name="UNI12700_36">#REF!</definedName>
    <definedName name="UNI12710_36">#REF!</definedName>
    <definedName name="UNI13111_36">#REF!</definedName>
    <definedName name="UNI13112_36">#REF!</definedName>
    <definedName name="UNI13121_36">#REF!</definedName>
    <definedName name="UNI13720_36">#REF!</definedName>
    <definedName name="UNI14100_36">#REF!</definedName>
    <definedName name="UNI14161_36">#REF!</definedName>
    <definedName name="UNI14195_36">#REF!</definedName>
    <definedName name="UNI14205_36">#REF!</definedName>
    <definedName name="UNI14260_36">#REF!</definedName>
    <definedName name="UNI14500_36">#REF!</definedName>
    <definedName name="UNI14515_36">#REF!</definedName>
    <definedName name="UNI14555_36">#REF!</definedName>
    <definedName name="UNI14565_36">#REF!</definedName>
    <definedName name="UNI15135_36">#REF!</definedName>
    <definedName name="UNI15140_36">#REF!</definedName>
    <definedName name="UNI15195_36">#REF!</definedName>
    <definedName name="UNI15225_36">#REF!</definedName>
    <definedName name="UNI15230_36">#REF!</definedName>
    <definedName name="UNI15515_36">#REF!</definedName>
    <definedName name="UNI15560_36">#REF!</definedName>
    <definedName name="UNI15565_36">#REF!</definedName>
    <definedName name="UNI15570_36">#REF!</definedName>
    <definedName name="UNI15575_36">#REF!</definedName>
    <definedName name="UNI15583_36">#REF!</definedName>
    <definedName name="UNI15590_36">#REF!</definedName>
    <definedName name="UNI15591_36">#REF!</definedName>
    <definedName name="UNI15610_36">#REF!</definedName>
    <definedName name="UNI15625_36">#REF!</definedName>
    <definedName name="UNI15635_36">#REF!</definedName>
    <definedName name="UNI15655_36">#REF!</definedName>
    <definedName name="UNI15665_36">#REF!</definedName>
    <definedName name="UNI16515_36">#REF!</definedName>
    <definedName name="UNI16535_36">#REF!</definedName>
    <definedName name="UNI17140_36">#REF!</definedName>
    <definedName name="UNI19500_36">#REF!</definedName>
    <definedName name="UNI19501_36">#REF!</definedName>
    <definedName name="UNI19502_36">#REF!</definedName>
    <definedName name="UNI19503_36">#REF!</definedName>
    <definedName name="UNI19504_36">#REF!</definedName>
    <definedName name="UNI19505_36">#REF!</definedName>
    <definedName name="UNI20100_36">#REF!</definedName>
    <definedName name="UNI20105_36">#REF!</definedName>
    <definedName name="UNI20110_36">#REF!</definedName>
    <definedName name="UNI20115_36">#REF!</definedName>
    <definedName name="UNI20130_36">#REF!</definedName>
    <definedName name="UNI20135_36">#REF!</definedName>
    <definedName name="UNI20140_36">#REF!</definedName>
    <definedName name="UNI20145_36">#REF!</definedName>
    <definedName name="UNI20150_36">#REF!</definedName>
    <definedName name="UNI20155_36">#REF!</definedName>
    <definedName name="UNI20175_36">#REF!</definedName>
    <definedName name="UNI20185_36">#REF!</definedName>
    <definedName name="UNI20190_36">#REF!</definedName>
    <definedName name="UNI20195_36">#REF!</definedName>
    <definedName name="UNI20210_36">#REF!</definedName>
    <definedName name="unidade">#REF!</definedName>
    <definedName name="Unidades">#REF!</definedName>
    <definedName name="UnidAux" hidden="1">#N/A</definedName>
    <definedName name="unit" localSheetId="7" hidden="1">{#N/A,#N/A,FALSE,"GERAL";#N/A,#N/A,FALSE,"012-96";#N/A,#N/A,FALSE,"018-96";#N/A,#N/A,FALSE,"027-96";#N/A,#N/A,FALSE,"059-96";#N/A,#N/A,FALSE,"076-96";#N/A,#N/A,FALSE,"019-97";#N/A,#N/A,FALSE,"021-97";#N/A,#N/A,FALSE,"022-97";#N/A,#N/A,FALSE,"028-97"}</definedName>
    <definedName name="unit" hidden="1">{#N/A,#N/A,FALSE,"GERAL";#N/A,#N/A,FALSE,"012-96";#N/A,#N/A,FALSE,"018-96";#N/A,#N/A,FALSE,"027-96";#N/A,#N/A,FALSE,"059-96";#N/A,#N/A,FALSE,"076-96";#N/A,#N/A,FALSE,"019-97";#N/A,#N/A,FALSE,"021-97";#N/A,#N/A,FALSE,"022-97";#N/A,#N/A,FALSE,"028-97"}</definedName>
    <definedName name="unyhgf" localSheetId="6" hidden="1">#REF!</definedName>
    <definedName name="unyhgf" localSheetId="7" hidden="1">#REF!</definedName>
    <definedName name="unyhgf" hidden="1">#REF!</definedName>
    <definedName name="uoluyk" localSheetId="6" hidden="1">{#N/A,#N/A,TRUE,"indice";#N/A,#N/A,TRUE,"indicadores";#N/A,#N/A,TRUE,"comentarios"}</definedName>
    <definedName name="uoluyk" localSheetId="7" hidden="1">{#N/A,#N/A,TRUE,"indice";#N/A,#N/A,TRUE,"indicadores";#N/A,#N/A,TRUE,"comentarios"}</definedName>
    <definedName name="uoluyk" hidden="1">{#N/A,#N/A,TRUE,"indice";#N/A,#N/A,TRUE,"indicadores";#N/A,#N/A,TRUE,"comentarios"}</definedName>
    <definedName name="uoya" localSheetId="6" hidden="1">{"'RR'!$A$2:$E$81"}</definedName>
    <definedName name="uoya" localSheetId="7" hidden="1">{"'RR'!$A$2:$E$81"}</definedName>
    <definedName name="uoya" hidden="1">{"'RR'!$A$2:$E$81"}</definedName>
    <definedName name="up" localSheetId="6" hidden="1">{"'CptDifn'!$AA$32:$AG$32"}</definedName>
    <definedName name="up" localSheetId="7" hidden="1">{"'CptDifn'!$AA$32:$AG$32"}</definedName>
    <definedName name="up" hidden="1">{"'CptDifn'!$AA$32:$AG$32"}</definedName>
    <definedName name="USDOLAR">#REF!</definedName>
    <definedName name="usiminas" localSheetId="6" hidden="1">{#N/A,#N/A,FALSE,"GERAL";#N/A,#N/A,FALSE,"012-96";#N/A,#N/A,FALSE,"018-96";#N/A,#N/A,FALSE,"027-96";#N/A,#N/A,FALSE,"059-96";#N/A,#N/A,FALSE,"076-96";#N/A,#N/A,FALSE,"019-97";#N/A,#N/A,FALSE,"021-97";#N/A,#N/A,FALSE,"022-97";#N/A,#N/A,FALSE,"028-97"}</definedName>
    <definedName name="usiminas" localSheetId="7" hidden="1">{#N/A,#N/A,FALSE,"GERAL";#N/A,#N/A,FALSE,"012-96";#N/A,#N/A,FALSE,"018-96";#N/A,#N/A,FALSE,"027-96";#N/A,#N/A,FALSE,"059-96";#N/A,#N/A,FALSE,"076-96";#N/A,#N/A,FALSE,"019-97";#N/A,#N/A,FALSE,"021-97";#N/A,#N/A,FALSE,"022-97";#N/A,#N/A,FALSE,"028-97"}</definedName>
    <definedName name="usiminas" hidden="1">{#N/A,#N/A,FALSE,"GERAL";#N/A,#N/A,FALSE,"012-96";#N/A,#N/A,FALSE,"018-96";#N/A,#N/A,FALSE,"027-96";#N/A,#N/A,FALSE,"059-96";#N/A,#N/A,FALSE,"076-96";#N/A,#N/A,FALSE,"019-97";#N/A,#N/A,FALSE,"021-97";#N/A,#N/A,FALSE,"022-97";#N/A,#N/A,FALSE,"028-97"}</definedName>
    <definedName name="ut" localSheetId="6">#REF!</definedName>
    <definedName name="ut" localSheetId="7">'[120]RELATA VÉIO'!$A$1:$AA$335</definedName>
    <definedName name="ut">#REF!</definedName>
    <definedName name="Utensílio">#REF!</definedName>
    <definedName name="Utensílios">#REF!</definedName>
    <definedName name="Utensílios1">#REF!</definedName>
    <definedName name="uu" localSheetId="6" hidden="1">{"'REL CUSTODIF'!$B$1:$H$72"}</definedName>
    <definedName name="uu" localSheetId="7" hidden="1">{"'REL CUSTODIF'!$B$1:$H$72"}</definedName>
    <definedName name="uu" hidden="1">#REF!</definedName>
    <definedName name="uuu" localSheetId="6" hidden="1">#REF!</definedName>
    <definedName name="uuu" localSheetId="7" hidden="1">#REF!</definedName>
    <definedName name="uuu" hidden="1">{#N/A,#N/A,TRUE,"Serviços"}</definedName>
    <definedName name="uuuu" localSheetId="6" hidden="1">{#N/A,#N/A,FALSE,"SITUAÇÃO DIÁRIA ";#N/A,#N/A,FALSE,"7 à 7"}</definedName>
    <definedName name="uuuu" localSheetId="7" hidden="1">{#N/A,#N/A,FALSE,"SITUAÇÃO DIÁRIA ";#N/A,#N/A,FALSE,"7 à 7"}</definedName>
    <definedName name="uuuu" hidden="1">{#N/A,#N/A,FALSE,"SITUAÇÃO DIÁRIA ";#N/A,#N/A,FALSE,"7 à 7"}</definedName>
    <definedName name="uuuuu" localSheetId="6" hidden="1">{"'CptDifn'!$AA$32:$AG$32"}</definedName>
    <definedName name="uuuuu" localSheetId="7" hidden="1">{"'CptDifn'!$AA$32:$AG$32"}</definedName>
    <definedName name="UUUUU"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UUUUUUU" localSheetId="6" hidden="1">{#N/A,#N/A,FALSE,"GERAL";#N/A,#N/A,FALSE,"012-96";#N/A,#N/A,FALSE,"018-96";#N/A,#N/A,FALSE,"027-96";#N/A,#N/A,FALSE,"059-96";#N/A,#N/A,FALSE,"076-96";#N/A,#N/A,FALSE,"019-97";#N/A,#N/A,FALSE,"021-97";#N/A,#N/A,FALSE,"022-97";#N/A,#N/A,FALSE,"028-97"}</definedName>
    <definedName name="UUUUUUU" localSheetId="7" hidden="1">{#N/A,#N/A,FALSE,"GERAL";#N/A,#N/A,FALSE,"012-96";#N/A,#N/A,FALSE,"018-96";#N/A,#N/A,FALSE,"027-96";#N/A,#N/A,FALSE,"059-96";#N/A,#N/A,FALSE,"076-96";#N/A,#N/A,FALSE,"019-97";#N/A,#N/A,FALSE,"021-97";#N/A,#N/A,FALSE,"022-97";#N/A,#N/A,FALSE,"028-97"}</definedName>
    <definedName name="UUUUUUU" hidden="1">{#N/A,#N/A,FALSE,"GERAL";#N/A,#N/A,FALSE,"012-96";#N/A,#N/A,FALSE,"018-96";#N/A,#N/A,FALSE,"027-96";#N/A,#N/A,FALSE,"059-96";#N/A,#N/A,FALSE,"076-96";#N/A,#N/A,FALSE,"019-97";#N/A,#N/A,FALSE,"021-97";#N/A,#N/A,FALSE,"022-97";#N/A,#N/A,FALSE,"028-97"}</definedName>
    <definedName name="uy" localSheetId="6" hidden="1">{"'CptDifn'!$AA$32:$AG$32"}</definedName>
    <definedName name="uy" localSheetId="7" hidden="1">{"'CptDifn'!$AA$32:$AG$32"}</definedName>
    <definedName name="uy" hidden="1">{"'CptDifn'!$AA$32:$AG$32"}</definedName>
    <definedName name="uyhtgfr" localSheetId="6" hidden="1">#REF!</definedName>
    <definedName name="uyhtgfr" hidden="1">#REF!</definedName>
    <definedName name="uyrhtg" localSheetId="6" hidden="1">#REF!</definedName>
    <definedName name="uyrhtg" hidden="1">#REF!</definedName>
    <definedName name="uyrutryutryutr" localSheetId="6" hidden="1">#REF!</definedName>
    <definedName name="uyrutryutryutr" hidden="1">#REF!</definedName>
    <definedName name="uyruyrutr" localSheetId="6" hidden="1">#REF!</definedName>
    <definedName name="uyruyrutr" hidden="1">#REF!</definedName>
    <definedName name="uyruyuryu" localSheetId="6" hidden="1">#REF!</definedName>
    <definedName name="uyruyuryu" hidden="1">#REF!</definedName>
    <definedName name="uyt" localSheetId="6" hidden="1">#REF!</definedName>
    <definedName name="uyt" hidden="1">#REF!</definedName>
    <definedName name="uytruytury" localSheetId="6" hidden="1">#REF!</definedName>
    <definedName name="uytruytury" hidden="1">#REF!</definedName>
    <definedName name="uytruyuytu" localSheetId="6" hidden="1">#REF!</definedName>
    <definedName name="uytruyuytu" hidden="1">#REF!</definedName>
    <definedName name="uyturyuytu" localSheetId="6" hidden="1">#REF!</definedName>
    <definedName name="uyturyuytu" hidden="1">#REF!</definedName>
    <definedName name="uytuyt" localSheetId="6" hidden="1">#REF!</definedName>
    <definedName name="uytuyt" hidden="1">#REF!</definedName>
    <definedName name="uytuytuyruyt" localSheetId="6" hidden="1">#REF!</definedName>
    <definedName name="uytuytuyruyt" hidden="1">#REF!</definedName>
    <definedName name="uyuty" localSheetId="6" hidden="1">#REF!</definedName>
    <definedName name="uyuty" hidden="1">#REF!</definedName>
    <definedName name="uyuye" localSheetId="6" hidden="1">{#N/A,#N/A,FALSE,"GERAL";#N/A,#N/A,FALSE,"012-96";#N/A,#N/A,FALSE,"018-96";#N/A,#N/A,FALSE,"027-96";#N/A,#N/A,FALSE,"059-96";#N/A,#N/A,FALSE,"076-96";#N/A,#N/A,FALSE,"019-97";#N/A,#N/A,FALSE,"021-97";#N/A,#N/A,FALSE,"022-97";#N/A,#N/A,FALSE,"028-97"}</definedName>
    <definedName name="uyuye" localSheetId="7" hidden="1">{#N/A,#N/A,FALSE,"GERAL";#N/A,#N/A,FALSE,"012-96";#N/A,#N/A,FALSE,"018-96";#N/A,#N/A,FALSE,"027-96";#N/A,#N/A,FALSE,"059-96";#N/A,#N/A,FALSE,"076-96";#N/A,#N/A,FALSE,"019-97";#N/A,#N/A,FALSE,"021-97";#N/A,#N/A,FALSE,"022-97";#N/A,#N/A,FALSE,"028-97"}</definedName>
    <definedName name="uyuye" hidden="1">{#N/A,#N/A,FALSE,"GERAL";#N/A,#N/A,FALSE,"012-96";#N/A,#N/A,FALSE,"018-96";#N/A,#N/A,FALSE,"027-96";#N/A,#N/A,FALSE,"059-96";#N/A,#N/A,FALSE,"076-96";#N/A,#N/A,FALSE,"019-97";#N/A,#N/A,FALSE,"021-97";#N/A,#N/A,FALSE,"022-97";#N/A,#N/A,FALSE,"028-97"}</definedName>
    <definedName name="v" localSheetId="6" hidden="1">#REF!</definedName>
    <definedName name="v" localSheetId="7" hidden="1">#REF!</definedName>
    <definedName name="v"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VADSV" localSheetId="6" hidden="1">{"'REL CUSTODIF'!$B$1:$H$72"}</definedName>
    <definedName name="VADSV" localSheetId="7" hidden="1">{"'REL CUSTODIF'!$B$1:$H$72"}</definedName>
    <definedName name="VADSV" hidden="1">{"'REL CUSTODIF'!$B$1:$H$72"}</definedName>
    <definedName name="vagoes" localSheetId="6" hidden="1">{"'gráf jan00'!$A$1:$AK$41"}</definedName>
    <definedName name="vagoes" localSheetId="7" hidden="1">{"'gráf jan00'!$A$1:$AK$41"}</definedName>
    <definedName name="vagoes" hidden="1">{"'gráf jan00'!$A$1:$AK$41"}</definedName>
    <definedName name="VAL11100_36">#REF!</definedName>
    <definedName name="VAL11110_36">#REF!</definedName>
    <definedName name="VAL11115_36">#REF!</definedName>
    <definedName name="VAL11125_36">#REF!</definedName>
    <definedName name="VAL11130_36">#REF!</definedName>
    <definedName name="VAL11135_36">#REF!</definedName>
    <definedName name="VAL11145_36">#REF!</definedName>
    <definedName name="VAL11150_36">#REF!</definedName>
    <definedName name="VAL11165_36">#REF!</definedName>
    <definedName name="VAL11170_36">#REF!</definedName>
    <definedName name="VAL11180_36">#REF!</definedName>
    <definedName name="VAL11185_36">#REF!</definedName>
    <definedName name="VAL11220_36">#REF!</definedName>
    <definedName name="VAL12105_36">#REF!</definedName>
    <definedName name="VAL12555_36">#REF!</definedName>
    <definedName name="VAL12570_36">#REF!</definedName>
    <definedName name="VAL12575_36">#REF!</definedName>
    <definedName name="VAL12580_36">#REF!</definedName>
    <definedName name="VAL12600_36">#REF!</definedName>
    <definedName name="VAL12610_36">#REF!</definedName>
    <definedName name="VAL12630_36">#REF!</definedName>
    <definedName name="VAL12631_36">#REF!</definedName>
    <definedName name="VAL12640_36">#REF!</definedName>
    <definedName name="VAL12645_36">#REF!</definedName>
    <definedName name="VAL12665_36">#REF!</definedName>
    <definedName name="VAL12690_36">#REF!</definedName>
    <definedName name="VAL12700_36">#REF!</definedName>
    <definedName name="VAL12710_36">#REF!</definedName>
    <definedName name="VAL13111_36">#REF!</definedName>
    <definedName name="VAL13112_36">#REF!</definedName>
    <definedName name="VAL13121_36">#REF!</definedName>
    <definedName name="VAL13720_36">#REF!</definedName>
    <definedName name="VAL14100_36">#REF!</definedName>
    <definedName name="VAL14161_36">#REF!</definedName>
    <definedName name="VAL14195_36">#REF!</definedName>
    <definedName name="VAL14205_36">#REF!</definedName>
    <definedName name="VAL14260_36">#REF!</definedName>
    <definedName name="VAL14500_36">#REF!</definedName>
    <definedName name="VAL14515_36">#REF!</definedName>
    <definedName name="VAL14555_36">#REF!</definedName>
    <definedName name="VAL14565_36">#REF!</definedName>
    <definedName name="VAL15135_36">#REF!</definedName>
    <definedName name="VAL15140_36">#REF!</definedName>
    <definedName name="VAL15195_36">#REF!</definedName>
    <definedName name="VAL15225_36">#REF!</definedName>
    <definedName name="VAL15230_36">#REF!</definedName>
    <definedName name="VAL15515_36">#REF!</definedName>
    <definedName name="VAL15560_36">#REF!</definedName>
    <definedName name="VAL15565_36">#REF!</definedName>
    <definedName name="VAL15570_36">#REF!</definedName>
    <definedName name="VAL15575_36">#REF!</definedName>
    <definedName name="VAL15583_36">#REF!</definedName>
    <definedName name="VAL15590_36">#REF!</definedName>
    <definedName name="VAL15591_36">#REF!</definedName>
    <definedName name="VAL15610_36">#REF!</definedName>
    <definedName name="VAL15625_36">#REF!</definedName>
    <definedName name="VAL15635_36">#REF!</definedName>
    <definedName name="VAL15655_36">#REF!</definedName>
    <definedName name="VAL15665_36">#REF!</definedName>
    <definedName name="VAL16515_36">#REF!</definedName>
    <definedName name="VAL16535_36">#REF!</definedName>
    <definedName name="VAL17140_36">#REF!</definedName>
    <definedName name="VAL19500_36">#REF!</definedName>
    <definedName name="VAL19501_36">#REF!</definedName>
    <definedName name="VAL19502_36">#REF!</definedName>
    <definedName name="VAL19503_36">#REF!</definedName>
    <definedName name="VAL19504_36">#REF!</definedName>
    <definedName name="VAL19505_36">#REF!</definedName>
    <definedName name="VAL20100_36">#REF!</definedName>
    <definedName name="VAL20105_36">#REF!</definedName>
    <definedName name="VAL20110_36">#REF!</definedName>
    <definedName name="VAL20115_36">#REF!</definedName>
    <definedName name="VAL20130_36">#REF!</definedName>
    <definedName name="VAL20135_36">#REF!</definedName>
    <definedName name="VAL20140_36">#REF!</definedName>
    <definedName name="VAL20145_36">#REF!</definedName>
    <definedName name="VAL20150_36">#REF!</definedName>
    <definedName name="VAL20155_36">#REF!</definedName>
    <definedName name="VAL20175_36">#REF!</definedName>
    <definedName name="VAL20185_36">#REF!</definedName>
    <definedName name="VAL20190_36">#REF!</definedName>
    <definedName name="VAL20195_36">#REF!</definedName>
    <definedName name="VAL20210_36">#REF!</definedName>
    <definedName name="valter" localSheetId="6" hidden="1">{"'gráf jan00'!$A$1:$AK$41"}</definedName>
    <definedName name="valter" localSheetId="7" hidden="1">{"'gráf jan00'!$A$1:$AK$41"}</definedName>
    <definedName name="valter" hidden="1">{"'gráf jan00'!$A$1:$AK$41"}</definedName>
    <definedName name="VANIA" localSheetId="6" hidden="1">{"'RR'!$A$2:$E$81"}</definedName>
    <definedName name="VANIA" localSheetId="7" hidden="1">{"'RR'!$A$2:$E$81"}</definedName>
    <definedName name="VANIA" hidden="1">{"'RR'!$A$2:$E$81"}</definedName>
    <definedName name="VASVASFV" localSheetId="6" hidden="1">#REF!</definedName>
    <definedName name="VASVASFV" hidden="1">#REF!</definedName>
    <definedName name="VAX_ANT" localSheetId="6">#REF!</definedName>
    <definedName name="VAX_ANT">#REF!</definedName>
    <definedName name="Vazios" localSheetId="6">#REF!</definedName>
    <definedName name="Vazios" localSheetId="7">[104]Teor!$B$3:$B$7</definedName>
    <definedName name="Vazios">#REF!</definedName>
    <definedName name="vbvsdc" localSheetId="6" hidden="1">#REF!</definedName>
    <definedName name="vbvsdc" hidden="1">#REF!</definedName>
    <definedName name="vcsxs\zf" localSheetId="6" hidden="1">#REF!</definedName>
    <definedName name="vcsxs\zf" hidden="1">#REF!</definedName>
    <definedName name="VD" localSheetId="6" hidden="1">{"'Quadro'!$A$4:$BG$78"}</definedName>
    <definedName name="VD" localSheetId="7" hidden="1">{"'Quadro'!$A$4:$BG$78"}</definedName>
    <definedName name="VD" hidden="1">{"'Quadro'!$A$4:$BG$78"}</definedName>
    <definedName name="vdlkn" localSheetId="6" hidden="1">{"'gráf jan00'!$A$1:$AK$41"}</definedName>
    <definedName name="vdlkn" localSheetId="7" hidden="1">{"'gráf jan00'!$A$1:$AK$41"}</definedName>
    <definedName name="vdlkn" hidden="1">{"'gráf jan00'!$A$1:$AK$41"}</definedName>
    <definedName name="vdnkldv" localSheetId="6" hidden="1">{"'gráf jan00'!$A$1:$AK$41"}</definedName>
    <definedName name="vdnkldv" localSheetId="7" hidden="1">{"'gráf jan00'!$A$1:$AK$41"}</definedName>
    <definedName name="vdnkldv" hidden="1">{"'gráf jan00'!$A$1:$AK$41"}</definedName>
    <definedName name="vdnlke" localSheetId="6" hidden="1">{"'gráf jan00'!$A$1:$AK$41"}</definedName>
    <definedName name="vdnlke" localSheetId="7" hidden="1">{"'gráf jan00'!$A$1:$AK$41"}</definedName>
    <definedName name="vdnlke" hidden="1">{"'gráf jan00'!$A$1:$AK$41"}</definedName>
    <definedName name="veiculo" localSheetId="6" hidden="1">{"VENTAS1",#N/A,FALSE,"VENTAS";"VENTAS2",#N/A,FALSE,"VENTAS";"VENTAS3",#N/A,FALSE,"VENTAS";"VENTAS4",#N/A,FALSE,"VENTAS";"VENTAS5",#N/A,FALSE,"VENTAS";"VENTAS6",#N/A,FALSE,"VENTAS";"VENTAS7",#N/A,FALSE,"VENTAS";"VENTAS8",#N/A,FALSE,"VENTAS"}</definedName>
    <definedName name="veiculo" localSheetId="7" hidden="1">{"VENTAS1",#N/A,FALSE,"VENTAS";"VENTAS2",#N/A,FALSE,"VENTAS";"VENTAS3",#N/A,FALSE,"VENTAS";"VENTAS4",#N/A,FALSE,"VENTAS";"VENTAS5",#N/A,FALSE,"VENTAS";"VENTAS6",#N/A,FALSE,"VENTAS";"VENTAS7",#N/A,FALSE,"VENTAS";"VENTAS8",#N/A,FALSE,"VENTAS"}</definedName>
    <definedName name="veiculo" hidden="1">{"VENTAS1",#N/A,FALSE,"VENTAS";"VENTAS2",#N/A,FALSE,"VENTAS";"VENTAS3",#N/A,FALSE,"VENTAS";"VENTAS4",#N/A,FALSE,"VENTAS";"VENTAS5",#N/A,FALSE,"VENTAS";"VENTAS6",#N/A,FALSE,"VENTAS";"VENTAS7",#N/A,FALSE,"VENTAS";"VENTAS8",#N/A,FALSE,"VENTAS"}</definedName>
    <definedName name="verde" localSheetId="6">#REF!</definedName>
    <definedName name="verde" localSheetId="7">#REF!</definedName>
    <definedName name="verde">#REF!</definedName>
    <definedName name="verdepav" localSheetId="6">#REF!</definedName>
    <definedName name="verdepav" localSheetId="7">#REF!</definedName>
    <definedName name="verdepav">#REF!</definedName>
    <definedName name="VERIFICAR" localSheetId="7" hidden="1">{#N/A,#N/A,TRUE,"Quinzena 01 à 15-04-98 "}</definedName>
    <definedName name="VERIFICAR" hidden="1">{#N/A,#N/A,TRUE,"Quinzena 01 à 15-04-98 "}</definedName>
    <definedName name="verifiq" localSheetId="6" hidden="1">{#N/A,#N/A,FALSE,"CAPA (2)";#N/A,#N/A,FALSE,"PORTAS";#N/A,#N/A,FALSE,"DIMENSION.";#N/A,#N/A,FALSE,"CUSTOPP";#N/A,#N/A,FALSE,"ENLACES";#N/A,#N/A,FALSE,"TOPTELPE";#N/A,#N/A,FALSE,"CSG";#N/A,#N/A,FALSE,"TREIN-DOC";#N/A,#N/A,FALSE,"RESUMO"}</definedName>
    <definedName name="verifiq" localSheetId="7" hidden="1">{#N/A,#N/A,FALSE,"CAPA (2)";#N/A,#N/A,FALSE,"PORTAS";#N/A,#N/A,FALSE,"DIMENSION.";#N/A,#N/A,FALSE,"CUSTOPP";#N/A,#N/A,FALSE,"ENLACES";#N/A,#N/A,FALSE,"TOPTELPE";#N/A,#N/A,FALSE,"CSG";#N/A,#N/A,FALSE,"TREIN-DOC";#N/A,#N/A,FALSE,"RESUMO"}</definedName>
    <definedName name="verifiq" hidden="1">{#N/A,#N/A,FALSE,"CAPA (2)";#N/A,#N/A,FALSE,"PORTAS";#N/A,#N/A,FALSE,"DIMENSION.";#N/A,#N/A,FALSE,"CUSTOPP";#N/A,#N/A,FALSE,"ENLACES";#N/A,#N/A,FALSE,"TOPTELPE";#N/A,#N/A,FALSE,"CSG";#N/A,#N/A,FALSE,"TREIN-DOC";#N/A,#N/A,FALSE,"RESUMO"}</definedName>
    <definedName name="verifique" localSheetId="6" hidden="1">{#N/A,#N/A,FALSE,"CAPA (2)";#N/A,#N/A,FALSE,"PORTAS";#N/A,#N/A,FALSE,"DIMENSION.";#N/A,#N/A,FALSE,"CUSTOPP";#N/A,#N/A,FALSE,"ENLACES";#N/A,#N/A,FALSE,"TOPTELPE";#N/A,#N/A,FALSE,"CSG";#N/A,#N/A,FALSE,"TREIN-DOC";#N/A,#N/A,FALSE,"RESUMO"}</definedName>
    <definedName name="verifique" localSheetId="7" hidden="1">{#N/A,#N/A,FALSE,"CAPA (2)";#N/A,#N/A,FALSE,"PORTAS";#N/A,#N/A,FALSE,"DIMENSION.";#N/A,#N/A,FALSE,"CUSTOPP";#N/A,#N/A,FALSE,"ENLACES";#N/A,#N/A,FALSE,"TOPTELPE";#N/A,#N/A,FALSE,"CSG";#N/A,#N/A,FALSE,"TREIN-DOC";#N/A,#N/A,FALSE,"RESUMO"}</definedName>
    <definedName name="verifique" hidden="1">{#N/A,#N/A,FALSE,"CAPA (2)";#N/A,#N/A,FALSE,"PORTAS";#N/A,#N/A,FALSE,"DIMENSION.";#N/A,#N/A,FALSE,"CUSTOPP";#N/A,#N/A,FALSE,"ENLACES";#N/A,#N/A,FALSE,"TOPTELPE";#N/A,#N/A,FALSE,"CSG";#N/A,#N/A,FALSE,"TREIN-DOC";#N/A,#N/A,FALSE,"RESUMO"}</definedName>
    <definedName name="verigfq" localSheetId="6" hidden="1">{#N/A,#N/A,FALSE,"CAPA (2)";#N/A,#N/A,FALSE,"PORTAS";#N/A,#N/A,FALSE,"DIMENSION.";#N/A,#N/A,FALSE,"CUSTOPP";#N/A,#N/A,FALSE,"ENLACES";#N/A,#N/A,FALSE,"TOPTELPE";#N/A,#N/A,FALSE,"CSG";#N/A,#N/A,FALSE,"TREIN-DOC";#N/A,#N/A,FALSE,"RESUMO"}</definedName>
    <definedName name="verigfq" localSheetId="7" hidden="1">{#N/A,#N/A,FALSE,"CAPA (2)";#N/A,#N/A,FALSE,"PORTAS";#N/A,#N/A,FALSE,"DIMENSION.";#N/A,#N/A,FALSE,"CUSTOPP";#N/A,#N/A,FALSE,"ENLACES";#N/A,#N/A,FALSE,"TOPTELPE";#N/A,#N/A,FALSE,"CSG";#N/A,#N/A,FALSE,"TREIN-DOC";#N/A,#N/A,FALSE,"RESUMO"}</definedName>
    <definedName name="verigfq" hidden="1">{#N/A,#N/A,FALSE,"CAPA (2)";#N/A,#N/A,FALSE,"PORTAS";#N/A,#N/A,FALSE,"DIMENSION.";#N/A,#N/A,FALSE,"CUSTOPP";#N/A,#N/A,FALSE,"ENLACES";#N/A,#N/A,FALSE,"TOPTELPE";#N/A,#N/A,FALSE,"CSG";#N/A,#N/A,FALSE,"TREIN-DOC";#N/A,#N/A,FALSE,"RESUMO"}</definedName>
    <definedName name="VERLUCRO" localSheetId="6"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tex42_copyright" hidden="1">"© 2006-2018 Vertex42 LLC"</definedName>
    <definedName name="vertex42_id" hidden="1">"gantt-chart_L.xlsx"</definedName>
    <definedName name="vertex42_title" hidden="1">"Gantt Chart Template"</definedName>
    <definedName name="VEYVVIUFWJ" hidden="1">#REF!</definedName>
    <definedName name="vfavqebrqe" localSheetId="6" hidden="1">#REF!</definedName>
    <definedName name="vfavqebrqe" localSheetId="7" hidden="1">#REF!</definedName>
    <definedName name="vfavqebrqe" hidden="1">#REF!</definedName>
    <definedName name="vfcd" localSheetId="6" hidden="1">#REF!</definedName>
    <definedName name="vfcd" localSheetId="7" hidden="1">#REF!</definedName>
    <definedName name="vfcd" hidden="1">#REF!</definedName>
    <definedName name="vfcdsd" localSheetId="6" hidden="1">#REF!</definedName>
    <definedName name="vfcdsd" hidden="1">#REF!</definedName>
    <definedName name="vfcdx" localSheetId="6" hidden="1">#REF!</definedName>
    <definedName name="vfcdx" hidden="1">#REF!</definedName>
    <definedName name="vfdasf" localSheetId="6" hidden="1">{"'gráf jan00'!$A$1:$AK$41"}</definedName>
    <definedName name="vfdasf" localSheetId="7" hidden="1">{"'gráf jan00'!$A$1:$AK$41"}</definedName>
    <definedName name="vfdasf" hidden="1">{"'gráf jan00'!$A$1:$AK$41"}</definedName>
    <definedName name="VFGS" localSheetId="6" hidden="1">{#N/A,#N/A,FALSE,"GERAL";#N/A,#N/A,FALSE,"012-96";#N/A,#N/A,FALSE,"018-96";#N/A,#N/A,FALSE,"027-96";#N/A,#N/A,FALSE,"059-96";#N/A,#N/A,FALSE,"076-96";#N/A,#N/A,FALSE,"019-97";#N/A,#N/A,FALSE,"021-97";#N/A,#N/A,FALSE,"022-97";#N/A,#N/A,FALSE,"028-97"}</definedName>
    <definedName name="VFGS" localSheetId="7" hidden="1">{#N/A,#N/A,FALSE,"GERAL";#N/A,#N/A,FALSE,"012-96";#N/A,#N/A,FALSE,"018-96";#N/A,#N/A,FALSE,"027-96";#N/A,#N/A,FALSE,"059-96";#N/A,#N/A,FALSE,"076-96";#N/A,#N/A,FALSE,"019-97";#N/A,#N/A,FALSE,"021-97";#N/A,#N/A,FALSE,"022-97";#N/A,#N/A,FALSE,"028-97"}</definedName>
    <definedName name="VFGS" hidden="1">{#N/A,#N/A,FALSE,"GERAL";#N/A,#N/A,FALSE,"012-96";#N/A,#N/A,FALSE,"018-96";#N/A,#N/A,FALSE,"027-96";#N/A,#N/A,FALSE,"059-96";#N/A,#N/A,FALSE,"076-96";#N/A,#N/A,FALSE,"019-97";#N/A,#N/A,FALSE,"021-97";#N/A,#N/A,FALSE,"022-97";#N/A,#N/A,FALSE,"028-97"}</definedName>
    <definedName name="vfscdxs" localSheetId="6" hidden="1">#REF!</definedName>
    <definedName name="vfscdxs" localSheetId="7" hidden="1">#REF!</definedName>
    <definedName name="vfscdxs" hidden="1">#REF!</definedName>
    <definedName name="vfsdcx" localSheetId="6" hidden="1">#REF!</definedName>
    <definedName name="vfsdcx" localSheetId="7" hidden="1">#REF!</definedName>
    <definedName name="vfsdcx" hidden="1">#REF!</definedName>
    <definedName name="VFVV" localSheetId="6" hidden="1">{#N/A,#N/A,FALSE,"Aging Summary";#N/A,#N/A,FALSE,"Ratio Analysis";#N/A,#N/A,FALSE,"Test 120 Day Accts";#N/A,#N/A,FALSE,"Tickmarks"}</definedName>
    <definedName name="VFVV" localSheetId="7" hidden="1">{#N/A,#N/A,FALSE,"Aging Summary";#N/A,#N/A,FALSE,"Ratio Analysis";#N/A,#N/A,FALSE,"Test 120 Day Accts";#N/A,#N/A,FALSE,"Tickmarks"}</definedName>
    <definedName name="VFVV" hidden="1">{#N/A,#N/A,FALSE,"Aging Summary";#N/A,#N/A,FALSE,"Ratio Analysis";#N/A,#N/A,FALSE,"Test 120 Day Accts";#N/A,#N/A,FALSE,"Tickmarks"}</definedName>
    <definedName name="vgbhk" localSheetId="6" hidden="1">#REF!</definedName>
    <definedName name="vgbhk" localSheetId="7" hidden="1">#REF!</definedName>
    <definedName name="vgbhk" hidden="1">#REF!</definedName>
    <definedName name="vgh" localSheetId="6" hidden="1">#REF!</definedName>
    <definedName name="vgh" localSheetId="7" hidden="1">#REF!</definedName>
    <definedName name="vgh" hidden="1">#REF!</definedName>
    <definedName name="VGT" localSheetId="6" hidden="1">{#N/A,#N/A,FALSE,"Aging Summary";#N/A,#N/A,FALSE,"Ratio Analysis";#N/A,#N/A,FALSE,"Test 120 Day Accts";#N/A,#N/A,FALSE,"Tickmarks"}</definedName>
    <definedName name="VGT" localSheetId="7" hidden="1">{#N/A,#N/A,FALSE,"Aging Summary";#N/A,#N/A,FALSE,"Ratio Analysis";#N/A,#N/A,FALSE,"Test 120 Day Accts";#N/A,#N/A,FALSE,"Tickmarks"}</definedName>
    <definedName name="VGT" hidden="1">{#N/A,#N/A,FALSE,"Aging Summary";#N/A,#N/A,FALSE,"Ratio Analysis";#N/A,#N/A,FALSE,"Test 120 Day Accts";#N/A,#N/A,FALSE,"Tickmarks"}</definedName>
    <definedName name="VGTS" localSheetId="6" hidden="1">{#N/A,#N/A,FALSE,"Aging Summary";#N/A,#N/A,FALSE,"Ratio Analysis";#N/A,#N/A,FALSE,"Test 120 Day Accts";#N/A,#N/A,FALSE,"Tickmarks"}</definedName>
    <definedName name="VGTS" localSheetId="7" hidden="1">{#N/A,#N/A,FALSE,"Aging Summary";#N/A,#N/A,FALSE,"Ratio Analysis";#N/A,#N/A,FALSE,"Test 120 Day Accts";#N/A,#N/A,FALSE,"Tickmarks"}</definedName>
    <definedName name="VGTS" hidden="1">{#N/A,#N/A,FALSE,"Aging Summary";#N/A,#N/A,FALSE,"Ratio Analysis";#N/A,#N/A,FALSE,"Test 120 Day Accts";#N/A,#N/A,FALSE,"Tickmarks"}</definedName>
    <definedName name="vgvjh" localSheetId="6" hidden="1">{"'gráf jan00'!$A$1:$AK$41"}</definedName>
    <definedName name="vgvjh" localSheetId="7" hidden="1">{"'gráf jan00'!$A$1:$AK$41"}</definedName>
    <definedName name="vgvjh" hidden="1">{"'gráf jan00'!$A$1:$AK$41"}</definedName>
    <definedName name="VI" localSheetId="6" hidden="1">{#N/A,#N/A,FALSE,"GERAL";#N/A,#N/A,FALSE,"012-96";#N/A,#N/A,FALSE,"018-96";#N/A,#N/A,FALSE,"027-96";#N/A,#N/A,FALSE,"059-96";#N/A,#N/A,FALSE,"076-96";#N/A,#N/A,FALSE,"019-97";#N/A,#N/A,FALSE,"021-97";#N/A,#N/A,FALSE,"022-97";#N/A,#N/A,FALSE,"028-97"}</definedName>
    <definedName name="VI" localSheetId="7" hidden="1">{#N/A,#N/A,FALSE,"GERAL";#N/A,#N/A,FALSE,"012-96";#N/A,#N/A,FALSE,"018-96";#N/A,#N/A,FALSE,"027-96";#N/A,#N/A,FALSE,"059-96";#N/A,#N/A,FALSE,"076-96";#N/A,#N/A,FALSE,"019-97";#N/A,#N/A,FALSE,"021-97";#N/A,#N/A,FALSE,"022-97";#N/A,#N/A,FALSE,"028-97"}</definedName>
    <definedName name="VI" hidden="1">{#N/A,#N/A,FALSE,"GERAL";#N/A,#N/A,FALSE,"012-96";#N/A,#N/A,FALSE,"018-96";#N/A,#N/A,FALSE,"027-96";#N/A,#N/A,FALSE,"059-96";#N/A,#N/A,FALSE,"076-96";#N/A,#N/A,FALSE,"019-97";#N/A,#N/A,FALSE,"021-97";#N/A,#N/A,FALSE,"022-97";#N/A,#N/A,FALSE,"028-97"}</definedName>
    <definedName name="VI_1" localSheetId="7" hidden="1">{#N/A,#N/A,FALSE,"GERAL";#N/A,#N/A,FALSE,"012-96";#N/A,#N/A,FALSE,"018-96";#N/A,#N/A,FALSE,"027-96";#N/A,#N/A,FALSE,"059-96";#N/A,#N/A,FALSE,"076-96";#N/A,#N/A,FALSE,"019-97";#N/A,#N/A,FALSE,"021-97";#N/A,#N/A,FALSE,"022-97";#N/A,#N/A,FALSE,"028-97"}</definedName>
    <definedName name="VI_1" hidden="1">{#N/A,#N/A,FALSE,"GERAL";#N/A,#N/A,FALSE,"012-96";#N/A,#N/A,FALSE,"018-96";#N/A,#N/A,FALSE,"027-96";#N/A,#N/A,FALSE,"059-96";#N/A,#N/A,FALSE,"076-96";#N/A,#N/A,FALSE,"019-97";#N/A,#N/A,FALSE,"021-97";#N/A,#N/A,FALSE,"022-97";#N/A,#N/A,FALSE,"028-97"}</definedName>
    <definedName name="VI_2" localSheetId="7" hidden="1">{#N/A,#N/A,FALSE,"GERAL";#N/A,#N/A,FALSE,"012-96";#N/A,#N/A,FALSE,"018-96";#N/A,#N/A,FALSE,"027-96";#N/A,#N/A,FALSE,"059-96";#N/A,#N/A,FALSE,"076-96";#N/A,#N/A,FALSE,"019-97";#N/A,#N/A,FALSE,"021-97";#N/A,#N/A,FALSE,"022-97";#N/A,#N/A,FALSE,"028-97"}</definedName>
    <definedName name="VI_2" hidden="1">{#N/A,#N/A,FALSE,"GERAL";#N/A,#N/A,FALSE,"012-96";#N/A,#N/A,FALSE,"018-96";#N/A,#N/A,FALSE,"027-96";#N/A,#N/A,FALSE,"059-96";#N/A,#N/A,FALSE,"076-96";#N/A,#N/A,FALSE,"019-97";#N/A,#N/A,FALSE,"021-97";#N/A,#N/A,FALSE,"022-97";#N/A,#N/A,FALSE,"028-97"}</definedName>
    <definedName name="VI_3" localSheetId="7" hidden="1">{#N/A,#N/A,FALSE,"GERAL";#N/A,#N/A,FALSE,"012-96";#N/A,#N/A,FALSE,"018-96";#N/A,#N/A,FALSE,"027-96";#N/A,#N/A,FALSE,"059-96";#N/A,#N/A,FALSE,"076-96";#N/A,#N/A,FALSE,"019-97";#N/A,#N/A,FALSE,"021-97";#N/A,#N/A,FALSE,"022-97";#N/A,#N/A,FALSE,"028-97"}</definedName>
    <definedName name="VI_3" hidden="1">{#N/A,#N/A,FALSE,"GERAL";#N/A,#N/A,FALSE,"012-96";#N/A,#N/A,FALSE,"018-96";#N/A,#N/A,FALSE,"027-96";#N/A,#N/A,FALSE,"059-96";#N/A,#N/A,FALSE,"076-96";#N/A,#N/A,FALSE,"019-97";#N/A,#N/A,FALSE,"021-97";#N/A,#N/A,FALSE,"022-97";#N/A,#N/A,FALSE,"028-97"}</definedName>
    <definedName name="VI_4" localSheetId="7" hidden="1">{#N/A,#N/A,FALSE,"GERAL";#N/A,#N/A,FALSE,"012-96";#N/A,#N/A,FALSE,"018-96";#N/A,#N/A,FALSE,"027-96";#N/A,#N/A,FALSE,"059-96";#N/A,#N/A,FALSE,"076-96";#N/A,#N/A,FALSE,"019-97";#N/A,#N/A,FALSE,"021-97";#N/A,#N/A,FALSE,"022-97";#N/A,#N/A,FALSE,"028-97"}</definedName>
    <definedName name="VI_4" hidden="1">{#N/A,#N/A,FALSE,"GERAL";#N/A,#N/A,FALSE,"012-96";#N/A,#N/A,FALSE,"018-96";#N/A,#N/A,FALSE,"027-96";#N/A,#N/A,FALSE,"059-96";#N/A,#N/A,FALSE,"076-96";#N/A,#N/A,FALSE,"019-97";#N/A,#N/A,FALSE,"021-97";#N/A,#N/A,FALSE,"022-97";#N/A,#N/A,FALSE,"028-97"}</definedName>
    <definedName name="VIAD1">#REF!</definedName>
    <definedName name="VIAD2">#REF!</definedName>
    <definedName name="VIAD3">#REF!</definedName>
    <definedName name="VIAD4">#REF!</definedName>
    <definedName name="VIAD5">#REF!</definedName>
    <definedName name="VIAD6">#REF!</definedName>
    <definedName name="VIAD7">#REF!</definedName>
    <definedName name="VIAD8">#REF!</definedName>
    <definedName name="VICOTR" localSheetId="6" hidden="1">{#N/A,#N/A,FALSE,"PCOL"}</definedName>
    <definedName name="VICOTR" localSheetId="7" hidden="1">{#N/A,#N/A,FALSE,"PCOL"}</definedName>
    <definedName name="VICOTR" hidden="1">{#N/A,#N/A,FALSE,"PCOL"}</definedName>
    <definedName name="VIDROS">#N/A</definedName>
    <definedName name="VIGAPRE">#REF!</definedName>
    <definedName name="vii" localSheetId="7" hidden="1">{#N/A,#N/A,FALSE,"GERAL";#N/A,#N/A,FALSE,"012-96";#N/A,#N/A,FALSE,"018-96";#N/A,#N/A,FALSE,"027-96";#N/A,#N/A,FALSE,"059-96";#N/A,#N/A,FALSE,"076-96";#N/A,#N/A,FALSE,"019-97";#N/A,#N/A,FALSE,"021-97";#N/A,#N/A,FALSE,"022-97";#N/A,#N/A,FALSE,"028-97"}</definedName>
    <definedName name="vii" hidden="1">{#N/A,#N/A,FALSE,"GERAL";#N/A,#N/A,FALSE,"012-96";#N/A,#N/A,FALSE,"018-96";#N/A,#N/A,FALSE,"027-96";#N/A,#N/A,FALSE,"059-96";#N/A,#N/A,FALSE,"076-96";#N/A,#N/A,FALSE,"019-97";#N/A,#N/A,FALSE,"021-97";#N/A,#N/A,FALSE,"022-97";#N/A,#N/A,FALSE,"028-97"}</definedName>
    <definedName name="VIT" localSheetId="6" hidden="1">{"'gráf jan00'!$A$1:$AK$41"}</definedName>
    <definedName name="VIT" localSheetId="7" hidden="1">{"'gráf jan00'!$A$1:$AK$41"}</definedName>
    <definedName name="VIT" hidden="1">{"'gráf jan00'!$A$1:$AK$41"}</definedName>
    <definedName name="vitor" localSheetId="6"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N/A,#N/A,FALSE,"STANDARD"}</definedName>
    <definedName name="vitor" localSheetId="7"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N/A,#N/A,FALSE,"STANDARD"}</definedName>
    <definedName name="vitor"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N/A,#N/A,FALSE,"STANDARD"}</definedName>
    <definedName name="vm" localSheetId="7" hidden="1">{#N/A,#N/A,FALSE,"MO (2)"}</definedName>
    <definedName name="vm" hidden="1">{#N/A,#N/A,FALSE,"MO (2)"}</definedName>
    <definedName name="vndkl" localSheetId="6" hidden="1">{"'gráf jan00'!$A$1:$AK$41"}</definedName>
    <definedName name="vndkl" localSheetId="7" hidden="1">{"'gráf jan00'!$A$1:$AK$41"}</definedName>
    <definedName name="vndkl" hidden="1">{"'gráf jan00'!$A$1:$AK$41"}</definedName>
    <definedName name="vndlk" localSheetId="6" hidden="1">{"'gráf jan00'!$A$1:$AK$41"}</definedName>
    <definedName name="vndlk" localSheetId="7" hidden="1">{"'gráf jan00'!$A$1:$AK$41"}</definedName>
    <definedName name="vndlk" hidden="1">{"'gráf jan00'!$A$1:$AK$41"}</definedName>
    <definedName name="vndnkl" localSheetId="6" hidden="1">{"'gráf jan00'!$A$1:$AK$41"}</definedName>
    <definedName name="vndnkl" localSheetId="7" hidden="1">{"'gráf jan00'!$A$1:$AK$41"}</definedName>
    <definedName name="vndnkl" hidden="1">{"'gráf jan00'!$A$1:$AK$41"}</definedName>
    <definedName name="vnmd" localSheetId="6" hidden="1">{"'gráf jan00'!$A$1:$AK$41"}</definedName>
    <definedName name="vnmd" localSheetId="7" hidden="1">{"'gráf jan00'!$A$1:$AK$41"}</definedName>
    <definedName name="vnmd" hidden="1">{"'gráf jan00'!$A$1:$AK$41"}</definedName>
    <definedName name="vol" localSheetId="6">#REF!</definedName>
    <definedName name="vol" localSheetId="7">'[62]ESC-VIA'!$J$8:$J$314</definedName>
    <definedName name="vol">#REF!</definedName>
    <definedName name="VOL_ACUM">#REF!</definedName>
    <definedName name="VOLTAR" localSheetId="6">#REF!</definedName>
    <definedName name="VOLTAR">#REF!</definedName>
    <definedName name="VOLTARPMS">#N/A</definedName>
    <definedName name="VOLUME">#REF!</definedName>
    <definedName name="VolumeDeb" localSheetId="6">#REF!</definedName>
    <definedName name="VolumeDeb" localSheetId="7">#REF!</definedName>
    <definedName name="VolumeDeb">#REF!</definedName>
    <definedName name="vp" localSheetId="6" hidden="1">{"'Quadro'!$A$4:$BG$78"}</definedName>
    <definedName name="vp" localSheetId="7" hidden="1">{"'Quadro'!$A$4:$BG$78"}</definedName>
    <definedName name="vp" hidden="1">{"'Quadro'!$A$4:$BG$78"}</definedName>
    <definedName name="VPL"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VPL"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VR">#REF!</definedName>
    <definedName name="VRL" localSheetId="6">#REF!</definedName>
    <definedName name="VRL" localSheetId="7">#REF!</definedName>
    <definedName name="VRL">#REF!</definedName>
    <definedName name="VRL0" localSheetId="6">#REF!</definedName>
    <definedName name="VRL0">#REF!</definedName>
    <definedName name="vsdsvavfad" localSheetId="6" hidden="1">#REF!</definedName>
    <definedName name="vsdsvavfad" hidden="1">#REF!</definedName>
    <definedName name="vsgr">#N/A</definedName>
    <definedName name="VUM" localSheetId="6">#REF!</definedName>
    <definedName name="VUM" localSheetId="7">'[45]REPLAN 01'!$B$295:$N$345</definedName>
    <definedName name="VUM">#REF!</definedName>
    <definedName name="vv" localSheetId="6" hidden="1">{"'Quadro'!$A$4:$BG$78"}</definedName>
    <definedName name="vv" localSheetId="7" hidden="1">{"'Quadro'!$A$4:$BG$78"}</definedName>
    <definedName name="vv" hidden="1">{"'Quadro'!$A$4:$BG$78"}</definedName>
    <definedName name="vvbb" localSheetId="7" hidden="1">{"tabela",#N/A,FALSE,"Tabela";"decoração",#N/A,FALSE,"Decor.";"Informações",#N/A,FALSE,"Inform."}</definedName>
    <definedName name="vvbb" hidden="1">{"tabela",#N/A,FALSE,"Tabela";"decoração",#N/A,FALSE,"Decor.";"Informações",#N/A,FALSE,"Inform."}</definedName>
    <definedName name="vvcbnb" localSheetId="7" hidden="1">{#N/A,#N/A,FALSE,"Plan1";#N/A,#N/A,FALSE,"Plan2"}</definedName>
    <definedName name="vvcbnb" hidden="1">{#N/A,#N/A,FALSE,"Plan1";#N/A,#N/A,FALSE,"Plan2"}</definedName>
    <definedName name="vvv" localSheetId="6" hidden="1">{#N/A,#N/A,FALSE,"MO (2)"}</definedName>
    <definedName name="vvv" localSheetId="7" hidden="1">{#N/A,#N/A,FALSE,"MO (2)"}</definedName>
    <definedName name="vvv" hidden="1">{#N/A,#N/A,FALSE,"MO (2)"}</definedName>
    <definedName name="vvvv" localSheetId="6">#N/A</definedName>
    <definedName name="vvvv" localSheetId="7">'IV-Cronograma'!vvvv</definedName>
    <definedName name="VVVV"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vvvvv"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vvvvv"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vvvvv"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vvvvvv" localSheetId="7" hidden="1">{#N/A,#N/A,FALSE,"Plan1";#N/A,#N/A,FALSE,"Plan2"}</definedName>
    <definedName name="vvvvvv" hidden="1">{#N/A,#N/A,FALSE,"Plan1";#N/A,#N/A,FALSE,"Plan2"}</definedName>
    <definedName name="VX" hidden="1">#REF!</definedName>
    <definedName name="vxs" localSheetId="6" hidden="1">{"'RR'!$A$2:$E$81"}</definedName>
    <definedName name="vxs" localSheetId="7" hidden="1">{"'RR'!$A$2:$E$81"}</definedName>
    <definedName name="vxs" hidden="1">{"'RR'!$A$2:$E$81"}</definedName>
    <definedName name="w" localSheetId="6" hidden="1">{#N/A,#N/A,FALSE,"GERAL";#N/A,#N/A,FALSE,"012-96";#N/A,#N/A,FALSE,"018-96";#N/A,#N/A,FALSE,"027-96";#N/A,#N/A,FALSE,"059-96";#N/A,#N/A,FALSE,"076-96";#N/A,#N/A,FALSE,"019-97";#N/A,#N/A,FALSE,"021-97";#N/A,#N/A,FALSE,"022-97";#N/A,#N/A,FALSE,"028-97"}</definedName>
    <definedName name="w" localSheetId="7" hidden="1">{#N/A,#N/A,FALSE,"GERAL";#N/A,#N/A,FALSE,"012-96";#N/A,#N/A,FALSE,"018-96";#N/A,#N/A,FALSE,"027-96";#N/A,#N/A,FALSE,"059-96";#N/A,#N/A,FALSE,"076-96";#N/A,#N/A,FALSE,"019-97";#N/A,#N/A,FALSE,"021-97";#N/A,#N/A,FALSE,"022-97";#N/A,#N/A,FALSE,"028-97"}</definedName>
    <definedName name="w" hidden="1">{#N/A,#N/A,FALSE,"GERAL";#N/A,#N/A,FALSE,"012-96";#N/A,#N/A,FALSE,"018-96";#N/A,#N/A,FALSE,"027-96";#N/A,#N/A,FALSE,"059-96";#N/A,#N/A,FALSE,"076-96";#N/A,#N/A,FALSE,"019-97";#N/A,#N/A,FALSE,"021-97";#N/A,#N/A,FALSE,"022-97";#N/A,#N/A,FALSE,"028-97"}</definedName>
    <definedName name="w_1" localSheetId="7" hidden="1">{#N/A,#N/A,FALSE,"GERAL";#N/A,#N/A,FALSE,"012-96";#N/A,#N/A,FALSE,"018-96";#N/A,#N/A,FALSE,"027-96";#N/A,#N/A,FALSE,"059-96";#N/A,#N/A,FALSE,"076-96";#N/A,#N/A,FALSE,"019-97";#N/A,#N/A,FALSE,"021-97";#N/A,#N/A,FALSE,"022-97";#N/A,#N/A,FALSE,"028-97"}</definedName>
    <definedName name="w_1" hidden="1">{#N/A,#N/A,FALSE,"GERAL";#N/A,#N/A,FALSE,"012-96";#N/A,#N/A,FALSE,"018-96";#N/A,#N/A,FALSE,"027-96";#N/A,#N/A,FALSE,"059-96";#N/A,#N/A,FALSE,"076-96";#N/A,#N/A,FALSE,"019-97";#N/A,#N/A,FALSE,"021-97";#N/A,#N/A,FALSE,"022-97";#N/A,#N/A,FALSE,"028-97"}</definedName>
    <definedName name="w_1_1" localSheetId="7" hidden="1">{#N/A,#N/A,FALSE,"GERAL";#N/A,#N/A,FALSE,"012-96";#N/A,#N/A,FALSE,"018-96";#N/A,#N/A,FALSE,"027-96";#N/A,#N/A,FALSE,"059-96";#N/A,#N/A,FALSE,"076-96";#N/A,#N/A,FALSE,"019-97";#N/A,#N/A,FALSE,"021-97";#N/A,#N/A,FALSE,"022-97";#N/A,#N/A,FALSE,"028-97"}</definedName>
    <definedName name="w_1_1" hidden="1">{#N/A,#N/A,FALSE,"GERAL";#N/A,#N/A,FALSE,"012-96";#N/A,#N/A,FALSE,"018-96";#N/A,#N/A,FALSE,"027-96";#N/A,#N/A,FALSE,"059-96";#N/A,#N/A,FALSE,"076-96";#N/A,#N/A,FALSE,"019-97";#N/A,#N/A,FALSE,"021-97";#N/A,#N/A,FALSE,"022-97";#N/A,#N/A,FALSE,"028-97"}</definedName>
    <definedName name="w_1_2" localSheetId="7" hidden="1">{#N/A,#N/A,FALSE,"GERAL";#N/A,#N/A,FALSE,"012-96";#N/A,#N/A,FALSE,"018-96";#N/A,#N/A,FALSE,"027-96";#N/A,#N/A,FALSE,"059-96";#N/A,#N/A,FALSE,"076-96";#N/A,#N/A,FALSE,"019-97";#N/A,#N/A,FALSE,"021-97";#N/A,#N/A,FALSE,"022-97";#N/A,#N/A,FALSE,"028-97"}</definedName>
    <definedName name="w_1_2" hidden="1">{#N/A,#N/A,FALSE,"GERAL";#N/A,#N/A,FALSE,"012-96";#N/A,#N/A,FALSE,"018-96";#N/A,#N/A,FALSE,"027-96";#N/A,#N/A,FALSE,"059-96";#N/A,#N/A,FALSE,"076-96";#N/A,#N/A,FALSE,"019-97";#N/A,#N/A,FALSE,"021-97";#N/A,#N/A,FALSE,"022-97";#N/A,#N/A,FALSE,"028-97"}</definedName>
    <definedName name="w_1_3" localSheetId="7" hidden="1">{#N/A,#N/A,FALSE,"GERAL";#N/A,#N/A,FALSE,"012-96";#N/A,#N/A,FALSE,"018-96";#N/A,#N/A,FALSE,"027-96";#N/A,#N/A,FALSE,"059-96";#N/A,#N/A,FALSE,"076-96";#N/A,#N/A,FALSE,"019-97";#N/A,#N/A,FALSE,"021-97";#N/A,#N/A,FALSE,"022-97";#N/A,#N/A,FALSE,"028-97"}</definedName>
    <definedName name="w_1_3" hidden="1">{#N/A,#N/A,FALSE,"GERAL";#N/A,#N/A,FALSE,"012-96";#N/A,#N/A,FALSE,"018-96";#N/A,#N/A,FALSE,"027-96";#N/A,#N/A,FALSE,"059-96";#N/A,#N/A,FALSE,"076-96";#N/A,#N/A,FALSE,"019-97";#N/A,#N/A,FALSE,"021-97";#N/A,#N/A,FALSE,"022-97";#N/A,#N/A,FALSE,"028-97"}</definedName>
    <definedName name="w3eswsw">#REF!</definedName>
    <definedName name="wa" localSheetId="6" hidden="1">{"'CptDifn'!$AA$32:$AG$32"}</definedName>
    <definedName name="wa" localSheetId="7" hidden="1">{"'CptDifn'!$AA$32:$AG$32"}</definedName>
    <definedName name="wa" hidden="1">{"'CptDifn'!$AA$32:$AG$32"}</definedName>
    <definedName name="waas" localSheetId="6" hidden="1">{"'Quadro'!$A$4:$BG$78"}</definedName>
    <definedName name="waas" localSheetId="7" hidden="1">{"'Quadro'!$A$4:$BG$78"}</definedName>
    <definedName name="waas" hidden="1">{"'Quadro'!$A$4:$BG$78"}</definedName>
    <definedName name="wadfaw" localSheetId="6" hidden="1">{#N/A,#N/A,TRUE,"indice";#N/A,#N/A,TRUE,"indicadores";#N/A,#N/A,TRUE,"comentarios"}</definedName>
    <definedName name="wadfaw" localSheetId="7" hidden="1">{#N/A,#N/A,TRUE,"indice";#N/A,#N/A,TRUE,"indicadores";#N/A,#N/A,TRUE,"comentarios"}</definedName>
    <definedName name="wadfaw" hidden="1">{#N/A,#N/A,TRUE,"indice";#N/A,#N/A,TRUE,"indicadores";#N/A,#N/A,TRUE,"comentarios"}</definedName>
    <definedName name="wbebb" localSheetId="6" hidden="1">#REF!</definedName>
    <definedName name="wbebb" localSheetId="7" hidden="1">#REF!</definedName>
    <definedName name="wbebb" hidden="1">#REF!</definedName>
    <definedName name="wbqtb" localSheetId="6" hidden="1">#REF!</definedName>
    <definedName name="wbqtb" localSheetId="7" hidden="1">#REF!</definedName>
    <definedName name="wbqtb" hidden="1">#REF!</definedName>
    <definedName name="wbrtbrwtb" localSheetId="6" hidden="1">#REF!</definedName>
    <definedName name="wbrtbrwtb" localSheetId="7" hidden="1">#REF!</definedName>
    <definedName name="wbrtbrwtb" hidden="1">#REF!</definedName>
    <definedName name="wbrwb" localSheetId="6" hidden="1">#REF!</definedName>
    <definedName name="wbrwb" hidden="1">#REF!</definedName>
    <definedName name="wbrwbtr" localSheetId="6" hidden="1">#REF!</definedName>
    <definedName name="wbrwbtr" hidden="1">#REF!</definedName>
    <definedName name="wbrwrb" localSheetId="6" hidden="1">#REF!</definedName>
    <definedName name="wbrwrb" hidden="1">#REF!</definedName>
    <definedName name="wbtwbds" localSheetId="6" hidden="1">#REF!</definedName>
    <definedName name="wbtwbds" hidden="1">#REF!</definedName>
    <definedName name="wbweb" localSheetId="6" hidden="1">#REF!</definedName>
    <definedName name="wbweb" hidden="1">#REF!</definedName>
    <definedName name="wbwebw" localSheetId="6" hidden="1">#REF!</definedName>
    <definedName name="wbwebw" hidden="1">#REF!</definedName>
    <definedName name="wbwrbtr" localSheetId="6" hidden="1">#REF!</definedName>
    <definedName name="wbwrbtr" hidden="1">#REF!</definedName>
    <definedName name="wbwrbwr" localSheetId="6" hidden="1">#REF!</definedName>
    <definedName name="wbwrbwr" hidden="1">#REF!</definedName>
    <definedName name="wbwrtbwtb" localSheetId="6" hidden="1">#REF!</definedName>
    <definedName name="wbwrtbwtb" hidden="1">#REF!</definedName>
    <definedName name="wd" localSheetId="6" hidden="1">{"'CptDifn'!$AA$32:$AG$32"}</definedName>
    <definedName name="wd" localSheetId="7" hidden="1">{"'CptDifn'!$AA$32:$AG$32"}</definedName>
    <definedName name="wd" hidden="1">{"'CptDifn'!$AA$32:$AG$32"}</definedName>
    <definedName name="WDASD"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WDASD"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WDASD"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wdewdwd" localSheetId="6" hidden="1">{#N/A,#N/A,FALSE,"PCOL"}</definedName>
    <definedName name="wdewdwd" localSheetId="7" hidden="1">{#N/A,#N/A,FALSE,"PCOL"}</definedName>
    <definedName name="wdewdwd" hidden="1">{#N/A,#N/A,FALSE,"PCOL"}</definedName>
    <definedName name="wdwd" localSheetId="6" hidden="1">{#N/A,#N/A,FALSE,"PCOL"}</definedName>
    <definedName name="wdwd" localSheetId="7" hidden="1">{#N/A,#N/A,FALSE,"PCOL"}</definedName>
    <definedName name="wdwd" hidden="1">{#N/A,#N/A,FALSE,"GERAL";#N/A,#N/A,FALSE,"012-96";#N/A,#N/A,FALSE,"018-96";#N/A,#N/A,FALSE,"027-96";#N/A,#N/A,FALSE,"059-96";#N/A,#N/A,FALSE,"076-96";#N/A,#N/A,FALSE,"019-97";#N/A,#N/A,FALSE,"021-97";#N/A,#N/A,FALSE,"022-97";#N/A,#N/A,FALSE,"028-97"}</definedName>
    <definedName name="wdwqdq" localSheetId="6" hidden="1">#REF!</definedName>
    <definedName name="wdwqdq" localSheetId="7" hidden="1">'[121]M.O. - 01'!#REF!</definedName>
    <definedName name="wdwqdq" hidden="1">#REF!</definedName>
    <definedName name="we" localSheetId="6" hidden="1">{"VENTAS1",#N/A,FALSE,"VENTAS";"VENTAS2",#N/A,FALSE,"VENTAS";"VENTAS3",#N/A,FALSE,"VENTAS";"VENTAS4",#N/A,FALSE,"VENTAS";"VENTAS5",#N/A,FALSE,"VENTAS";"VENTAS6",#N/A,FALSE,"VENTAS";"VENTAS7",#N/A,FALSE,"VENTAS";"VENTAS8",#N/A,FALSE,"VENTAS"}</definedName>
    <definedName name="we" localSheetId="7" hidden="1">{"VENTAS1",#N/A,FALSE,"VENTAS";"VENTAS2",#N/A,FALSE,"VENTAS";"VENTAS3",#N/A,FALSE,"VENTAS";"VENTAS4",#N/A,FALSE,"VENTAS";"VENTAS5",#N/A,FALSE,"VENTAS";"VENTAS6",#N/A,FALSE,"VENTAS";"VENTAS7",#N/A,FALSE,"VENTAS";"VENTAS8",#N/A,FALSE,"VENTAS"}</definedName>
    <definedName name="we" hidden="1">{"VENTAS1",#N/A,FALSE,"VENTAS";"VENTAS2",#N/A,FALSE,"VENTAS";"VENTAS3",#N/A,FALSE,"VENTAS";"VENTAS4",#N/A,FALSE,"VENTAS";"VENTAS5",#N/A,FALSE,"VENTAS";"VENTAS6",#N/A,FALSE,"VENTAS";"VENTAS7",#N/A,FALSE,"VENTAS";"VENTAS8",#N/A,FALSE,"VENTAS"}</definedName>
    <definedName name="we4mptmjgw" localSheetId="7" hidden="1">{#N/A,#N/A,FALSE,"ET-CAPA";#N/A,#N/A,FALSE,"ET-PAG1";#N/A,#N/A,FALSE,"ET-PAG2";#N/A,#N/A,FALSE,"ET-PAG3";#N/A,#N/A,FALSE,"ET-PAG4";#N/A,#N/A,FALSE,"ET-PAG5"}</definedName>
    <definedName name="we4mptmjgw" hidden="1">{#N/A,#N/A,FALSE,"ET-CAPA";#N/A,#N/A,FALSE,"ET-PAG1";#N/A,#N/A,FALSE,"ET-PAG2";#N/A,#N/A,FALSE,"ET-PAG3";#N/A,#N/A,FALSE,"ET-PAG4";#N/A,#N/A,FALSE,"ET-PAG5"}</definedName>
    <definedName name="webbwtb" localSheetId="6" hidden="1">#REF!</definedName>
    <definedName name="webbwtb" localSheetId="7" hidden="1">#REF!</definedName>
    <definedName name="webbwtb" hidden="1">#REF!</definedName>
    <definedName name="wedwedw" localSheetId="6" hidden="1">{#N/A,#N/A,FALSE,"PCOL"}</definedName>
    <definedName name="wedwedw" localSheetId="7" hidden="1">{#N/A,#N/A,FALSE,"PCOL"}</definedName>
    <definedName name="wedwedw" hidden="1">{#N/A,#N/A,FALSE,"PCOL"}</definedName>
    <definedName name="wedwew" localSheetId="6" hidden="1">{#N/A,#N/A,FALSE,"PCOL"}</definedName>
    <definedName name="wedwew" localSheetId="7" hidden="1">{#N/A,#N/A,FALSE,"PCOL"}</definedName>
    <definedName name="wedwew" hidden="1">{#N/A,#N/A,FALSE,"PCOL"}</definedName>
    <definedName name="weeee">#REF!</definedName>
    <definedName name="weeewe">#REF!</definedName>
    <definedName name="weet" localSheetId="6" hidden="1">{"'CptDifn'!$AA$32:$AG$32"}</definedName>
    <definedName name="weet" localSheetId="7" hidden="1">{"'CptDifn'!$AA$32:$AG$32"}</definedName>
    <definedName name="weet" hidden="1">{"'CptDifn'!$AA$32:$AG$32"}</definedName>
    <definedName name="weewee">#REF!</definedName>
    <definedName name="weewew">#REF!</definedName>
    <definedName name="wef" localSheetId="6" hidden="1">{"'gráf jan00'!$A$1:$AK$41"}</definedName>
    <definedName name="wef" localSheetId="7" hidden="1">{"'gráf jan00'!$A$1:$AK$41"}</definedName>
    <definedName name="wef" hidden="1">{"'gráf jan00'!$A$1:$AK$41"}</definedName>
    <definedName name="weg" localSheetId="6" hidden="1">#REF!</definedName>
    <definedName name="weg" hidden="1">#REF!</definedName>
    <definedName name="WEHAERHTUY7J" localSheetId="6" hidden="1">#REF!</definedName>
    <definedName name="WEHAERHTUY7J" hidden="1">#REF!</definedName>
    <definedName name="weki_9701.xls" hidden="1">#REF!</definedName>
    <definedName name="wekir9701.xls" hidden="1">#REF!</definedName>
    <definedName name="weowoeowke">#REF!</definedName>
    <definedName name="weqbvw" localSheetId="6" hidden="1">#REF!</definedName>
    <definedName name="weqbvw" hidden="1">#REF!</definedName>
    <definedName name="weqqqqq">#REF!</definedName>
    <definedName name="weqqqqqqqqqq">#REF!</definedName>
    <definedName name="wer" localSheetId="6"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wer" localSheetId="7"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wer"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werqtwert" localSheetId="6" hidden="1">{"'Quadro'!$A$4:$BG$78"}</definedName>
    <definedName name="werqtwert" localSheetId="7" hidden="1">{"'Quadro'!$A$4:$BG$78"}</definedName>
    <definedName name="werqtwert" hidden="1">{"'Quadro'!$A$4:$BG$78"}</definedName>
    <definedName name="wetbtb" localSheetId="6" hidden="1">#REF!</definedName>
    <definedName name="wetbtb" hidden="1">#REF!</definedName>
    <definedName name="wetgwrtb" localSheetId="6" hidden="1">#REF!</definedName>
    <definedName name="wetgwrtb" hidden="1">#REF!</definedName>
    <definedName name="wew" localSheetId="6">#REF!</definedName>
    <definedName name="wew" localSheetId="7">[122]RELATA!$A$1:$AA$335</definedName>
    <definedName name="wew">#REF!</definedName>
    <definedName name="wewe" localSheetId="6" hidden="1">{#N/A,#N/A,FALSE,"PCOL"}</definedName>
    <definedName name="wewe" localSheetId="7" hidden="1">{#N/A,#N/A,FALSE,"PCOL"}</definedName>
    <definedName name="wewe" hidden="1">{#N/A,#N/A,FALSE,"PCOL"}</definedName>
    <definedName name="wewedwedw" localSheetId="6" hidden="1">{#N/A,#N/A,FALSE,"PCOL"}</definedName>
    <definedName name="wewedwedw" localSheetId="7" hidden="1">{#N/A,#N/A,FALSE,"PCOL"}</definedName>
    <definedName name="wewedwedw" hidden="1">{#N/A,#N/A,FALSE,"PCOL"}</definedName>
    <definedName name="WEWEW" localSheetId="6" hidden="1">{#N/A,#N/A,TRUE,"Serviços"}</definedName>
    <definedName name="WEWEW" localSheetId="7" hidden="1">{#N/A,#N/A,TRUE,"Serviços"}</definedName>
    <definedName name="WEWEW" hidden="1">{#N/A,#N/A,TRUE,"Serviços"}</definedName>
    <definedName name="wewewe">#REF!</definedName>
    <definedName name="wewewew" localSheetId="6">#REF!</definedName>
    <definedName name="wewewew" localSheetId="7" hidden="1">{#N/A,#N/A,FALSE,"MO (2)"}</definedName>
    <definedName name="wewewew" hidden="1">{#N/A,#N/A,FALSE,"MO (2)"}</definedName>
    <definedName name="wewewewe">#REF!</definedName>
    <definedName name="WEWQ" localSheetId="6" hidden="1">#REF!</definedName>
    <definedName name="WEWQ" localSheetId="7" hidden="1">#REF!</definedName>
    <definedName name="WEWQ" hidden="1">#REF!</definedName>
    <definedName name="wewqee">#REF!</definedName>
    <definedName name="WEWRWR" localSheetId="6">#N/A</definedName>
    <definedName name="WEWRWR" localSheetId="7">'IV-Cronograma'!WEWRWR</definedName>
    <definedName name="WEWRWR">[0]!WEWRWR</definedName>
    <definedName name="wewwq" localSheetId="6" hidden="1">{"'RR'!$A$2:$E$81"}</definedName>
    <definedName name="wewwq" localSheetId="7" hidden="1">{"'RR'!$A$2:$E$81"}</definedName>
    <definedName name="wewwq" hidden="1">{"'RR'!$A$2:$E$81"}</definedName>
    <definedName name="weywrty" localSheetId="6" hidden="1">{"'gráf jan00'!$A$1:$AK$41"}</definedName>
    <definedName name="weywrty" localSheetId="7" hidden="1">{"'gráf jan00'!$A$1:$AK$41"}</definedName>
    <definedName name="weywrty" hidden="1">{"'gráf jan00'!$A$1:$AK$41"}</definedName>
    <definedName name="wf" localSheetId="6" hidden="1">{"'CptDifn'!$AA$32:$AG$32"}</definedName>
    <definedName name="wf" localSheetId="7" hidden="1">{"'CptDifn'!$AA$32:$AG$32"}</definedName>
    <definedName name="wf" hidden="1">{"'CptDifn'!$AA$32:$AG$32"}</definedName>
    <definedName name="wfdfw" localSheetId="6" hidden="1">#REF!</definedName>
    <definedName name="wfdfw" localSheetId="7" hidden="1">[123]EAIGESEN!#REF!</definedName>
    <definedName name="wfdfw" hidden="1">#REF!</definedName>
    <definedName name="wg" localSheetId="6" hidden="1">{"'CptDifn'!$AA$32:$AG$32"}</definedName>
    <definedName name="wg" localSheetId="7" hidden="1">{"'CptDifn'!$AA$32:$AG$32"}</definedName>
    <definedName name="wg" hidden="1">{"'CptDifn'!$AA$32:$AG$32"}</definedName>
    <definedName name="wgggg" localSheetId="6" hidden="1">{#N/A,#N/A,FALSE,"QD_F1 Invest Detalhado";#N/A,#N/A,FALSE,"QD_F3 Invest_Comparado";#N/A,#N/A,FALSE,"QD_B Trafego";#N/A,#N/A,FALSE,"QD_D0 Custos Operacionais";#N/A,#N/A,FALSE,"QD_C Receita";#N/A,#N/A,FALSE,"QD_D Custos";#N/A,#N/A,FALSE,"QD_E Resultado";#N/A,#N/A,FALSE,"QD_G Fluxo Caixa"}</definedName>
    <definedName name="wgggg" localSheetId="7" hidden="1">{#N/A,#N/A,FALSE,"QD_F1 Invest Detalhado";#N/A,#N/A,FALSE,"QD_F3 Invest_Comparado";#N/A,#N/A,FALSE,"QD_B Trafego";#N/A,#N/A,FALSE,"QD_D0 Custos Operacionais";#N/A,#N/A,FALSE,"QD_C Receita";#N/A,#N/A,FALSE,"QD_D Custos";#N/A,#N/A,FALSE,"QD_E Resultado";#N/A,#N/A,FALSE,"QD_G Fluxo Caixa"}</definedName>
    <definedName name="wgggg" hidden="1">{#N/A,#N/A,FALSE,"QD_F1 Invest Detalhado";#N/A,#N/A,FALSE,"QD_F3 Invest_Comparado";#N/A,#N/A,FALSE,"QD_B Trafego";#N/A,#N/A,FALSE,"QD_D0 Custos Operacionais";#N/A,#N/A,FALSE,"QD_C Receita";#N/A,#N/A,FALSE,"QD_D Custos";#N/A,#N/A,FALSE,"QD_E Resultado";#N/A,#N/A,FALSE,"QD_G Fluxo Caixa"}</definedName>
    <definedName name="wgqgqerg" localSheetId="6" hidden="1">#REF!</definedName>
    <definedName name="wgqgqerg" localSheetId="7" hidden="1">#REF!</definedName>
    <definedName name="wgqgqerg" hidden="1">#REF!</definedName>
    <definedName name="wh" localSheetId="6" hidden="1">{"'CptDifn'!$AA$32:$AG$32"}</definedName>
    <definedName name="wh" localSheetId="7" hidden="1">{"'CptDifn'!$AA$32:$AG$32"}</definedName>
    <definedName name="wh" hidden="1">{"'CptDifn'!$AA$32:$AG$32"}</definedName>
    <definedName name="will" localSheetId="7" hidden="1">{#N/A,#N/A,FALSE,"magsep2";#N/A,#N/A,FALSE,"¾"" X ½""";#N/A,#N/A,FALSE,"½"" X ¼""";#N/A,#N/A,FALSE,"¼"" X 8 Mesh";#N/A,#N/A,FALSE,"8 X 14 Mesh"}</definedName>
    <definedName name="will" hidden="1">{#N/A,#N/A,FALSE,"magsep2";#N/A,#N/A,FALSE,"¾"" X ½""";#N/A,#N/A,FALSE,"½"" X ¼""";#N/A,#N/A,FALSE,"¼"" X 8 Mesh";#N/A,#N/A,FALSE,"8 X 14 Mesh"}</definedName>
    <definedName name="wj" localSheetId="6" hidden="1">{"'CptDifn'!$AA$32:$AG$32"}</definedName>
    <definedName name="wj" localSheetId="7" hidden="1">{"'CptDifn'!$AA$32:$AG$32"}</definedName>
    <definedName name="wj" hidden="1">{"'CptDifn'!$AA$32:$AG$32"}</definedName>
    <definedName name="WN" localSheetId="6" hidden="1">{#N/A,#N/A,FALSE,"31 - Balanço";#N/A,#N/A,FALSE,"41 - Resultado";#N/A,#N/A,FALSE,"51 - Fluxo de Caixa"}</definedName>
    <definedName name="WN" localSheetId="7" hidden="1">{#N/A,#N/A,FALSE,"31 - Balanço";#N/A,#N/A,FALSE,"41 - Resultado";#N/A,#N/A,FALSE,"51 - Fluxo de Caixa"}</definedName>
    <definedName name="WN" hidden="1">{#N/A,#N/A,FALSE,"31 - Balanço";#N/A,#N/A,FALSE,"41 - Resultado";#N/A,#N/A,FALSE,"51 - Fluxo de Caixa"}</definedName>
    <definedName name="wnr" localSheetId="6" hidden="1">{#N/A,#N/A,FALSE,"GERAL";#N/A,#N/A,FALSE,"012-96";#N/A,#N/A,FALSE,"018-96";#N/A,#N/A,FALSE,"027-96";#N/A,#N/A,FALSE,"059-96";#N/A,#N/A,FALSE,"076-96";#N/A,#N/A,FALSE,"019-97";#N/A,#N/A,FALSE,"021-97";#N/A,#N/A,FALSE,"022-97";#N/A,#N/A,FALSE,"028-97"}</definedName>
    <definedName name="wnr" localSheetId="7" hidden="1">{#N/A,#N/A,FALSE,"GERAL";#N/A,#N/A,FALSE,"012-96";#N/A,#N/A,FALSE,"018-96";#N/A,#N/A,FALSE,"027-96";#N/A,#N/A,FALSE,"059-96";#N/A,#N/A,FALSE,"076-96";#N/A,#N/A,FALSE,"019-97";#N/A,#N/A,FALSE,"021-97";#N/A,#N/A,FALSE,"022-97";#N/A,#N/A,FALSE,"028-97"}</definedName>
    <definedName name="wnr" hidden="1">{#N/A,#N/A,FALSE,"GERAL";#N/A,#N/A,FALSE,"012-96";#N/A,#N/A,FALSE,"018-96";#N/A,#N/A,FALSE,"027-96";#N/A,#N/A,FALSE,"059-96";#N/A,#N/A,FALSE,"076-96";#N/A,#N/A,FALSE,"019-97";#N/A,#N/A,FALSE,"021-97";#N/A,#N/A,FALSE,"022-97";#N/A,#N/A,FALSE,"028-97"}</definedName>
    <definedName name="wnwrnryn" localSheetId="6" hidden="1">#REF!</definedName>
    <definedName name="wnwrnryn" localSheetId="7" hidden="1">#REF!</definedName>
    <definedName name="wnwrnryn" hidden="1">#REF!</definedName>
    <definedName name="wprf" localSheetId="7" hidden="1">{#N/A,#N/A,FALSE,"BOQCIC";#N/A,#N/A,FALSE,"3Ds";#N/A,#N/A,FALSE,"COST DETAIL"}</definedName>
    <definedName name="wprf" hidden="1">{#N/A,#N/A,FALSE,"BOQCIC";#N/A,#N/A,FALSE,"3Ds";#N/A,#N/A,FALSE,"COST DETAIL"}</definedName>
    <definedName name="wq" localSheetId="6" hidden="1">{"'PXR_6500'!$A$1:$I$124"}</definedName>
    <definedName name="wq" localSheetId="7" hidden="1">{"'PXR_6500'!$A$1:$I$124"}</definedName>
    <definedName name="WQ" hidden="1">{#N/A,#N/A,FALSE,"ET-CAPA";#N/A,#N/A,FALSE,"ET-PAG1";#N/A,#N/A,FALSE,"ET-PAG2";#N/A,#N/A,FALSE,"ET-PAG3";#N/A,#N/A,FALSE,"ET-PAG4";#N/A,#N/A,FALSE,"ET-PAG5"}</definedName>
    <definedName name="wqewewew">#REF!</definedName>
    <definedName name="wqweswewq">#REF!</definedName>
    <definedName name="wqwqw" localSheetId="6" hidden="1">{"'RR'!$A$2:$E$81"}</definedName>
    <definedName name="wqwqw" localSheetId="7" hidden="1">{"'RR'!$A$2:$E$81"}</definedName>
    <definedName name="wqwqw" hidden="1">{"'RR'!$A$2:$E$81"}</definedName>
    <definedName name="WR" localSheetId="6" hidden="1">{"'Quadro'!$A$4:$BG$78"}</definedName>
    <definedName name="WR" localSheetId="7" hidden="1">{"'Quadro'!$A$4:$BG$78"}</definedName>
    <definedName name="WR" hidden="1">{"'Quadro'!$A$4:$BG$78"}</definedName>
    <definedName name="wretyhjs" localSheetId="6" hidden="1">{"VENTAS1",#N/A,FALSE,"VENTAS";"VENTAS2",#N/A,FALSE,"VENTAS";"VENTAS3",#N/A,FALSE,"VENTAS";"VENTAS4",#N/A,FALSE,"VENTAS";"VENTAS5",#N/A,FALSE,"VENTAS";"VENTAS6",#N/A,FALSE,"VENTAS";"VENTAS7",#N/A,FALSE,"VENTAS";"VENTAS8",#N/A,FALSE,"VENTAS"}</definedName>
    <definedName name="wretyhjs" localSheetId="7" hidden="1">{"VENTAS1",#N/A,FALSE,"VENTAS";"VENTAS2",#N/A,FALSE,"VENTAS";"VENTAS3",#N/A,FALSE,"VENTAS";"VENTAS4",#N/A,FALSE,"VENTAS";"VENTAS5",#N/A,FALSE,"VENTAS";"VENTAS6",#N/A,FALSE,"VENTAS";"VENTAS7",#N/A,FALSE,"VENTAS";"VENTAS8",#N/A,FALSE,"VENTAS"}</definedName>
    <definedName name="wretyhjs" hidden="1">{"VENTAS1",#N/A,FALSE,"VENTAS";"VENTAS2",#N/A,FALSE,"VENTAS";"VENTAS3",#N/A,FALSE,"VENTAS";"VENTAS4",#N/A,FALSE,"VENTAS";"VENTAS5",#N/A,FALSE,"VENTAS";"VENTAS6",#N/A,FALSE,"VENTAS";"VENTAS7",#N/A,FALSE,"VENTAS";"VENTAS8",#N/A,FALSE,"VENTAS"}</definedName>
    <definedName name="wrinic" localSheetId="6" hidden="1">{#N/A,#N/A,FALSE,"CAPA (2)";#N/A,#N/A,FALSE,"PORTAS";#N/A,#N/A,FALSE,"DIMENSION.";#N/A,#N/A,FALSE,"CUSTOPP";#N/A,#N/A,FALSE,"ENLACES";#N/A,#N/A,FALSE,"TOPTELPE";#N/A,#N/A,FALSE,"CSG";#N/A,#N/A,FALSE,"TREIN-DOC";#N/A,#N/A,FALSE,"RESUMO"}</definedName>
    <definedName name="wrinic" localSheetId="7" hidden="1">{#N/A,#N/A,FALSE,"CAPA (2)";#N/A,#N/A,FALSE,"PORTAS";#N/A,#N/A,FALSE,"DIMENSION.";#N/A,#N/A,FALSE,"CUSTOPP";#N/A,#N/A,FALSE,"ENLACES";#N/A,#N/A,FALSE,"TOPTELPE";#N/A,#N/A,FALSE,"CSG";#N/A,#N/A,FALSE,"TREIN-DOC";#N/A,#N/A,FALSE,"RESUMO"}</definedName>
    <definedName name="wrinic" hidden="1">{#N/A,#N/A,FALSE,"CAPA (2)";#N/A,#N/A,FALSE,"PORTAS";#N/A,#N/A,FALSE,"DIMENSION.";#N/A,#N/A,FALSE,"CUSTOPP";#N/A,#N/A,FALSE,"ENLACES";#N/A,#N/A,FALSE,"TOPTELPE";#N/A,#N/A,FALSE,"CSG";#N/A,#N/A,FALSE,"TREIN-DOC";#N/A,#N/A,FALSE,"RESUMO"}</definedName>
    <definedName name="WRITE" localSheetId="7" hidden="1">{#N/A,#N/A,FALSE,"CCTV"}</definedName>
    <definedName name="WRITE" hidden="1">{#N/A,#N/A,FALSE,"CCTV"}</definedName>
    <definedName name="wrn.ACABINT." localSheetId="6" hidden="1">{#N/A,#N/A,FALSE,"SS";#N/A,#N/A,FALSE,"TER1";#N/A,#N/A,FALSE,"TER2";#N/A,#N/A,FALSE,"TER3";#N/A,#N/A,FALSE,"TP1";#N/A,#N/A,FALSE,"TP2";#N/A,#N/A,FALSE,"TP3";#N/A,#N/A,FALSE,"DI1";#N/A,#N/A,FALSE,"DI2";#N/A,#N/A,FALSE,"DI3";#N/A,#N/A,FALSE,"DS1";#N/A,#N/A,FALSE,"DS2";#N/A,#N/A,FALSE,"CM"}</definedName>
    <definedName name="wrn.ACABINT." localSheetId="7" hidden="1">{#N/A,#N/A,FALSE,"SS";#N/A,#N/A,FALSE,"TER1";#N/A,#N/A,FALSE,"TER2";#N/A,#N/A,FALSE,"TER3";#N/A,#N/A,FALSE,"TP1";#N/A,#N/A,FALSE,"TP2";#N/A,#N/A,FALSE,"TP3";#N/A,#N/A,FALSE,"DI1";#N/A,#N/A,FALSE,"DI2";#N/A,#N/A,FALSE,"DI3";#N/A,#N/A,FALSE,"DS1";#N/A,#N/A,FALSE,"DS2";#N/A,#N/A,FALSE,"CM"}</definedName>
    <definedName name="wrn.ACABINT." hidden="1">{#N/A,#N/A,FALSE,"SS";#N/A,#N/A,FALSE,"TER1";#N/A,#N/A,FALSE,"TER2";#N/A,#N/A,FALSE,"TER3";#N/A,#N/A,FALSE,"TP1";#N/A,#N/A,FALSE,"TP2";#N/A,#N/A,FALSE,"TP3";#N/A,#N/A,FALSE,"DI1";#N/A,#N/A,FALSE,"DI2";#N/A,#N/A,FALSE,"DI3";#N/A,#N/A,FALSE,"DS1";#N/A,#N/A,FALSE,"DS2";#N/A,#N/A,FALSE,"CM"}</definedName>
    <definedName name="wrn.ACABINT._.TOT." localSheetId="6" hidden="1">{#N/A,#N/A,FALSE,"SS 1";#N/A,#N/A,FALSE,"TER 1 (A)";#N/A,#N/A,FALSE,"SS 2";#N/A,#N/A,FALSE,"TER 1 (B)";#N/A,#N/A,FALSE,"TER 1 (C)";#N/A,#N/A,FALSE,"TER 1 (D)";#N/A,#N/A,FALSE,"TER 1 (E)";#N/A,#N/A,FALSE,"TER 2 "}</definedName>
    <definedName name="wrn.ACABINT._.TOT." localSheetId="7" hidden="1">{#N/A,#N/A,FALSE,"SS 1";#N/A,#N/A,FALSE,"TER 1 (A)";#N/A,#N/A,FALSE,"SS 2";#N/A,#N/A,FALSE,"TER 1 (B)";#N/A,#N/A,FALSE,"TER 1 (C)";#N/A,#N/A,FALSE,"TER 1 (D)";#N/A,#N/A,FALSE,"TER 1 (E)";#N/A,#N/A,FALSE,"TER 2 "}</definedName>
    <definedName name="wrn.ACABINT._.TOT." hidden="1">{#N/A,#N/A,FALSE,"SS 1";#N/A,#N/A,FALSE,"TER 1 (A)";#N/A,#N/A,FALSE,"SS 2";#N/A,#N/A,FALSE,"TER 1 (B)";#N/A,#N/A,FALSE,"TER 1 (C)";#N/A,#N/A,FALSE,"TER 1 (D)";#N/A,#N/A,FALSE,"TER 1 (E)";#N/A,#N/A,FALSE,"TER 2 "}</definedName>
    <definedName name="wrn.ACABINT._.TOT._1" localSheetId="7" hidden="1">{#N/A,#N/A,FALSE,"SS 1";#N/A,#N/A,FALSE,"TER 1 (A)";#N/A,#N/A,FALSE,"SS 2";#N/A,#N/A,FALSE,"TER 1 (B)";#N/A,#N/A,FALSE,"TER 1 (C)";#N/A,#N/A,FALSE,"TER 1 (D)";#N/A,#N/A,FALSE,"TER 1 (E)";#N/A,#N/A,FALSE,"TER 2 "}</definedName>
    <definedName name="wrn.ACABINT._.TOT._1" hidden="1">{#N/A,#N/A,FALSE,"SS 1";#N/A,#N/A,FALSE,"TER 1 (A)";#N/A,#N/A,FALSE,"SS 2";#N/A,#N/A,FALSE,"TER 1 (B)";#N/A,#N/A,FALSE,"TER 1 (C)";#N/A,#N/A,FALSE,"TER 1 (D)";#N/A,#N/A,FALSE,"TER 1 (E)";#N/A,#N/A,FALSE,"TER 2 "}</definedName>
    <definedName name="wrn.ACABINT._.TOT._1_1" localSheetId="7" hidden="1">{#N/A,#N/A,FALSE,"SS 1";#N/A,#N/A,FALSE,"TER 1 (A)";#N/A,#N/A,FALSE,"SS 2";#N/A,#N/A,FALSE,"TER 1 (B)";#N/A,#N/A,FALSE,"TER 1 (C)";#N/A,#N/A,FALSE,"TER 1 (D)";#N/A,#N/A,FALSE,"TER 1 (E)";#N/A,#N/A,FALSE,"TER 2 "}</definedName>
    <definedName name="wrn.ACABINT._.TOT._1_1" hidden="1">{#N/A,#N/A,FALSE,"SS 1";#N/A,#N/A,FALSE,"TER 1 (A)";#N/A,#N/A,FALSE,"SS 2";#N/A,#N/A,FALSE,"TER 1 (B)";#N/A,#N/A,FALSE,"TER 1 (C)";#N/A,#N/A,FALSE,"TER 1 (D)";#N/A,#N/A,FALSE,"TER 1 (E)";#N/A,#N/A,FALSE,"TER 2 "}</definedName>
    <definedName name="wrn.ACABINT._.TOT._2" localSheetId="7" hidden="1">{#N/A,#N/A,FALSE,"SS 1";#N/A,#N/A,FALSE,"TER 1 (A)";#N/A,#N/A,FALSE,"SS 2";#N/A,#N/A,FALSE,"TER 1 (B)";#N/A,#N/A,FALSE,"TER 1 (C)";#N/A,#N/A,FALSE,"TER 1 (D)";#N/A,#N/A,FALSE,"TER 1 (E)";#N/A,#N/A,FALSE,"TER 2 "}</definedName>
    <definedName name="wrn.ACABINT._.TOT._2" hidden="1">{#N/A,#N/A,FALSE,"SS 1";#N/A,#N/A,FALSE,"TER 1 (A)";#N/A,#N/A,FALSE,"SS 2";#N/A,#N/A,FALSE,"TER 1 (B)";#N/A,#N/A,FALSE,"TER 1 (C)";#N/A,#N/A,FALSE,"TER 1 (D)";#N/A,#N/A,FALSE,"TER 1 (E)";#N/A,#N/A,FALSE,"TER 2 "}</definedName>
    <definedName name="wrn.ACABINT._1" localSheetId="7" hidden="1">{#N/A,#N/A,FALSE,"SS";#N/A,#N/A,FALSE,"TER1";#N/A,#N/A,FALSE,"TER2";#N/A,#N/A,FALSE,"TER3";#N/A,#N/A,FALSE,"TP1";#N/A,#N/A,FALSE,"TP2";#N/A,#N/A,FALSE,"TP3";#N/A,#N/A,FALSE,"DI1";#N/A,#N/A,FALSE,"DI2";#N/A,#N/A,FALSE,"DI3";#N/A,#N/A,FALSE,"DS1";#N/A,#N/A,FALSE,"DS2";#N/A,#N/A,FALSE,"CM"}</definedName>
    <definedName name="wrn.ACABINT._1" hidden="1">{#N/A,#N/A,FALSE,"SS";#N/A,#N/A,FALSE,"TER1";#N/A,#N/A,FALSE,"TER2";#N/A,#N/A,FALSE,"TER3";#N/A,#N/A,FALSE,"TP1";#N/A,#N/A,FALSE,"TP2";#N/A,#N/A,FALSE,"TP3";#N/A,#N/A,FALSE,"DI1";#N/A,#N/A,FALSE,"DI2";#N/A,#N/A,FALSE,"DI3";#N/A,#N/A,FALSE,"DS1";#N/A,#N/A,FALSE,"DS2";#N/A,#N/A,FALSE,"CM"}</definedName>
    <definedName name="wrn.ACABINT._1_1" localSheetId="7" hidden="1">{#N/A,#N/A,FALSE,"SS";#N/A,#N/A,FALSE,"TER1";#N/A,#N/A,FALSE,"TER2";#N/A,#N/A,FALSE,"TER3";#N/A,#N/A,FALSE,"TP1";#N/A,#N/A,FALSE,"TP2";#N/A,#N/A,FALSE,"TP3";#N/A,#N/A,FALSE,"DI1";#N/A,#N/A,FALSE,"DI2";#N/A,#N/A,FALSE,"DI3";#N/A,#N/A,FALSE,"DS1";#N/A,#N/A,FALSE,"DS2";#N/A,#N/A,FALSE,"CM"}</definedName>
    <definedName name="wrn.ACABINT._1_1" hidden="1">{#N/A,#N/A,FALSE,"SS";#N/A,#N/A,FALSE,"TER1";#N/A,#N/A,FALSE,"TER2";#N/A,#N/A,FALSE,"TER3";#N/A,#N/A,FALSE,"TP1";#N/A,#N/A,FALSE,"TP2";#N/A,#N/A,FALSE,"TP3";#N/A,#N/A,FALSE,"DI1";#N/A,#N/A,FALSE,"DI2";#N/A,#N/A,FALSE,"DI3";#N/A,#N/A,FALSE,"DS1";#N/A,#N/A,FALSE,"DS2";#N/A,#N/A,FALSE,"CM"}</definedName>
    <definedName name="wrn.ACABINT._2" localSheetId="7" hidden="1">{#N/A,#N/A,FALSE,"SS";#N/A,#N/A,FALSE,"TER1";#N/A,#N/A,FALSE,"TER2";#N/A,#N/A,FALSE,"TER3";#N/A,#N/A,FALSE,"TP1";#N/A,#N/A,FALSE,"TP2";#N/A,#N/A,FALSE,"TP3";#N/A,#N/A,FALSE,"DI1";#N/A,#N/A,FALSE,"DI2";#N/A,#N/A,FALSE,"DI3";#N/A,#N/A,FALSE,"DS1";#N/A,#N/A,FALSE,"DS2";#N/A,#N/A,FALSE,"CM"}</definedName>
    <definedName name="wrn.ACABINT._2" hidden="1">{#N/A,#N/A,FALSE,"SS";#N/A,#N/A,FALSE,"TER1";#N/A,#N/A,FALSE,"TER2";#N/A,#N/A,FALSE,"TER3";#N/A,#N/A,FALSE,"TP1";#N/A,#N/A,FALSE,"TP2";#N/A,#N/A,FALSE,"TP3";#N/A,#N/A,FALSE,"DI1";#N/A,#N/A,FALSE,"DI2";#N/A,#N/A,FALSE,"DI3";#N/A,#N/A,FALSE,"DS1";#N/A,#N/A,FALSE,"DS2";#N/A,#N/A,FALSE,"CM"}</definedName>
    <definedName name="wrn.Acquisition_matrix." localSheetId="6" hidden="1">{"Acq_matrix",#N/A,FALSE,"Acquisition Matrix"}</definedName>
    <definedName name="wrn.Acquisition_matrix." localSheetId="7" hidden="1">{"Acq_matrix",#N/A,FALSE,"Acquisition Matrix"}</definedName>
    <definedName name="wrn.Acquisition_matrix." hidden="1">{"Acq_matrix",#N/A,FALSE,"Acquisition Matrix"}</definedName>
    <definedName name="wrn.administracion." localSheetId="6" hidden="1">{#N/A,#N/A,FALSE,"CARATULA GENERAL";#N/A,#N/A,FALSE,"GSxDIRECCION";#N/A,#N/A,FALSE,"Caratula";#N/A,#N/A,FALSE,"GSxCTRO";#N/A,#N/A,FALSE,"GsAdm.Centr";#N/A,#N/A,FALSE,"Dir.Gral";#N/A,#N/A,FALSE,"AdmyFzas";#N/A,#N/A,FALSE,"Sistemas";#N/A,#N/A,FALSE,"RRHH"}</definedName>
    <definedName name="wrn.administracion." localSheetId="7" hidden="1">{#N/A,#N/A,FALSE,"CARATULA GENERAL";#N/A,#N/A,FALSE,"GSxDIRECCION";#N/A,#N/A,FALSE,"Caratula";#N/A,#N/A,FALSE,"GSxCTRO";#N/A,#N/A,FALSE,"GsAdm.Centr";#N/A,#N/A,FALSE,"Dir.Gral";#N/A,#N/A,FALSE,"AdmyFzas";#N/A,#N/A,FALSE,"Sistemas";#N/A,#N/A,FALSE,"RRHH"}</definedName>
    <definedName name="wrn.administracion." hidden="1">{#N/A,#N/A,FALSE,"CARATULA GENERAL";#N/A,#N/A,FALSE,"GSxDIRECCION";#N/A,#N/A,FALSE,"Caratula";#N/A,#N/A,FALSE,"GSxCTRO";#N/A,#N/A,FALSE,"GsAdm.Centr";#N/A,#N/A,FALSE,"Dir.Gral";#N/A,#N/A,FALSE,"AdmyFzas";#N/A,#N/A,FALSE,"Sistemas";#N/A,#N/A,FALSE,"RRHH"}</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kerr" localSheetId="6" hidden="1">{#N/A,#N/A,FALSE,"ResRegn.A-kons.";#N/A,#N/A,FALSE,"Bal3112.A-kons.";#N/A,#N/A,FALSE,"Kont.a.A-kons.";#N/A,#N/A,FALSE,"Note 1-3";#N/A,#N/A,FALSE,"Note 4-10";#N/A,#N/A,FALSE,"Note11-12";#N/A,#N/A,FALSE,"Noter Balanse.A-kons.";#N/A,#N/A,FALSE,"Note 17-18.A-kons. ";#N/A,#N/A,FALSE,"Note 19 A-kons.";#N/A,#N/A,FALSE,"Note 20-22.A-kons.";#N/A,#N/A,FALSE,"Note 23 A-kons.";#N/A,#N/A,FALSE,"Note 24-31.A-kons.";#N/A,#N/A,FALSE,"Note 32-34 A-kons.";#N/A,#N/A,FALSE,"Note 35-36.A-kons.";#N/A,#N/A,FALSE,"Nøkkeltall"}</definedName>
    <definedName name="wrn.akerr" localSheetId="7" hidden="1">{#N/A,#N/A,FALSE,"ResRegn.A-kons.";#N/A,#N/A,FALSE,"Bal3112.A-kons.";#N/A,#N/A,FALSE,"Kont.a.A-kons.";#N/A,#N/A,FALSE,"Note 1-3";#N/A,#N/A,FALSE,"Note 4-10";#N/A,#N/A,FALSE,"Note11-12";#N/A,#N/A,FALSE,"Noter Balanse.A-kons.";#N/A,#N/A,FALSE,"Note 17-18.A-kons. ";#N/A,#N/A,FALSE,"Note 19 A-kons.";#N/A,#N/A,FALSE,"Note 20-22.A-kons.";#N/A,#N/A,FALSE,"Note 23 A-kons.";#N/A,#N/A,FALSE,"Note 24-31.A-kons.";#N/A,#N/A,FALSE,"Note 32-34 A-kons.";#N/A,#N/A,FALSE,"Note 35-36.A-kons.";#N/A,#N/A,FALSE,"Nøkkeltall"}</definedName>
    <definedName name="wrn.akerr" hidden="1">{#N/A,#N/A,FALSE,"ResRegn.A-kons.";#N/A,#N/A,FALSE,"Bal3112.A-kons.";#N/A,#N/A,FALSE,"Kont.a.A-kons.";#N/A,#N/A,FALSE,"Note 1-3";#N/A,#N/A,FALSE,"Note 4-10";#N/A,#N/A,FALSE,"Note11-12";#N/A,#N/A,FALSE,"Noter Balanse.A-kons.";#N/A,#N/A,FALSE,"Note 17-18.A-kons. ";#N/A,#N/A,FALSE,"Note 19 A-kons.";#N/A,#N/A,FALSE,"Note 20-22.A-kons.";#N/A,#N/A,FALSE,"Note 23 A-kons.";#N/A,#N/A,FALSE,"Note 24-31.A-kons.";#N/A,#N/A,FALSE,"Note 32-34 A-kons.";#N/A,#N/A,FALSE,"Note 35-36.A-kons.";#N/A,#N/A,FALSE,"Nøkkeltall"}</definedName>
    <definedName name="wrn.AkerRGI96." localSheetId="6" hidden="1">{#N/A,#N/A,FALSE,"ResRegn.A-kons.";#N/A,#N/A,FALSE,"Bal3112.A-kons.";#N/A,#N/A,FALSE,"Kont.a.A-kons.";#N/A,#N/A,FALSE,"Note 1-3";#N/A,#N/A,FALSE,"Note 4-10";#N/A,#N/A,FALSE,"Note11-12";#N/A,#N/A,FALSE,"Noter Balanse.A-kons.";#N/A,#N/A,FALSE,"Note 17-18.A-kons. ";#N/A,#N/A,FALSE,"Note 19 A-kons.";#N/A,#N/A,FALSE,"Note 20-22.A-kons.";#N/A,#N/A,FALSE,"Note 23 A-kons.";#N/A,#N/A,FALSE,"Note 24-31.A-kons.";#N/A,#N/A,FALSE,"Note 32-34 A-kons.";#N/A,#N/A,FALSE,"Note 35-36.A-kons.";#N/A,#N/A,FALSE,"Nøkkeltall"}</definedName>
    <definedName name="wrn.AkerRGI96." localSheetId="7" hidden="1">{#N/A,#N/A,FALSE,"ResRegn.A-kons.";#N/A,#N/A,FALSE,"Bal3112.A-kons.";#N/A,#N/A,FALSE,"Kont.a.A-kons.";#N/A,#N/A,FALSE,"Note 1-3";#N/A,#N/A,FALSE,"Note 4-10";#N/A,#N/A,FALSE,"Note11-12";#N/A,#N/A,FALSE,"Noter Balanse.A-kons.";#N/A,#N/A,FALSE,"Note 17-18.A-kons. ";#N/A,#N/A,FALSE,"Note 19 A-kons.";#N/A,#N/A,FALSE,"Note 20-22.A-kons.";#N/A,#N/A,FALSE,"Note 23 A-kons.";#N/A,#N/A,FALSE,"Note 24-31.A-kons.";#N/A,#N/A,FALSE,"Note 32-34 A-kons.";#N/A,#N/A,FALSE,"Note 35-36.A-kons.";#N/A,#N/A,FALSE,"Nøkkeltall"}</definedName>
    <definedName name="wrn.AkerRGI96." hidden="1">{#N/A,#N/A,FALSE,"ResRegn.A-kons.";#N/A,#N/A,FALSE,"Bal3112.A-kons.";#N/A,#N/A,FALSE,"Kont.a.A-kons.";#N/A,#N/A,FALSE,"Note 1-3";#N/A,#N/A,FALSE,"Note 4-10";#N/A,#N/A,FALSE,"Note11-12";#N/A,#N/A,FALSE,"Noter Balanse.A-kons.";#N/A,#N/A,FALSE,"Note 17-18.A-kons. ";#N/A,#N/A,FALSE,"Note 19 A-kons.";#N/A,#N/A,FALSE,"Note 20-22.A-kons.";#N/A,#N/A,FALSE,"Note 23 A-kons.";#N/A,#N/A,FALSE,"Note 24-31.A-kons.";#N/A,#N/A,FALSE,"Note 32-34 A-kons.";#N/A,#N/A,FALSE,"Note 35-36.A-kons.";#N/A,#N/A,FALSE,"Nøkkeltall"}</definedName>
    <definedName name="wrn.ALAN." localSheetId="6" hidden="1">{"CREDIT STATISTICS",#N/A,FALSE,"STATS";"CF_AND_IS",#N/A,FALSE,"PLAN";"DEBT SCHEDULE",#N/A,FALSE,"PLAN";"SUBSCRIBERS",#N/A,FALSE,"PLAN";"DETAIL_REV",#N/A,FALSE,"PLAN";"DETAIL_EXPENSE",#N/A,FALSE,"PLAN";"SALES_AND EXP_DRIVERS",#N/A,FALSE,"PLAN";"FIXED ASSETS",#N/A,FALSE,"PLAN";"DEPRECIATION SCHEDULE",#N/A,FALSE,"PLAN"}</definedName>
    <definedName name="wrn.ALAN." localSheetId="7" hidden="1">{"CREDIT STATISTICS",#N/A,FALSE,"STATS";"CF_AND_IS",#N/A,FALSE,"PLAN";"DEBT SCHEDULE",#N/A,FALSE,"PLAN";"SUBSCRIBERS",#N/A,FALSE,"PLAN";"DETAIL_REV",#N/A,FALSE,"PLAN";"DETAIL_EXPENSE",#N/A,FALSE,"PLAN";"SALES_AND EXP_DRIVERS",#N/A,FALSE,"PLAN";"FIXED ASSETS",#N/A,FALSE,"PLAN";"DEPRECIATION SCHEDULE",#N/A,FALSE,"PLAN"}</definedName>
    <definedName name="wrn.ALAN." hidden="1">{"CREDIT STATISTICS",#N/A,FALSE,"STATS";"CF_AND_IS",#N/A,FALSE,"PLAN";"DEBT SCHEDULE",#N/A,FALSE,"PLAN";"SUBSCRIBERS",#N/A,FALSE,"PLAN";"DETAIL_REV",#N/A,FALSE,"PLAN";"DETAIL_EXPENSE",#N/A,FALSE,"PLAN";"SALES_AND EXP_DRIVERS",#N/A,FALSE,"PLAN";"FIXED ASSETS",#N/A,FALSE,"PLAN";"DEPRECIATION SCHEDULE",#N/A,FALSE,"PLAN"}</definedName>
    <definedName name="wrn.all." localSheetId="6" hidden="1">{#N/A,#N/A,FALSE,"cpt"}</definedName>
    <definedName name="wrn.all." localSheetId="7" hidden="1">{#N/A,#N/A,FALSE,"cpt"}</definedName>
    <definedName name="wrn.all." hidden="1">{#N/A,#N/A,FALSE,"cpt"}</definedName>
    <definedName name="wrn.All._.Data." localSheetId="7" hidden="1">{#N/A,#N/A,FALSE,"magsep2";#N/A,#N/A,FALSE,"¾"" X ½""";#N/A,#N/A,FALSE,"½"" X ¼""";#N/A,#N/A,FALSE,"¼"" X 8 Mesh";#N/A,#N/A,FALSE,"8 X 14 Mesh"}</definedName>
    <definedName name="wrn.All._.Data." hidden="1">{#N/A,#N/A,FALSE,"magsep2";#N/A,#N/A,FALSE,"¾"" X ½""";#N/A,#N/A,FALSE,"½"" X ¼""";#N/A,#N/A,FALSE,"¼"" X 8 Mesh";#N/A,#N/A,FALSE,"8 X 14 Mesh"}</definedName>
    <definedName name="wrn.All._.Tabs._.for._.Ken." localSheetId="6" hidden="1">{#N/A,#N/A,FALSE,"CW Summary";#N/A,#N/A,FALSE,"Weekly Tracking";#N/A,#N/A,FALSE,"MSA";#N/A,#N/A,FALSE,"Parts";#N/A,#N/A,FALSE,"RS";#N/A,#N/A,FALSE,"Mods";#N/A,#N/A,FALSE,"GEVISA";#N/A,#N/A,FALSE,"HQ"}</definedName>
    <definedName name="wrn.All._.Tabs._.for._.Ken." localSheetId="7" hidden="1">{#N/A,#N/A,FALSE,"CW Summary";#N/A,#N/A,FALSE,"Weekly Tracking";#N/A,#N/A,FALSE,"MSA";#N/A,#N/A,FALSE,"Parts";#N/A,#N/A,FALSE,"RS";#N/A,#N/A,FALSE,"Mods";#N/A,#N/A,FALSE,"GEVISA";#N/A,#N/A,FALSE,"HQ"}</definedName>
    <definedName name="wrn.All._.Tabs._.for._.Ken." hidden="1">{#N/A,#N/A,FALSE,"CW Summary";#N/A,#N/A,FALSE,"Weekly Tracking";#N/A,#N/A,FALSE,"MSA";#N/A,#N/A,FALSE,"Parts";#N/A,#N/A,FALSE,"RS";#N/A,#N/A,FALSE,"Mods";#N/A,#N/A,FALSE,"GEVISA";#N/A,#N/A,FALSE,"HQ"}</definedName>
    <definedName name="wrn.ALLE._.ÅRSKJEMAER." localSheetId="6" hidden="1">{#N/A,#N/A,FALSE,"Skjema 6.1 ";#N/A,#N/A,FALSE,"Skjema 6.2";#N/A,#N/A,FALSE,"Skjema 6.3";#N/A,#N/A,FALSE,"Skjema 6.4 ";#N/A,#N/A,FALSE,"Skjema 6.5";#N/A,#N/A,FALSE,"Skjema 6.6 ";#N/A,#N/A,FALSE,"Skjema 6.7 ";#N/A,#N/A,FALSE,"Skjema 6.8 ";#N/A,#N/A,FALSE,"Skjema 6.9";#N/A,#N/A,FALSE,"Skjema 6.10 ";#N/A,#N/A,FALSE,"Skjema 6.11 ";#N/A,#N/A,FALSE,"Skjema 6.12 ";#N/A,#N/A,FALSE,"Skjema 6.13 ";#N/A,#N/A,FALSE,"Skjema 6.14";#N/A,#N/A,FALSE,"Skjema 6.15 ";#N/A,#N/A,FALSE,"Skjema 6.16 ";#N/A,#N/A,FALSE,"Skjema 6.17 ";#N/A,#N/A,FALSE,"Skjema 6.18 ";#N/A,#N/A,FALSE,"Skjema 6.19 ";#N/A,#N/A,FALSE,"Skjema 6.20 ";#N/A,#N/A,FALSE,"Skjema 6.21";#N/A,#N/A,FALSE,"Skjema 6.22 ";#N/A,#N/A,FALSE,"Skjema 6.23 ";#N/A,#N/A,FALSE,"Skjema 6.24 ";#N/A,#N/A,FALSE,"Skjema 6.25";#N/A,#N/A,FALSE,"Skjema 6.26 ";#N/A,#N/A,FALSE,"Skjema 6.27";#N/A,#N/A,FALSE,"Skjema 6.28 ";#N/A,#N/A,FALSE,"Skjema 6.29";#N/A,#N/A,FALSE,"Skjema 6.30";#N/A,#N/A,FALSE,"Skjema 6.31";#N/A,#N/A,FALSE,"Skjema 6.31b"}</definedName>
    <definedName name="wrn.ALLE._.ÅRSKJEMAER." localSheetId="7" hidden="1">{#N/A,#N/A,FALSE,"Skjema 6.1 ";#N/A,#N/A,FALSE,"Skjema 6.2";#N/A,#N/A,FALSE,"Skjema 6.3";#N/A,#N/A,FALSE,"Skjema 6.4 ";#N/A,#N/A,FALSE,"Skjema 6.5";#N/A,#N/A,FALSE,"Skjema 6.6 ";#N/A,#N/A,FALSE,"Skjema 6.7 ";#N/A,#N/A,FALSE,"Skjema 6.8 ";#N/A,#N/A,FALSE,"Skjema 6.9";#N/A,#N/A,FALSE,"Skjema 6.10 ";#N/A,#N/A,FALSE,"Skjema 6.11 ";#N/A,#N/A,FALSE,"Skjema 6.12 ";#N/A,#N/A,FALSE,"Skjema 6.13 ";#N/A,#N/A,FALSE,"Skjema 6.14";#N/A,#N/A,FALSE,"Skjema 6.15 ";#N/A,#N/A,FALSE,"Skjema 6.16 ";#N/A,#N/A,FALSE,"Skjema 6.17 ";#N/A,#N/A,FALSE,"Skjema 6.18 ";#N/A,#N/A,FALSE,"Skjema 6.19 ";#N/A,#N/A,FALSE,"Skjema 6.20 ";#N/A,#N/A,FALSE,"Skjema 6.21";#N/A,#N/A,FALSE,"Skjema 6.22 ";#N/A,#N/A,FALSE,"Skjema 6.23 ";#N/A,#N/A,FALSE,"Skjema 6.24 ";#N/A,#N/A,FALSE,"Skjema 6.25";#N/A,#N/A,FALSE,"Skjema 6.26 ";#N/A,#N/A,FALSE,"Skjema 6.27";#N/A,#N/A,FALSE,"Skjema 6.28 ";#N/A,#N/A,FALSE,"Skjema 6.29";#N/A,#N/A,FALSE,"Skjema 6.30";#N/A,#N/A,FALSE,"Skjema 6.31";#N/A,#N/A,FALSE,"Skjema 6.31b"}</definedName>
    <definedName name="wrn.ALLE._.ÅRSKJEMAER." hidden="1">{#N/A,#N/A,FALSE,"Skjema 6.1 ";#N/A,#N/A,FALSE,"Skjema 6.2";#N/A,#N/A,FALSE,"Skjema 6.3";#N/A,#N/A,FALSE,"Skjema 6.4 ";#N/A,#N/A,FALSE,"Skjema 6.5";#N/A,#N/A,FALSE,"Skjema 6.6 ";#N/A,#N/A,FALSE,"Skjema 6.7 ";#N/A,#N/A,FALSE,"Skjema 6.8 ";#N/A,#N/A,FALSE,"Skjema 6.9";#N/A,#N/A,FALSE,"Skjema 6.10 ";#N/A,#N/A,FALSE,"Skjema 6.11 ";#N/A,#N/A,FALSE,"Skjema 6.12 ";#N/A,#N/A,FALSE,"Skjema 6.13 ";#N/A,#N/A,FALSE,"Skjema 6.14";#N/A,#N/A,FALSE,"Skjema 6.15 ";#N/A,#N/A,FALSE,"Skjema 6.16 ";#N/A,#N/A,FALSE,"Skjema 6.17 ";#N/A,#N/A,FALSE,"Skjema 6.18 ";#N/A,#N/A,FALSE,"Skjema 6.19 ";#N/A,#N/A,FALSE,"Skjema 6.20 ";#N/A,#N/A,FALSE,"Skjema 6.21";#N/A,#N/A,FALSE,"Skjema 6.22 ";#N/A,#N/A,FALSE,"Skjema 6.23 ";#N/A,#N/A,FALSE,"Skjema 6.24 ";#N/A,#N/A,FALSE,"Skjema 6.25";#N/A,#N/A,FALSE,"Skjema 6.26 ";#N/A,#N/A,FALSE,"Skjema 6.27";#N/A,#N/A,FALSE,"Skjema 6.28 ";#N/A,#N/A,FALSE,"Skjema 6.29";#N/A,#N/A,FALSE,"Skjema 6.30";#N/A,#N/A,FALSE,"Skjema 6.31";#N/A,#N/A,FALSE,"Skjema 6.31b"}</definedName>
    <definedName name="wrn.ANALISIS._.SENSIBILIDAD." localSheetId="6" hidden="1">{#N/A,#N/A,FALSE,"BALANCE";#N/A,#N/A,FALSE,"CUENTA DE PYG";#N/A,#N/A,FALSE,"RATIOS"}</definedName>
    <definedName name="wrn.ANALISIS._.SENSIBILIDAD." localSheetId="7" hidden="1">{#N/A,#N/A,FALSE,"BALANCE";#N/A,#N/A,FALSE,"CUENTA DE PYG";#N/A,#N/A,FALSE,"RATIOS"}</definedName>
    <definedName name="wrn.ANALISIS._.SENSIBILIDAD." hidden="1">{#N/A,#N/A,FALSE,"BALANCE";#N/A,#N/A,FALSE,"CUENTA DE PYG";#N/A,#N/A,FALSE,"RATIOS"}</definedName>
    <definedName name="wrn.ANEXO0300." localSheetId="6" hidden="1">{#N/A,#N/A,FALSE,"ANEXO3 00 GDV";#N/A,#N/A,FALSE,"ANEXO3 00 GCM";#N/A,#N/A,FALSE,"ANEXO3 00  UBÁ6";#N/A,#N/A,FALSE,"ANEXO3 00 CJI";#N/A,#N/A,FALSE,"ANEXO3 00 UBÁ4";#N/A,#N/A,FALSE,"ANEXO3 00 UBÁ5";#N/A,#N/A,FALSE,"ANEXO3 00 UBÁ7";#N/A,#N/A,FALSE,"ANEXO3 00 VRB1"}</definedName>
    <definedName name="wrn.ANEXO0300." localSheetId="7" hidden="1">{#N/A,#N/A,FALSE,"ANEXO3 00 GDV";#N/A,#N/A,FALSE,"ANEXO3 00 GCM";#N/A,#N/A,FALSE,"ANEXO3 00  UBÁ6";#N/A,#N/A,FALSE,"ANEXO3 00 CJI";#N/A,#N/A,FALSE,"ANEXO3 00 UBÁ4";#N/A,#N/A,FALSE,"ANEXO3 00 UBÁ5";#N/A,#N/A,FALSE,"ANEXO3 00 UBÁ7";#N/A,#N/A,FALSE,"ANEXO3 00 VRB1"}</definedName>
    <definedName name="wrn.ANEXO0300." hidden="1">{#N/A,#N/A,FALSE,"ANEXO3 00 GDV";#N/A,#N/A,FALSE,"ANEXO3 00 GCM";#N/A,#N/A,FALSE,"ANEXO3 00  UBÁ6";#N/A,#N/A,FALSE,"ANEXO3 00 CJI";#N/A,#N/A,FALSE,"ANEXO3 00 UBÁ4";#N/A,#N/A,FALSE,"ANEXO3 00 UBÁ5";#N/A,#N/A,FALSE,"ANEXO3 00 UBÁ7";#N/A,#N/A,FALSE,"ANEXO3 00 VRB1"}</definedName>
    <definedName name="wrn.ANEXO0399." localSheetId="6" hidden="1">{#N/A,#N/A,FALSE,"ANEXO3 99 ERA";#N/A,#N/A,FALSE,"ANEXO3 99 UBÁ2";#N/A,#N/A,FALSE,"ANEXO3 99 DTU";#N/A,#N/A,FALSE,"ANEXO3 99 RDR";#N/A,#N/A,FALSE,"ANEXO3 99 UBÁ4";#N/A,#N/A,FALSE,"ANEXO3 99 UBÁ6"}</definedName>
    <definedName name="wrn.ANEXO0399." localSheetId="7" hidden="1">{#N/A,#N/A,FALSE,"ANEXO3 99 ERA";#N/A,#N/A,FALSE,"ANEXO3 99 UBÁ2";#N/A,#N/A,FALSE,"ANEXO3 99 DTU";#N/A,#N/A,FALSE,"ANEXO3 99 RDR";#N/A,#N/A,FALSE,"ANEXO3 99 UBÁ4";#N/A,#N/A,FALSE,"ANEXO3 99 UBÁ6"}</definedName>
    <definedName name="wrn.ANEXO0399." hidden="1">{#N/A,#N/A,FALSE,"ANEXO3 99 ERA";#N/A,#N/A,FALSE,"ANEXO3 99 UBÁ2";#N/A,#N/A,FALSE,"ANEXO3 99 DTU";#N/A,#N/A,FALSE,"ANEXO3 99 RDR";#N/A,#N/A,FALSE,"ANEXO3 99 UBÁ4";#N/A,#N/A,FALSE,"ANEXO3 99 UBÁ6"}</definedName>
    <definedName name="wrn.ANNUAL._.ACCOUNTS._.FORM." localSheetId="6" hidden="1">{#N/A,#N/A,FALSE,"FORM 6.1 ";#N/A,#N/A,FALSE,"FORM 6.2";#N/A,#N/A,FALSE,"FORM 6.3";#N/A,#N/A,FALSE,"FORM 6.4";#N/A,#N/A,FALSE,"FORM 6.5";#N/A,#N/A,FALSE,"FORM 6.6 ";#N/A,#N/A,FALSE,"FORM 6.7 ";#N/A,#N/A,FALSE,"FORM 6.8 ";#N/A,#N/A,FALSE,"FORM 6.9";#N/A,#N/A,FALSE,"FORM 6.10 ";#N/A,#N/A,FALSE,"FORM 6.11 ";#N/A,#N/A,FALSE,"FORM 6.12 ";#N/A,#N/A,FALSE,"FORM 6.13 ";#N/A,#N/A,FALSE,"FORM 6.14";#N/A,#N/A,FALSE,"FORM 6.15 ";#N/A,#N/A,FALSE,"FORM 6.16 ";#N/A,#N/A,FALSE,"FORM 6.17 ";#N/A,#N/A,FALSE,"FORM 6.18 ";#N/A,#N/A,FALSE,"FORM 6.19 ";#N/A,#N/A,FALSE,"FORM 6.20 ";#N/A,#N/A,FALSE,"FORM 6.21";#N/A,#N/A,FALSE,"FORM 6.22 ";#N/A,#N/A,FALSE,"FORM 6.23 ";#N/A,#N/A,FALSE,"FORM 6.24 ";#N/A,#N/A,FALSE,"FORM 6.25";#N/A,#N/A,FALSE,"FORM 6.26 ";#N/A,#N/A,FALSE,"FORM 6.27";#N/A,#N/A,FALSE,"FORM 6.28 ";#N/A,#N/A,FALSE,"FORM 6.29";#N/A,#N/A,FALSE,"FORM 6.30";#N/A,#N/A,FALSE,"FORM 6.31"}</definedName>
    <definedName name="wrn.ANNUAL._.ACCOUNTS._.FORM." localSheetId="7" hidden="1">{#N/A,#N/A,FALSE,"FORM 6.1 ";#N/A,#N/A,FALSE,"FORM 6.2";#N/A,#N/A,FALSE,"FORM 6.3";#N/A,#N/A,FALSE,"FORM 6.4";#N/A,#N/A,FALSE,"FORM 6.5";#N/A,#N/A,FALSE,"FORM 6.6 ";#N/A,#N/A,FALSE,"FORM 6.7 ";#N/A,#N/A,FALSE,"FORM 6.8 ";#N/A,#N/A,FALSE,"FORM 6.9";#N/A,#N/A,FALSE,"FORM 6.10 ";#N/A,#N/A,FALSE,"FORM 6.11 ";#N/A,#N/A,FALSE,"FORM 6.12 ";#N/A,#N/A,FALSE,"FORM 6.13 ";#N/A,#N/A,FALSE,"FORM 6.14";#N/A,#N/A,FALSE,"FORM 6.15 ";#N/A,#N/A,FALSE,"FORM 6.16 ";#N/A,#N/A,FALSE,"FORM 6.17 ";#N/A,#N/A,FALSE,"FORM 6.18 ";#N/A,#N/A,FALSE,"FORM 6.19 ";#N/A,#N/A,FALSE,"FORM 6.20 ";#N/A,#N/A,FALSE,"FORM 6.21";#N/A,#N/A,FALSE,"FORM 6.22 ";#N/A,#N/A,FALSE,"FORM 6.23 ";#N/A,#N/A,FALSE,"FORM 6.24 ";#N/A,#N/A,FALSE,"FORM 6.25";#N/A,#N/A,FALSE,"FORM 6.26 ";#N/A,#N/A,FALSE,"FORM 6.27";#N/A,#N/A,FALSE,"FORM 6.28 ";#N/A,#N/A,FALSE,"FORM 6.29";#N/A,#N/A,FALSE,"FORM 6.30";#N/A,#N/A,FALSE,"FORM 6.31"}</definedName>
    <definedName name="wrn.ANNUAL._.ACCOUNTS._.FORM." hidden="1">{#N/A,#N/A,FALSE,"FORM 6.1 ";#N/A,#N/A,FALSE,"FORM 6.2";#N/A,#N/A,FALSE,"FORM 6.3";#N/A,#N/A,FALSE,"FORM 6.4";#N/A,#N/A,FALSE,"FORM 6.5";#N/A,#N/A,FALSE,"FORM 6.6 ";#N/A,#N/A,FALSE,"FORM 6.7 ";#N/A,#N/A,FALSE,"FORM 6.8 ";#N/A,#N/A,FALSE,"FORM 6.9";#N/A,#N/A,FALSE,"FORM 6.10 ";#N/A,#N/A,FALSE,"FORM 6.11 ";#N/A,#N/A,FALSE,"FORM 6.12 ";#N/A,#N/A,FALSE,"FORM 6.13 ";#N/A,#N/A,FALSE,"FORM 6.14";#N/A,#N/A,FALSE,"FORM 6.15 ";#N/A,#N/A,FALSE,"FORM 6.16 ";#N/A,#N/A,FALSE,"FORM 6.17 ";#N/A,#N/A,FALSE,"FORM 6.18 ";#N/A,#N/A,FALSE,"FORM 6.19 ";#N/A,#N/A,FALSE,"FORM 6.20 ";#N/A,#N/A,FALSE,"FORM 6.21";#N/A,#N/A,FALSE,"FORM 6.22 ";#N/A,#N/A,FALSE,"FORM 6.23 ";#N/A,#N/A,FALSE,"FORM 6.24 ";#N/A,#N/A,FALSE,"FORM 6.25";#N/A,#N/A,FALSE,"FORM 6.26 ";#N/A,#N/A,FALSE,"FORM 6.27";#N/A,#N/A,FALSE,"FORM 6.28 ";#N/A,#N/A,FALSE,"FORM 6.29";#N/A,#N/A,FALSE,"FORM 6.30";#N/A,#N/A,FALSE,"FORM 6.31"}</definedName>
    <definedName name="wrn.aogt." localSheetId="6" hidden="1">{#N/A,#N/A,FALSE,"Res_Albatross";#N/A,#N/A,FALSE,"Bal_Albatross";#N/A,#N/A,FALSE,"Kont_Albatross";#N/A,#N/A,FALSE,"Note 1-5";#N/A,#N/A,FALSE,"Note 6-9";#N/A,#N/A,FALSE,"Bal_note10-14";#N/A,#N/A,FALSE,"Note 15-16";#N/A,#N/A,FALSE,"Note 17-19";#N/A,#N/A,FALSE,"Note 20-23";#N/A,#N/A,FALSE,"Nøkkeltall"}</definedName>
    <definedName name="wrn.aogt." localSheetId="7" hidden="1">{#N/A,#N/A,FALSE,"Res_Albatross";#N/A,#N/A,FALSE,"Bal_Albatross";#N/A,#N/A,FALSE,"Kont_Albatross";#N/A,#N/A,FALSE,"Note 1-5";#N/A,#N/A,FALSE,"Note 6-9";#N/A,#N/A,FALSE,"Bal_note10-14";#N/A,#N/A,FALSE,"Note 15-16";#N/A,#N/A,FALSE,"Note 17-19";#N/A,#N/A,FALSE,"Note 20-23";#N/A,#N/A,FALSE,"Nøkkeltall"}</definedName>
    <definedName name="wrn.aogt." hidden="1">{#N/A,#N/A,FALSE,"Res_Albatross";#N/A,#N/A,FALSE,"Bal_Albatross";#N/A,#N/A,FALSE,"Kont_Albatross";#N/A,#N/A,FALSE,"Note 1-5";#N/A,#N/A,FALSE,"Note 6-9";#N/A,#N/A,FALSE,"Bal_note10-14";#N/A,#N/A,FALSE,"Note 15-16";#N/A,#N/A,FALSE,"Note 17-19";#N/A,#N/A,FALSE,"Note 20-23";#N/A,#N/A,FALSE,"Nøkkeltall"}</definedName>
    <definedName name="wrn.AQUIROR._.DCF." localSheetId="6" hidden="1">{"AQUIRORDCF",#N/A,FALSE,"Merger consequences";"Acquirorassns",#N/A,FALSE,"Merger consequences"}</definedName>
    <definedName name="wrn.AQUIROR._.DCF." localSheetId="7" hidden="1">{"AQUIRORDCF",#N/A,FALSE,"Merger consequences";"Acquirorassns",#N/A,FALSE,"Merger consequences"}</definedName>
    <definedName name="wrn.AQUIROR._.DCF." hidden="1">{"AQUIRORDCF",#N/A,FALSE,"Merger consequences";"Acquirorassns",#N/A,FALSE,"Merger consequences"}</definedName>
    <definedName name="wrn.baseDEV." localSheetId="6" hidden="1">{"cover",#N/A,TRUE,"Cover";"pnldet",#N/A,TRUE,"BaseCaseDEV";"pnl",#N/A,TRUE,"BaseCaseDEV";"bil",#N/A,TRUE,"BaseCaseDEV";"tabfi",#N/A,TRUE,"BaseCaseDEV";"ratios",#N/A,TRUE,"BaseCaseDEV";"variab",#N/A,TRUE,"BaseCaseDEV";"inv",#N/A,TRUE,"BaseCaseDEV"}</definedName>
    <definedName name="wrn.baseDEV." localSheetId="7" hidden="1">{"cover",#N/A,TRUE,"Cover";"pnldet",#N/A,TRUE,"BaseCaseDEV";"pnl",#N/A,TRUE,"BaseCaseDEV";"bil",#N/A,TRUE,"BaseCaseDEV";"tabfi",#N/A,TRUE,"BaseCaseDEV";"ratios",#N/A,TRUE,"BaseCaseDEV";"variab",#N/A,TRUE,"BaseCaseDEV";"inv",#N/A,TRUE,"BaseCaseDEV"}</definedName>
    <definedName name="wrn.baseDEV." hidden="1">{"cover",#N/A,TRUE,"Cover";"pnldet",#N/A,TRUE,"BaseCaseDEV";"pnl",#N/A,TRUE,"BaseCaseDEV";"bil",#N/A,TRUE,"BaseCaseDEV";"tabfi",#N/A,TRUE,"BaseCaseDEV";"ratios",#N/A,TRUE,"BaseCaseDEV";"variab",#N/A,TRUE,"BaseCaseDEV";"inv",#N/A,TRUE,"BaseCaseDEV"}</definedName>
    <definedName name="wrn.BB1." localSheetId="6" hidden="1">{#N/A,#N/A,FALSE,"RESUMO-BB1";#N/A,#N/A,FALSE,"MOD-A01-R - BB1";#N/A,#N/A,FALSE,"URB-BB1"}</definedName>
    <definedName name="wrn.BB1." localSheetId="7" hidden="1">{#N/A,#N/A,FALSE,"RESUMO-BB1";#N/A,#N/A,FALSE,"MOD-A01-R - BB1";#N/A,#N/A,FALSE,"URB-BB1"}</definedName>
    <definedName name="wrn.BB1." hidden="1">{#N/A,#N/A,FALSE,"RESUMO-BB1";#N/A,#N/A,FALSE,"MOD-A01-R - BB1";#N/A,#N/A,FALSE,"URB-BB1"}</definedName>
    <definedName name="wrn.BB1._2" localSheetId="6" hidden="1">{#N/A,#N/A,FALSE,"RESUMO-BB1";#N/A,#N/A,FALSE,"MOD-A01-R - BB1";#N/A,#N/A,FALSE,"URB-BB1"}</definedName>
    <definedName name="wrn.BB1._2" localSheetId="7" hidden="1">{#N/A,#N/A,FALSE,"RESUMO-BB1";#N/A,#N/A,FALSE,"MOD-A01-R - BB1";#N/A,#N/A,FALSE,"URB-BB1"}</definedName>
    <definedName name="wrn.BB1._2" hidden="1">{#N/A,#N/A,FALSE,"RESUMO-BB1";#N/A,#N/A,FALSE,"MOD-A01-R - BB1";#N/A,#N/A,FALSE,"URB-BB1"}</definedName>
    <definedName name="wrn.BB1._3" localSheetId="6" hidden="1">{#N/A,#N/A,FALSE,"RESUMO-BB1";#N/A,#N/A,FALSE,"MOD-A01-R - BB1";#N/A,#N/A,FALSE,"URB-BB1"}</definedName>
    <definedName name="wrn.BB1._3" localSheetId="7" hidden="1">{#N/A,#N/A,FALSE,"RESUMO-BB1";#N/A,#N/A,FALSE,"MOD-A01-R - BB1";#N/A,#N/A,FALSE,"URB-BB1"}</definedName>
    <definedName name="wrn.BB1._3" hidden="1">{#N/A,#N/A,FALSE,"RESUMO-BB1";#N/A,#N/A,FALSE,"MOD-A01-R - BB1";#N/A,#N/A,FALSE,"URB-BB1"}</definedName>
    <definedName name="wrn.BB1._4" localSheetId="6" hidden="1">{#N/A,#N/A,FALSE,"RESUMO-BB1";#N/A,#N/A,FALSE,"MOD-A01-R - BB1";#N/A,#N/A,FALSE,"URB-BB1"}</definedName>
    <definedName name="wrn.BB1._4" localSheetId="7" hidden="1">{#N/A,#N/A,FALSE,"RESUMO-BB1";#N/A,#N/A,FALSE,"MOD-A01-R - BB1";#N/A,#N/A,FALSE,"URB-BB1"}</definedName>
    <definedName name="wrn.BB1._4" hidden="1">{#N/A,#N/A,FALSE,"RESUMO-BB1";#N/A,#N/A,FALSE,"MOD-A01-R - BB1";#N/A,#N/A,FALSE,"URB-BB1"}</definedName>
    <definedName name="wrn.BELGO." localSheetId="6" hidden="1">{"BELGO",#N/A,FALSE,"S-BELGO"}</definedName>
    <definedName name="wrn.BELGO." localSheetId="7" hidden="1">{"BELGO",#N/A,FALSE,"S-BELGO"}</definedName>
    <definedName name="wrn.BELGO." hidden="1">{"BELGO",#N/A,FALSE,"S-BELGO"}</definedName>
    <definedName name="wrn.BETER." localSheetId="6" hidden="1">{#N/A,#N/A,FALSE,"BETER -1";#N/A,#N/A,FALSE,"BETER -2";#N/A,#N/A,FALSE,"BETER -3";#N/A,#N/A,FALSE,"BETER -urb";#N/A,#N/A,FALSE,"BETER -RESUMO"}</definedName>
    <definedName name="wrn.BETER." localSheetId="7" hidden="1">{#N/A,#N/A,FALSE,"BETER -1";#N/A,#N/A,FALSE,"BETER -2";#N/A,#N/A,FALSE,"BETER -3";#N/A,#N/A,FALSE,"BETER -urb";#N/A,#N/A,FALSE,"BETER -RESUMO"}</definedName>
    <definedName name="wrn.BETER." hidden="1">{#N/A,#N/A,FALSE,"BETER -1";#N/A,#N/A,FALSE,"BETER -2";#N/A,#N/A,FALSE,"BETER -3";#N/A,#N/A,FALSE,"BETER -urb";#N/A,#N/A,FALSE,"BETER -RESUMO"}</definedName>
    <definedName name="wrn.BETER._2" localSheetId="6" hidden="1">{#N/A,#N/A,FALSE,"BETER -1";#N/A,#N/A,FALSE,"BETER -2";#N/A,#N/A,FALSE,"BETER -3";#N/A,#N/A,FALSE,"BETER -urb";#N/A,#N/A,FALSE,"BETER -RESUMO"}</definedName>
    <definedName name="wrn.BETER._2" localSheetId="7" hidden="1">{#N/A,#N/A,FALSE,"BETER -1";#N/A,#N/A,FALSE,"BETER -2";#N/A,#N/A,FALSE,"BETER -3";#N/A,#N/A,FALSE,"BETER -urb";#N/A,#N/A,FALSE,"BETER -RESUMO"}</definedName>
    <definedName name="wrn.BETER._2" hidden="1">{#N/A,#N/A,FALSE,"BETER -1";#N/A,#N/A,FALSE,"BETER -2";#N/A,#N/A,FALSE,"BETER -3";#N/A,#N/A,FALSE,"BETER -urb";#N/A,#N/A,FALSE,"BETER -RESUMO"}</definedName>
    <definedName name="wrn.BETER._3" localSheetId="6" hidden="1">{#N/A,#N/A,FALSE,"BETER -1";#N/A,#N/A,FALSE,"BETER -2";#N/A,#N/A,FALSE,"BETER -3";#N/A,#N/A,FALSE,"BETER -urb";#N/A,#N/A,FALSE,"BETER -RESUMO"}</definedName>
    <definedName name="wrn.BETER._3" localSheetId="7" hidden="1">{#N/A,#N/A,FALSE,"BETER -1";#N/A,#N/A,FALSE,"BETER -2";#N/A,#N/A,FALSE,"BETER -3";#N/A,#N/A,FALSE,"BETER -urb";#N/A,#N/A,FALSE,"BETER -RESUMO"}</definedName>
    <definedName name="wrn.BETER._3" hidden="1">{#N/A,#N/A,FALSE,"BETER -1";#N/A,#N/A,FALSE,"BETER -2";#N/A,#N/A,FALSE,"BETER -3";#N/A,#N/A,FALSE,"BETER -urb";#N/A,#N/A,FALSE,"BETER -RESUMO"}</definedName>
    <definedName name="wrn.BETER._4" localSheetId="6" hidden="1">{#N/A,#N/A,FALSE,"BETER -1";#N/A,#N/A,FALSE,"BETER -2";#N/A,#N/A,FALSE,"BETER -3";#N/A,#N/A,FALSE,"BETER -urb";#N/A,#N/A,FALSE,"BETER -RESUMO"}</definedName>
    <definedName name="wrn.BETER._4" localSheetId="7" hidden="1">{#N/A,#N/A,FALSE,"BETER -1";#N/A,#N/A,FALSE,"BETER -2";#N/A,#N/A,FALSE,"BETER -3";#N/A,#N/A,FALSE,"BETER -urb";#N/A,#N/A,FALSE,"BETER -RESUMO"}</definedName>
    <definedName name="wrn.BETER._4" hidden="1">{#N/A,#N/A,FALSE,"BETER -1";#N/A,#N/A,FALSE,"BETER -2";#N/A,#N/A,FALSE,"BETER -3";#N/A,#N/A,FALSE,"BETER -urb";#N/A,#N/A,FALSE,"BETER -RESUMO"}</definedName>
    <definedName name="wrn.BM." localSheetId="7" hidden="1">{#N/A,#N/A,FALSE,"CCTV"}</definedName>
    <definedName name="wrn.BM." hidden="1">{#N/A,#N/A,FALSE,"CCTV"}</definedName>
    <definedName name="wrn.Book." localSheetId="6" hidden="1">{"EVA",#N/A,FALSE,"SMT2";#N/A,#N/A,FALSE,"Summary";#N/A,#N/A,FALSE,"Graphs";#N/A,#N/A,FALSE,"4 Panel"}</definedName>
    <definedName name="wrn.Book." localSheetId="7" hidden="1">{"EVA",#N/A,FALSE,"SMT2";#N/A,#N/A,FALSE,"Summary";#N/A,#N/A,FALSE,"Graphs";#N/A,#N/A,FALSE,"4 Panel"}</definedName>
    <definedName name="wrn.Book." hidden="1">{"EVA",#N/A,FALSE,"SMT2";#N/A,#N/A,FALSE,"Summary";#N/A,#N/A,FALSE,"Graphs";#N/A,#N/A,FALSE,"4 Panel"}</definedName>
    <definedName name="wrn.BOQCIC." localSheetId="7" hidden="1">{#N/A,#N/A,FALSE,"BOQCIC";#N/A,#N/A,FALSE,"3Ds";#N/A,#N/A,FALSE,"COST DETAIL"}</definedName>
    <definedName name="wrn.BOQCIC." hidden="1">{#N/A,#N/A,FALSE,"BOQCIC";#N/A,#N/A,FALSE,"3Ds";#N/A,#N/A,FALSE,"COST DETAIL"}</definedName>
    <definedName name="wrn.Brita98.xls." localSheetId="7" hidden="1">{#N/A,#N/A,TRUE,"Quinzena 01 à 15-04-98 "}</definedName>
    <definedName name="wrn.Brita98.xls." hidden="1">{#N/A,#N/A,TRUE,"Quinzena 01 à 15-04-98 "}</definedName>
    <definedName name="wrn.Buildups." localSheetId="6" hidden="1">{"ACQ",#N/A,FALSE,"ACQUISITIONS";"ACQF",#N/A,FALSE,"ACQUISITIONS";"PF",#N/A,FALSE,"PROYECTOVILA";"PV",#N/A,FALSE,"PROYECTOVILA";"Fee Dev",#N/A,FALSE,"DEVELOPMENT GROWTH";"gd",#N/A,FALSE,"DEVELOPMENT GROWTH"}</definedName>
    <definedName name="wrn.Buildups." localSheetId="7" hidden="1">{"ACQ",#N/A,FALSE,"ACQUISITIONS";"ACQF",#N/A,FALSE,"ACQUISITIONS";"PF",#N/A,FALSE,"PROYECTOVILA";"PV",#N/A,FALSE,"PROYECTOVILA";"Fee Dev",#N/A,FALSE,"DEVELOPMENT GROWTH";"gd",#N/A,FALSE,"DEVELOPMENT GROWTH"}</definedName>
    <definedName name="wrn.Buildups." hidden="1">{"ACQ",#N/A,FALSE,"ACQUISITIONS";"ACQF",#N/A,FALSE,"ACQUISITIONS";"PF",#N/A,FALSE,"PROYECTOVILA";"PV",#N/A,FALSE,"PROYECTOVILA";"Fee Dev",#N/A,FALSE,"DEVELOPMENT GROWTH";"gd",#N/A,FALSE,"DEVELOPMENT GROWTH"}</definedName>
    <definedName name="wrn.Caixa._.de._.Ferramentas." localSheetId="6"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localSheetId="7"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_.Individuais." localSheetId="6"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localSheetId="7"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PA." localSheetId="6" hidden="1">{"CAPA",#N/A,FALSE,"CAPA"}</definedName>
    <definedName name="wrn.CAPA." localSheetId="7" hidden="1">{"CAPA",#N/A,FALSE,"CAPA"}</definedName>
    <definedName name="wrn.CAPA." hidden="1">{"CAPA",#N/A,FALSE,"CAPA"}</definedName>
    <definedName name="wrn.CASO._.BASE." localSheetId="6" hidden="1">{"SCENARIOS",#N/A,FALSE,"Resumen de escenario";"INFORHIPOT",#N/A,FALSE,"hipotesis";"INFORA8",#N/A,FALSE,"A-8";"INFORSS",#N/A,FALSE,"SSUR";"SCENARIOS",#N/A,FALSE,"consolidado"}</definedName>
    <definedName name="wrn.CASO._.BASE." localSheetId="7" hidden="1">{"SCENARIOS",#N/A,FALSE,"Resumen de escenario";"INFORHIPOT",#N/A,FALSE,"hipotesis";"INFORA8",#N/A,FALSE,"A-8";"INFORSS",#N/A,FALSE,"SSUR";"SCENARIOS",#N/A,FALSE,"consolidado"}</definedName>
    <definedName name="wrn.CASO._.BASE." hidden="1">{"SCENARIOS",#N/A,FALSE,"Resumen de escenario";"INFORHIPOT",#N/A,FALSE,"hipotesis";"INFORA8",#N/A,FALSE,"A-8";"INFORSS",#N/A,FALSE,"SSUR";"SCENARIOS",#N/A,FALSE,"consolidado"}</definedName>
    <definedName name="wrn.CLOVES." localSheetId="6" hidden="1">{#N/A,#N/A,FALSE,"Plan1";#N/A,#N/A,FALSE,"Despesas Diversas por C.Custo"}</definedName>
    <definedName name="wrn.CLOVES." localSheetId="7" hidden="1">{#N/A,#N/A,FALSE,"Plan1";#N/A,#N/A,FALSE,"Despesas Diversas por C.Custo"}</definedName>
    <definedName name="wrn.CLOVES." hidden="1">{#N/A,#N/A,FALSE,"Plan1";#N/A,#N/A,FALSE,"Despesas Diversas por C.Custo"}</definedName>
    <definedName name="wrn.COLETAS._.DE._.EQUIPAMENTOS." localSheetId="6" hidden="1">{#N/A,#N/A,FALSE,"EQUIPAMENTOS"}</definedName>
    <definedName name="wrn.COLETAS._.DE._.EQUIPAMENTOS." localSheetId="7" hidden="1">{#N/A,#N/A,FALSE,"EQUIPAMENTOS"}</definedName>
    <definedName name="wrn.COLETAS._.DE._.EQUIPAMENTOS." hidden="1">{#N/A,#N/A,FALSE,"EQUIPAMENTOS"}</definedName>
    <definedName name="wrn.COLETAS._.DE._.MATERIAIS." localSheetId="6" hidden="1">{#N/A,#N/A,FALSE,"SOTREQ"}</definedName>
    <definedName name="wrn.COLETAS._.DE._.MATERIAIS." localSheetId="7" hidden="1">{#N/A,#N/A,FALSE,"SOTREQ"}</definedName>
    <definedName name="wrn.COLETAS._.DE._.MATERIAIS." hidden="1">{#N/A,#N/A,FALSE,"SOTREQ"}</definedName>
    <definedName name="wrn.comentario." localSheetId="6" hidden="1">{#N/A,#N/A,FALSE,"PCOL"}</definedName>
    <definedName name="wrn.comentario." localSheetId="7" hidden="1">{#N/A,#N/A,FALSE,"PCOL"}</definedName>
    <definedName name="wrn.comentario." hidden="1">{#N/A,#N/A,FALSE,"PCOL"}</definedName>
    <definedName name="wrn.COMP._.EQUIP." localSheetId="6" hidden="1">{#N/A,#N/A,FALSE,"EQUIPAMENTOS"}</definedName>
    <definedName name="wrn.COMP._.EQUIP." localSheetId="7" hidden="1">{#N/A,#N/A,FALSE,"EQUIPAMENTOS"}</definedName>
    <definedName name="wrn.COMP._.EQUIP." hidden="1">{#N/A,#N/A,FALSE,"EQUIPAMENTOS"}</definedName>
    <definedName name="wrn.COMP._.MATERIAIS." localSheetId="6" hidden="1">{#N/A,#N/A,FALSE,"MATERIAIS"}</definedName>
    <definedName name="wrn.COMP._.MATERIAIS." localSheetId="7" hidden="1">{#N/A,#N/A,FALSE,"MATERIAIS"}</definedName>
    <definedName name="wrn.COMP._.MATERIAIS." hidden="1">{#N/A,#N/A,FALSE,"MATERIAIS"}</definedName>
    <definedName name="wrn.Comparaison._.DMU." localSheetId="6" hidden="1">{#N/A,#N/A,FALSE,"General";#N/A,#N/A,FALSE,"DMU";#N/A,#N/A,FALSE,"Breakdown";#N/A,#N/A,FALSE,"Traction";#N/A,#N/A,FALSE,"Bogie &amp; Carbody";#N/A,#N/A,FALSE,"Auxiliaries";#N/A,#N/A,FALSE,"Braking";#N/A,#N/A,FALSE,"Electric";#N/A,#N/A,FALSE,"Comfort";#N/A,#N/A,FALSE,"Interiors";#N/A,#N/A,FALSE,"Exterior"}</definedName>
    <definedName name="wrn.Comparaison._.DMU." localSheetId="7" hidden="1">{#N/A,#N/A,FALSE,"General";#N/A,#N/A,FALSE,"DMU";#N/A,#N/A,FALSE,"Breakdown";#N/A,#N/A,FALSE,"Traction";#N/A,#N/A,FALSE,"Bogie &amp; Carbody";#N/A,#N/A,FALSE,"Auxiliaries";#N/A,#N/A,FALSE,"Braking";#N/A,#N/A,FALSE,"Electric";#N/A,#N/A,FALSE,"Comfort";#N/A,#N/A,FALSE,"Interiors";#N/A,#N/A,FALSE,"Exterior"}</definedName>
    <definedName name="wrn.Comparaison._.DMU." hidden="1">{#N/A,#N/A,FALSE,"General";#N/A,#N/A,FALSE,"DMU";#N/A,#N/A,FALSE,"Breakdown";#N/A,#N/A,FALSE,"Traction";#N/A,#N/A,FALSE,"Bogie &amp; Carbody";#N/A,#N/A,FALSE,"Auxiliaries";#N/A,#N/A,FALSE,"Braking";#N/A,#N/A,FALSE,"Electric";#N/A,#N/A,FALSE,"Comfort";#N/A,#N/A,FALSE,"Interiors";#N/A,#N/A,FALSE,"Exterior"}</definedName>
    <definedName name="wrn.COMPCO." localSheetId="6" hidden="1">{"Page1",#N/A,FALSE,"CompCo";"Page2",#N/A,FALSE,"CompCo"}</definedName>
    <definedName name="wrn.COMPCO." localSheetId="7" hidden="1">{"Page1",#N/A,FALSE,"CompCo";"Page2",#N/A,FALSE,"CompCo"}</definedName>
    <definedName name="wrn.COMPCO." hidden="1">{"Page1",#N/A,FALSE,"CompCo";"Page2",#N/A,FALSE,"CompCo"}</definedName>
    <definedName name="wrn.COMPLETA." localSheetId="6" hidden="1">{"IMD AUTOPISTAS",#N/A,FALSE,"IMD 00-01 e incrs por autop.";"CURVAS IMD CONCESION",#N/A,FALSE,"IMD 00-01 e incrs por autop.";"TAM",#N/A,FALSE,"Crecimiento IMD 99-01 mes-acum";"IMD ASETA",#N/A,FALSE,"IMD ASETA- crecs. mens-acums.";"INGRESOS",#N/A,FALSE,"GRÁFICO"}</definedName>
    <definedName name="wrn.COMPLETA." localSheetId="7" hidden="1">{"IMD AUTOPISTAS",#N/A,FALSE,"IMD 00-01 e incrs por autop.";"CURVAS IMD CONCESION",#N/A,FALSE,"IMD 00-01 e incrs por autop.";"TAM",#N/A,FALSE,"Crecimiento IMD 99-01 mes-acum";"IMD ASETA",#N/A,FALSE,"IMD ASETA- crecs. mens-acums.";"INGRESOS",#N/A,FALSE,"GRÁFICO"}</definedName>
    <definedName name="wrn.COMPLETA." hidden="1">{"IMD AUTOPISTAS",#N/A,FALSE,"IMD 00-01 e incrs por autop.";"CURVAS IMD CONCESION",#N/A,FALSE,"IMD 00-01 e incrs por autop.";"TAM",#N/A,FALSE,"Crecimiento IMD 99-01 mes-acum";"IMD ASETA",#N/A,FALSE,"IMD ASETA- crecs. mens-acums.";"INGRESOS",#N/A,FALSE,"GRÁFICO"}</definedName>
    <definedName name="wrn.Complete." localSheetId="6" hidden="1">{#N/A,#N/A,FALSE,"SMT1";#N/A,#N/A,FALSE,"SMT2";#N/A,#N/A,FALSE,"Summary";#N/A,#N/A,FALSE,"Graphs";#N/A,#N/A,FALSE,"4 Panel"}</definedName>
    <definedName name="wrn.Complete." localSheetId="7" hidden="1">{#N/A,#N/A,FALSE,"SMT1";#N/A,#N/A,FALSE,"SMT2";#N/A,#N/A,FALSE,"Summary";#N/A,#N/A,FALSE,"Graphs";#N/A,#N/A,FALSE,"4 Panel"}</definedName>
    <definedName name="wrn.Complete." hidden="1">{#N/A,#N/A,FALSE,"SMT1";#N/A,#N/A,FALSE,"SMT2";#N/A,#N/A,FALSE,"Summary";#N/A,#N/A,FALSE,"Graphs";#N/A,#N/A,FALSE,"4 Panel"}</definedName>
    <definedName name="wrn.Complete._.Set." localSheetId="6" hidden="1">{#N/A,#N/A,FALSE,"Full";#N/A,#N/A,FALSE,"Half";#N/A,#N/A,FALSE,"Op Expenses";#N/A,#N/A,FALSE,"Cap Charge";#N/A,#N/A,FALSE,"Cost C";#N/A,#N/A,FALSE,"PP&amp;E";#N/A,#N/A,FALSE,"R&amp;D"}</definedName>
    <definedName name="wrn.Complete._.Set." localSheetId="7" hidden="1">{#N/A,#N/A,FALSE,"Full";#N/A,#N/A,FALSE,"Half";#N/A,#N/A,FALSE,"Op Expenses";#N/A,#N/A,FALSE,"Cap Charge";#N/A,#N/A,FALSE,"Cost C";#N/A,#N/A,FALSE,"PP&amp;E";#N/A,#N/A,FALSE,"R&amp;D"}</definedName>
    <definedName name="wrn.Complete._.Set." hidden="1">{#N/A,#N/A,FALSE,"Full";#N/A,#N/A,FALSE,"Half";#N/A,#N/A,FALSE,"Op Expenses";#N/A,#N/A,FALSE,"Cap Charge";#N/A,#N/A,FALSE,"Cost C";#N/A,#N/A,FALSE,"PP&amp;E";#N/A,#N/A,FALSE,"R&amp;D"}</definedName>
    <definedName name="wrn.CONSELL." localSheetId="6" hidden="1">{#N/A,#N/A,FALSE,"trafmes PROPOSTA";#N/A,#N/A,FALSE,"trafacum PROPOSTA";#N/A,#N/A,FALSE,"grafimd";#N/A,#N/A,FALSE,"grafimdmes";#N/A,#N/A,FALSE,"grafimdperiodo";#N/A,#N/A,FALSE,"dtamgrafic (1)";#N/A,#N/A,FALSE,"dtamgrafic (2)";#N/A,#N/A,FALSE,"ingmes";#N/A,#N/A,FALSE,"ingacum";#N/A,#N/A,FALSE,"asetapantalla"}</definedName>
    <definedName name="wrn.CONSELL." localSheetId="7" hidden="1">{#N/A,#N/A,FALSE,"trafmes PROPOSTA";#N/A,#N/A,FALSE,"trafacum PROPOSTA";#N/A,#N/A,FALSE,"grafimd";#N/A,#N/A,FALSE,"grafimdmes";#N/A,#N/A,FALSE,"grafimdperiodo";#N/A,#N/A,FALSE,"dtamgrafic (1)";#N/A,#N/A,FALSE,"dtamgrafic (2)";#N/A,#N/A,FALSE,"ingmes";#N/A,#N/A,FALSE,"ingacum";#N/A,#N/A,FALSE,"asetapantalla"}</definedName>
    <definedName name="wrn.CONSELL." hidden="1">{#N/A,#N/A,FALSE,"trafmes PROPOSTA";#N/A,#N/A,FALSE,"trafacum PROPOSTA";#N/A,#N/A,FALSE,"grafimd";#N/A,#N/A,FALSE,"grafimdmes";#N/A,#N/A,FALSE,"grafimdperiodo";#N/A,#N/A,FALSE,"dtamgrafic (1)";#N/A,#N/A,FALSE,"dtamgrafic (2)";#N/A,#N/A,FALSE,"ingmes";#N/A,#N/A,FALSE,"ingacum";#N/A,#N/A,FALSE,"asetapantalla"}</definedName>
    <definedName name="wrn.Cost_data." localSheetId="6" hidden="1">{"Hourly cost",#N/A,FALSE,"Hours_cost";"Equipment_utilization",#N/A,FALSE,"Hours_cost"}</definedName>
    <definedName name="wrn.Cost_data." localSheetId="7" hidden="1">{"Hourly cost",#N/A,FALSE,"Hours_cost";"Equipment_utilization",#N/A,FALSE,"Hours_cost"}</definedName>
    <definedName name="wrn.Cost_data." hidden="1">{"Hourly cost",#N/A,FALSE,"Hours_cost";"Equipment_utilization",#N/A,FALSE,"Hours_cost"}</definedName>
    <definedName name="wrn.Cost2." localSheetId="6" hidden="1">{"Wages",#N/A,FALSE,"Personnel";#N/A,#N/A,FALSE,"Burden";#N/A,#N/A,FALSE,"Startup";#N/A,#N/A,FALSE,"Spares";#N/A,#N/A,FALSE,"Cost_Summary"}</definedName>
    <definedName name="wrn.Cost2." localSheetId="7" hidden="1">{"Wages",#N/A,FALSE,"Personnel";#N/A,#N/A,FALSE,"Burden";#N/A,#N/A,FALSE,"Startup";#N/A,#N/A,FALSE,"Spares";#N/A,#N/A,FALSE,"Cost_Summary"}</definedName>
    <definedName name="wrn.Cost2." hidden="1">{"Wages",#N/A,FALSE,"Personnel";#N/A,#N/A,FALSE,"Burden";#N/A,#N/A,FALSE,"Startup";#N/A,#N/A,FALSE,"Spares";#N/A,#N/A,FALSE,"Cost_Summary"}</definedName>
    <definedName name="wrn.Cronograma." localSheetId="6" hidden="1">{#N/A,#N/A,FALSE,"Cronograma";#N/A,#N/A,FALSE,"Cronogr. 2"}</definedName>
    <definedName name="wrn.Cronograma." localSheetId="7" hidden="1">{#N/A,#N/A,FALSE,"Cronograma";#N/A,#N/A,FALSE,"Cronogr. 2"}</definedName>
    <definedName name="wrn.Cronograma." hidden="1">{#N/A,#N/A,FALSE,"Cronograma";#N/A,#N/A,FALSE,"Cronogr. 2"}</definedName>
    <definedName name="wrn.CUSTO._.DE._.PRODUÇÃO._.MINA._.DE._.MANGANES._.DO._.AZUL." localSheetId="6" hidden="1">{#N/A,#N/A,FALSE,"CAPA";#N/A,#N/A,FALSE,"CUSTOTOT";#N/A,#N/A,FALSE,"CUSTO";#N/A,#N/A,FALSE,"ORCEXEC";#N/A,#N/A,FALSE,"MINCC";#N/A,#N/A,FALSE,"MINCCUNI";#N/A,#N/A,FALSE,"MINNAT";#N/A,#N/A,FALSE,"MINNATUN";#N/A,#N/A,FALSE,"TRACC";#N/A,#N/A,FALSE,"TRACCUNI";#N/A,#N/A,FALSE,"TRANAT";#N/A,#N/A,FALSE,"TRANATUN";#N/A,#N/A,FALSE,"TRANATUN";#N/A,#N/A,FALSE,"TRANATUN";#N/A,#N/A,FALSE,"MOICC";#N/A,#N/A,FALSE,"MOICCUNI";#N/A,#N/A,FALSE,"MOINAT";#N/A,#N/A,FALSE,"MOINATUN";#N/A,#N/A,FALSE,"STANDARD";#N/A,#N/A,FALSE,"MPCC";#N/A,#N/A,FALSE,"MPCCUNIT";#N/A,#N/A,FALSE,"MPNATTOT";#N/A,#N/A,FALSE,"MPNATUNI"}</definedName>
    <definedName name="wrn.CUSTO._.DE._.PRODUÇÃO._.MINA._.DE._.MANGANES._.DO._.AZUL." localSheetId="7" hidden="1">{#N/A,#N/A,FALSE,"CAPA";#N/A,#N/A,FALSE,"CUSTOTOT";#N/A,#N/A,FALSE,"CUSTO";#N/A,#N/A,FALSE,"ORCEXEC";#N/A,#N/A,FALSE,"MINCC";#N/A,#N/A,FALSE,"MINCCUNI";#N/A,#N/A,FALSE,"MINNAT";#N/A,#N/A,FALSE,"MINNATUN";#N/A,#N/A,FALSE,"TRACC";#N/A,#N/A,FALSE,"TRACCUNI";#N/A,#N/A,FALSE,"TRANAT";#N/A,#N/A,FALSE,"TRANATUN";#N/A,#N/A,FALSE,"TRANATUN";#N/A,#N/A,FALSE,"TRANATUN";#N/A,#N/A,FALSE,"MOICC";#N/A,#N/A,FALSE,"MOICCUNI";#N/A,#N/A,FALSE,"MOINAT";#N/A,#N/A,FALSE,"MOINATUN";#N/A,#N/A,FALSE,"STANDARD";#N/A,#N/A,FALSE,"MPCC";#N/A,#N/A,FALSE,"MPCCUNIT";#N/A,#N/A,FALSE,"MPNATTOT";#N/A,#N/A,FALSE,"MPNATUNI"}</definedName>
    <definedName name="wrn.CUSTO._.DE._.PRODUÇÃO._.MINA._.DE._.MANGANES._.DO._.AZUL." hidden="1">{#N/A,#N/A,FALSE,"CAPA";#N/A,#N/A,FALSE,"CUSTOTOT";#N/A,#N/A,FALSE,"CUSTO";#N/A,#N/A,FALSE,"ORCEXEC";#N/A,#N/A,FALSE,"MINCC";#N/A,#N/A,FALSE,"MINCCUNI";#N/A,#N/A,FALSE,"MINNAT";#N/A,#N/A,FALSE,"MINNATUN";#N/A,#N/A,FALSE,"TRACC";#N/A,#N/A,FALSE,"TRACCUNI";#N/A,#N/A,FALSE,"TRANAT";#N/A,#N/A,FALSE,"TRANATUN";#N/A,#N/A,FALSE,"TRANATUN";#N/A,#N/A,FALSE,"TRANATUN";#N/A,#N/A,FALSE,"MOICC";#N/A,#N/A,FALSE,"MOICCUNI";#N/A,#N/A,FALSE,"MOINAT";#N/A,#N/A,FALSE,"MOINATUN";#N/A,#N/A,FALSE,"STANDARD";#N/A,#N/A,FALSE,"MPCC";#N/A,#N/A,FALSE,"MPCCUNIT";#N/A,#N/A,FALSE,"MPNATTOT";#N/A,#N/A,FALSE,"MPNATUNI"}</definedName>
    <definedName name="wrn.CUSTOS." localSheetId="6"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definedName>
    <definedName name="wrn.CUSTOS." localSheetId="7"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definedName>
    <definedName name="wrn.CUSTOS."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definedName>
    <definedName name="wrn.cxdia." localSheetId="6" hidden="1">{#N/A,#N/A,FALSE,"FFCXOUT3"}</definedName>
    <definedName name="wrn.cxdia." localSheetId="7" hidden="1">{#N/A,#N/A,FALSE,"FFCXOUT3"}</definedName>
    <definedName name="wrn.cxdia." hidden="1">{#N/A,#N/A,FALSE,"FFCXOUT3"}</definedName>
    <definedName name="wrn.cxdiager." localSheetId="6" hidden="1">{#N/A,#N/A,FALSE,"FFCXOUT3"}</definedName>
    <definedName name="wrn.cxdiager." localSheetId="7" hidden="1">{#N/A,#N/A,FALSE,"FFCXOUT3"}</definedName>
    <definedName name="wrn.cxdiager." hidden="1">{#N/A,#N/A,FALSE,"FFCXOUT3"}</definedName>
    <definedName name="wrn.DCF_Terminal_Value_qchm." localSheetId="6" hidden="1">{"qchm_dcf",#N/A,FALSE,"QCHMDCF2";"qchm_terminal",#N/A,FALSE,"QCHMDCF2"}</definedName>
    <definedName name="wrn.DCF_Terminal_Value_qchm." localSheetId="7" hidden="1">{"qchm_dcf",#N/A,FALSE,"QCHMDCF2";"qchm_terminal",#N/A,FALSE,"QCHMDCF2"}</definedName>
    <definedName name="wrn.DCF_Terminal_Value_qchm." hidden="1">{"qchm_dcf",#N/A,FALSE,"QCHMDCF2";"qchm_terminal",#N/A,FALSE,"QCHMDCF2"}</definedName>
    <definedName name="wrn.ddd" localSheetId="6" hidden="1">{#N/A,#N/A,TRUE,"forside";#N/A,#N/A,TRUE,"Res_AOGT";#N/A,#N/A,TRUE,"Bal_AOGT";#N/A,#N/A,TRUE,"Kont_AOGT";#N/A,#N/A,TRUE,"Note 1-5";#N/A,#N/A,TRUE,"Note 6-9";#N/A,#N/A,TRUE,"Bal_note10-14";#N/A,#N/A,TRUE,"Note 15-16";#N/A,#N/A,TRUE,"Note 17-19";#N/A,#N/A,TRUE,"Note 19 forts.";#N/A,#N/A,TRUE,"Note 20-23";#N/A,#N/A,TRUE,"Nøkkeltall"}</definedName>
    <definedName name="wrn.ddd" localSheetId="7" hidden="1">{#N/A,#N/A,TRUE,"forside";#N/A,#N/A,TRUE,"Res_AOGT";#N/A,#N/A,TRUE,"Bal_AOGT";#N/A,#N/A,TRUE,"Kont_AOGT";#N/A,#N/A,TRUE,"Note 1-5";#N/A,#N/A,TRUE,"Note 6-9";#N/A,#N/A,TRUE,"Bal_note10-14";#N/A,#N/A,TRUE,"Note 15-16";#N/A,#N/A,TRUE,"Note 17-19";#N/A,#N/A,TRUE,"Note 19 forts.";#N/A,#N/A,TRUE,"Note 20-23";#N/A,#N/A,TRUE,"Nøkkeltall"}</definedName>
    <definedName name="wrn.ddd" hidden="1">{#N/A,#N/A,TRUE,"forside";#N/A,#N/A,TRUE,"Res_AOGT";#N/A,#N/A,TRUE,"Bal_AOGT";#N/A,#N/A,TRUE,"Kont_AOGT";#N/A,#N/A,TRUE,"Note 1-5";#N/A,#N/A,TRUE,"Note 6-9";#N/A,#N/A,TRUE,"Bal_note10-14";#N/A,#N/A,TRUE,"Note 15-16";#N/A,#N/A,TRUE,"Note 17-19";#N/A,#N/A,TRUE,"Note 19 forts.";#N/A,#N/A,TRUE,"Note 20-23";#N/A,#N/A,TRUE,"Nøkkeltall"}</definedName>
    <definedName name="wrn.def9806." localSheetId="6" hidden="1">{#N/A,#N/A,FALSE,"DEF1";#N/A,#N/A,FALSE,"DEF2";#N/A,#N/A,FALSE,"DEF3"}</definedName>
    <definedName name="wrn.def9806." localSheetId="7" hidden="1">{#N/A,#N/A,FALSE,"DEF1";#N/A,#N/A,FALSE,"DEF2";#N/A,#N/A,FALSE,"DEF3"}</definedName>
    <definedName name="wrn.def9806." hidden="1">{#N/A,#N/A,FALSE,"DEF1";#N/A,#N/A,FALSE,"DEF2";#N/A,#N/A,FALSE,"DEF3"}</definedName>
    <definedName name="wrn.Demonstrações._.Financeiras." localSheetId="6" hidden="1">{#N/A,#N/A,FALSE,"31 - Balanço";#N/A,#N/A,FALSE,"41 - Resultado";#N/A,#N/A,FALSE,"51 - Fluxo de Caixa"}</definedName>
    <definedName name="wrn.Demonstrações._.Financeiras." localSheetId="7" hidden="1">{#N/A,#N/A,FALSE,"31 - Balanço";#N/A,#N/A,FALSE,"41 - Resultado";#N/A,#N/A,FALSE,"51 - Fluxo de Caixa"}</definedName>
    <definedName name="wrn.Demonstrações._.Financeiras." hidden="1">{#N/A,#N/A,FALSE,"31 - Balanço";#N/A,#N/A,FALSE,"41 - Resultado";#N/A,#N/A,FALSE,"51 - Fluxo de Caixa"}</definedName>
    <definedName name="wrn.DESDOBRE." localSheetId="6" hidden="1">{#N/A,#N/A,FALSE,"CPV";#N/A,#N/A,FALSE,"Pareto";#N/A,#N/A,FALSE,"Gráficos"}</definedName>
    <definedName name="wrn.DESDOBRE." localSheetId="7" hidden="1">{#N/A,#N/A,FALSE,"CPV";#N/A,#N/A,FALSE,"Pareto";#N/A,#N/A,FALSE,"Gráficos"}</definedName>
    <definedName name="wrn.DESDOBRE." hidden="1">{#N/A,#N/A,FALSE,"CPV";#N/A,#N/A,FALSE,"Pareto";#N/A,#N/A,FALSE,"Gráficos"}</definedName>
    <definedName name="wrn.DESDOBRE._1" localSheetId="7" hidden="1">{#N/A,#N/A,FALSE,"CPV";#N/A,#N/A,FALSE,"Pareto";#N/A,#N/A,FALSE,"Gráficos"}</definedName>
    <definedName name="wrn.DESDOBRE._1" hidden="1">{#N/A,#N/A,FALSE,"CPV";#N/A,#N/A,FALSE,"Pareto";#N/A,#N/A,FALSE,"Gráficos"}</definedName>
    <definedName name="wrn.DESDOBRE._1_1" localSheetId="7" hidden="1">{#N/A,#N/A,FALSE,"CPV";#N/A,#N/A,FALSE,"Pareto";#N/A,#N/A,FALSE,"Gráficos"}</definedName>
    <definedName name="wrn.DESDOBRE._1_1" hidden="1">{#N/A,#N/A,FALSE,"CPV";#N/A,#N/A,FALSE,"Pareto";#N/A,#N/A,FALSE,"Gráficos"}</definedName>
    <definedName name="wrn.DESDOBRE._1_1_1" localSheetId="7" hidden="1">{#N/A,#N/A,FALSE,"CPV";#N/A,#N/A,FALSE,"Pareto";#N/A,#N/A,FALSE,"Gráficos"}</definedName>
    <definedName name="wrn.DESDOBRE._1_1_1" hidden="1">{#N/A,#N/A,FALSE,"CPV";#N/A,#N/A,FALSE,"Pareto";#N/A,#N/A,FALSE,"Gráficos"}</definedName>
    <definedName name="wrn.DESDOBRE._1_1_2" localSheetId="7" hidden="1">{#N/A,#N/A,FALSE,"CPV";#N/A,#N/A,FALSE,"Pareto";#N/A,#N/A,FALSE,"Gráficos"}</definedName>
    <definedName name="wrn.DESDOBRE._1_1_2" hidden="1">{#N/A,#N/A,FALSE,"CPV";#N/A,#N/A,FALSE,"Pareto";#N/A,#N/A,FALSE,"Gráficos"}</definedName>
    <definedName name="wrn.DESDOBRE._1_1_3" localSheetId="7" hidden="1">{#N/A,#N/A,FALSE,"CPV";#N/A,#N/A,FALSE,"Pareto";#N/A,#N/A,FALSE,"Gráficos"}</definedName>
    <definedName name="wrn.DESDOBRE._1_1_3" hidden="1">{#N/A,#N/A,FALSE,"CPV";#N/A,#N/A,FALSE,"Pareto";#N/A,#N/A,FALSE,"Gráficos"}</definedName>
    <definedName name="wrn.DESDOBRE._1_1_4" localSheetId="7" hidden="1">{#N/A,#N/A,FALSE,"CPV";#N/A,#N/A,FALSE,"Pareto";#N/A,#N/A,FALSE,"Gráficos"}</definedName>
    <definedName name="wrn.DESDOBRE._1_1_4" hidden="1">{#N/A,#N/A,FALSE,"CPV";#N/A,#N/A,FALSE,"Pareto";#N/A,#N/A,FALSE,"Gráficos"}</definedName>
    <definedName name="wrn.DESDOBRE._1_2" localSheetId="7" hidden="1">{#N/A,#N/A,FALSE,"CPV";#N/A,#N/A,FALSE,"Pareto";#N/A,#N/A,FALSE,"Gráficos"}</definedName>
    <definedName name="wrn.DESDOBRE._1_2" hidden="1">{#N/A,#N/A,FALSE,"CPV";#N/A,#N/A,FALSE,"Pareto";#N/A,#N/A,FALSE,"Gráficos"}</definedName>
    <definedName name="wrn.DESDOBRE._1_3" localSheetId="7" hidden="1">{#N/A,#N/A,FALSE,"CPV";#N/A,#N/A,FALSE,"Pareto";#N/A,#N/A,FALSE,"Gráficos"}</definedName>
    <definedName name="wrn.DESDOBRE._1_3" hidden="1">{#N/A,#N/A,FALSE,"CPV";#N/A,#N/A,FALSE,"Pareto";#N/A,#N/A,FALSE,"Gráficos"}</definedName>
    <definedName name="wrn.DESDOBRE._1_4" localSheetId="7" hidden="1">{#N/A,#N/A,FALSE,"CPV";#N/A,#N/A,FALSE,"Pareto";#N/A,#N/A,FALSE,"Gráficos"}</definedName>
    <definedName name="wrn.DESDOBRE._1_4" hidden="1">{#N/A,#N/A,FALSE,"CPV";#N/A,#N/A,FALSE,"Pareto";#N/A,#N/A,FALSE,"Gráficos"}</definedName>
    <definedName name="wrn.DESDOBRE._2" localSheetId="7" hidden="1">{#N/A,#N/A,FALSE,"CPV";#N/A,#N/A,FALSE,"Pareto";#N/A,#N/A,FALSE,"Gráficos"}</definedName>
    <definedName name="wrn.DESDOBRE._2" hidden="1">{#N/A,#N/A,FALSE,"CPV";#N/A,#N/A,FALSE,"Pareto";#N/A,#N/A,FALSE,"Gráficos"}</definedName>
    <definedName name="wrn.DESDOBRE._2_1" localSheetId="7" hidden="1">{#N/A,#N/A,FALSE,"CPV";#N/A,#N/A,FALSE,"Pareto";#N/A,#N/A,FALSE,"Gráficos"}</definedName>
    <definedName name="wrn.DESDOBRE._2_1" hidden="1">{#N/A,#N/A,FALSE,"CPV";#N/A,#N/A,FALSE,"Pareto";#N/A,#N/A,FALSE,"Gráficos"}</definedName>
    <definedName name="wrn.DESDOBRE._2_2" localSheetId="7" hidden="1">{#N/A,#N/A,FALSE,"CPV";#N/A,#N/A,FALSE,"Pareto";#N/A,#N/A,FALSE,"Gráficos"}</definedName>
    <definedName name="wrn.DESDOBRE._2_2" hidden="1">{#N/A,#N/A,FALSE,"CPV";#N/A,#N/A,FALSE,"Pareto";#N/A,#N/A,FALSE,"Gráficos"}</definedName>
    <definedName name="wrn.DESDOBRE._2_3" localSheetId="7" hidden="1">{#N/A,#N/A,FALSE,"CPV";#N/A,#N/A,FALSE,"Pareto";#N/A,#N/A,FALSE,"Gráficos"}</definedName>
    <definedName name="wrn.DESDOBRE._2_3" hidden="1">{#N/A,#N/A,FALSE,"CPV";#N/A,#N/A,FALSE,"Pareto";#N/A,#N/A,FALSE,"Gráficos"}</definedName>
    <definedName name="wrn.DESDOBRE._2_4" localSheetId="7" hidden="1">{#N/A,#N/A,FALSE,"CPV";#N/A,#N/A,FALSE,"Pareto";#N/A,#N/A,FALSE,"Gráficos"}</definedName>
    <definedName name="wrn.DESDOBRE._2_4" hidden="1">{#N/A,#N/A,FALSE,"CPV";#N/A,#N/A,FALSE,"Pareto";#N/A,#N/A,FALSE,"Gráficos"}</definedName>
    <definedName name="wrn.DESDOBRE._3" localSheetId="7" hidden="1">{#N/A,#N/A,FALSE,"CPV";#N/A,#N/A,FALSE,"Pareto";#N/A,#N/A,FALSE,"Gráficos"}</definedName>
    <definedName name="wrn.DESDOBRE._3" hidden="1">{#N/A,#N/A,FALSE,"CPV";#N/A,#N/A,FALSE,"Pareto";#N/A,#N/A,FALSE,"Gráficos"}</definedName>
    <definedName name="wrn.DESDOBRE._3_1" localSheetId="7" hidden="1">{#N/A,#N/A,FALSE,"CPV";#N/A,#N/A,FALSE,"Pareto";#N/A,#N/A,FALSE,"Gráficos"}</definedName>
    <definedName name="wrn.DESDOBRE._3_1" hidden="1">{#N/A,#N/A,FALSE,"CPV";#N/A,#N/A,FALSE,"Pareto";#N/A,#N/A,FALSE,"Gráficos"}</definedName>
    <definedName name="wrn.DESDOBRE._3_2" localSheetId="7" hidden="1">{#N/A,#N/A,FALSE,"CPV";#N/A,#N/A,FALSE,"Pareto";#N/A,#N/A,FALSE,"Gráficos"}</definedName>
    <definedName name="wrn.DESDOBRE._3_2" hidden="1">{#N/A,#N/A,FALSE,"CPV";#N/A,#N/A,FALSE,"Pareto";#N/A,#N/A,FALSE,"Gráficos"}</definedName>
    <definedName name="wrn.DESDOBRE._3_3" localSheetId="7" hidden="1">{#N/A,#N/A,FALSE,"CPV";#N/A,#N/A,FALSE,"Pareto";#N/A,#N/A,FALSE,"Gráficos"}</definedName>
    <definedName name="wrn.DESDOBRE._3_3" hidden="1">{#N/A,#N/A,FALSE,"CPV";#N/A,#N/A,FALSE,"Pareto";#N/A,#N/A,FALSE,"Gráficos"}</definedName>
    <definedName name="wrn.DESDOBRE._3_4" localSheetId="7" hidden="1">{#N/A,#N/A,FALSE,"CPV";#N/A,#N/A,FALSE,"Pareto";#N/A,#N/A,FALSE,"Gráficos"}</definedName>
    <definedName name="wrn.DESDOBRE._3_4" hidden="1">{#N/A,#N/A,FALSE,"CPV";#N/A,#N/A,FALSE,"Pareto";#N/A,#N/A,FALSE,"Gráficos"}</definedName>
    <definedName name="wrn.DESDOBRE._4" localSheetId="7" hidden="1">{#N/A,#N/A,FALSE,"CPV";#N/A,#N/A,FALSE,"Pareto";#N/A,#N/A,FALSE,"Gráficos"}</definedName>
    <definedName name="wrn.DESDOBRE._4" hidden="1">{#N/A,#N/A,FALSE,"CPV";#N/A,#N/A,FALSE,"Pareto";#N/A,#N/A,FALSE,"Gráficos"}</definedName>
    <definedName name="wrn.DESDOBRE._4_1" localSheetId="7" hidden="1">{#N/A,#N/A,FALSE,"CPV";#N/A,#N/A,FALSE,"Pareto";#N/A,#N/A,FALSE,"Gráficos"}</definedName>
    <definedName name="wrn.DESDOBRE._4_1" hidden="1">{#N/A,#N/A,FALSE,"CPV";#N/A,#N/A,FALSE,"Pareto";#N/A,#N/A,FALSE,"Gráficos"}</definedName>
    <definedName name="wrn.DESDOBRE._4_2" localSheetId="7" hidden="1">{#N/A,#N/A,FALSE,"CPV";#N/A,#N/A,FALSE,"Pareto";#N/A,#N/A,FALSE,"Gráficos"}</definedName>
    <definedName name="wrn.DESDOBRE._4_2" hidden="1">{#N/A,#N/A,FALSE,"CPV";#N/A,#N/A,FALSE,"Pareto";#N/A,#N/A,FALSE,"Gráficos"}</definedName>
    <definedName name="wrn.DESDOBRE._4_3" localSheetId="7" hidden="1">{#N/A,#N/A,FALSE,"CPV";#N/A,#N/A,FALSE,"Pareto";#N/A,#N/A,FALSE,"Gráficos"}</definedName>
    <definedName name="wrn.DESDOBRE._4_3" hidden="1">{#N/A,#N/A,FALSE,"CPV";#N/A,#N/A,FALSE,"Pareto";#N/A,#N/A,FALSE,"Gráficos"}</definedName>
    <definedName name="wrn.DESDOBRE._4_4" localSheetId="7" hidden="1">{#N/A,#N/A,FALSE,"CPV";#N/A,#N/A,FALSE,"Pareto";#N/A,#N/A,FALSE,"Gráficos"}</definedName>
    <definedName name="wrn.DESDOBRE._4_4" hidden="1">{#N/A,#N/A,FALSE,"CPV";#N/A,#N/A,FALSE,"Pareto";#N/A,#N/A,FALSE,"Gráficos"}</definedName>
    <definedName name="wrn.DESDOBRE._5" localSheetId="7" hidden="1">{#N/A,#N/A,FALSE,"CPV";#N/A,#N/A,FALSE,"Pareto";#N/A,#N/A,FALSE,"Gráficos"}</definedName>
    <definedName name="wrn.DESDOBRE._5" hidden="1">{#N/A,#N/A,FALSE,"CPV";#N/A,#N/A,FALSE,"Pareto";#N/A,#N/A,FALSE,"Gráficos"}</definedName>
    <definedName name="wrn.DESDOBRE._5_1" localSheetId="7" hidden="1">{#N/A,#N/A,FALSE,"CPV";#N/A,#N/A,FALSE,"Pareto";#N/A,#N/A,FALSE,"Gráficos"}</definedName>
    <definedName name="wrn.DESDOBRE._5_1" hidden="1">{#N/A,#N/A,FALSE,"CPV";#N/A,#N/A,FALSE,"Pareto";#N/A,#N/A,FALSE,"Gráficos"}</definedName>
    <definedName name="wrn.DESDOBRE._5_2" localSheetId="7" hidden="1">{#N/A,#N/A,FALSE,"CPV";#N/A,#N/A,FALSE,"Pareto";#N/A,#N/A,FALSE,"Gráficos"}</definedName>
    <definedName name="wrn.DESDOBRE._5_2" hidden="1">{#N/A,#N/A,FALSE,"CPV";#N/A,#N/A,FALSE,"Pareto";#N/A,#N/A,FALSE,"Gráficos"}</definedName>
    <definedName name="wrn.DESDOBRE._5_3" localSheetId="7" hidden="1">{#N/A,#N/A,FALSE,"CPV";#N/A,#N/A,FALSE,"Pareto";#N/A,#N/A,FALSE,"Gráficos"}</definedName>
    <definedName name="wrn.DESDOBRE._5_3" hidden="1">{#N/A,#N/A,FALSE,"CPV";#N/A,#N/A,FALSE,"Pareto";#N/A,#N/A,FALSE,"Gráficos"}</definedName>
    <definedName name="wrn.DESDOBRE._5_4" localSheetId="7" hidden="1">{#N/A,#N/A,FALSE,"CPV";#N/A,#N/A,FALSE,"Pareto";#N/A,#N/A,FALSE,"Gráficos"}</definedName>
    <definedName name="wrn.DESDOBRE._5_4" hidden="1">{#N/A,#N/A,FALSE,"CPV";#N/A,#N/A,FALSE,"Pareto";#N/A,#N/A,FALSE,"Gráficos"}</definedName>
    <definedName name="wrn.DIVISÃO." localSheetId="6" hidden="1">{"DIVISÃO-MÊS",#N/A,FALSE,"TOTAL";"DIVISÃO-ACUMULADO",#N/A,FALSE,"TOTAL"}</definedName>
    <definedName name="wrn.DIVISÃO." localSheetId="7" hidden="1">{"DIVISÃO-MÊS",#N/A,FALSE,"TOTAL";"DIVISÃO-ACUMULADO",#N/A,FALSE,"TOTAL"}</definedName>
    <definedName name="wrn.DIVISÃO." hidden="1">{"DIVISÃO-MÊS",#N/A,FALSE,"TOTAL";"DIVISÃO-ACUMULADO",#N/A,FALSE,"TOTAL"}</definedName>
    <definedName name="wrn.DIVISÃO1" localSheetId="6" hidden="1">{"DIVISÃO-MÊS",#N/A,FALSE,"TOTAL";"DIVISÃO-ACUMULADO",#N/A,FALSE,"TOTAL"}</definedName>
    <definedName name="wrn.DIVISÃO1" localSheetId="7" hidden="1">{"DIVISÃO-MÊS",#N/A,FALSE,"TOTAL";"DIVISÃO-ACUMULADO",#N/A,FALSE,"TOTAL"}</definedName>
    <definedName name="wrn.DIVISÃO1" hidden="1">{"DIVISÃO-MÊS",#N/A,FALSE,"TOTAL";"DIVISÃO-ACUMULADO",#N/A,FALSE,"TOTAL"}</definedName>
    <definedName name="wrn.EKSKL.._.PM._.FORM." localSheetId="6" hidden="1">{#N/A,#N/A,TRUE,"Skjema 6.18 ";#N/A,#N/A,TRUE,"Skjema 6.19 ";#N/A,#N/A,TRUE,"Skjema 6.20 ";#N/A,#N/A,TRUE,"Skjema 6.21";#N/A,#N/A,TRUE,"Skjema 6.22 ";#N/A,#N/A,TRUE,"Skjema 6.23 ";#N/A,#N/A,TRUE,"Skjema 6.24 ";#N/A,#N/A,TRUE,"Skjema 6.25";#N/A,#N/A,TRUE,"Skjema 6.26 ";#N/A,#N/A,TRUE,"Skjema 6.27";#N/A,#N/A,TRUE,"Skjema 6.28 ";#N/A,#N/A,TRUE,"Skjema 6.29";#N/A,#N/A,TRUE,"Skjema 6.30"}</definedName>
    <definedName name="wrn.EKSKL.._.PM._.FORM." localSheetId="7" hidden="1">{#N/A,#N/A,TRUE,"Skjema 6.18 ";#N/A,#N/A,TRUE,"Skjema 6.19 ";#N/A,#N/A,TRUE,"Skjema 6.20 ";#N/A,#N/A,TRUE,"Skjema 6.21";#N/A,#N/A,TRUE,"Skjema 6.22 ";#N/A,#N/A,TRUE,"Skjema 6.23 ";#N/A,#N/A,TRUE,"Skjema 6.24 ";#N/A,#N/A,TRUE,"Skjema 6.25";#N/A,#N/A,TRUE,"Skjema 6.26 ";#N/A,#N/A,TRUE,"Skjema 6.27";#N/A,#N/A,TRUE,"Skjema 6.28 ";#N/A,#N/A,TRUE,"Skjema 6.29";#N/A,#N/A,TRUE,"Skjema 6.30"}</definedName>
    <definedName name="wrn.EKSKL.._.PM._.FORM." hidden="1">{#N/A,#N/A,TRUE,"Skjema 6.18 ";#N/A,#N/A,TRUE,"Skjema 6.19 ";#N/A,#N/A,TRUE,"Skjema 6.20 ";#N/A,#N/A,TRUE,"Skjema 6.21";#N/A,#N/A,TRUE,"Skjema 6.22 ";#N/A,#N/A,TRUE,"Skjema 6.23 ";#N/A,#N/A,TRUE,"Skjema 6.24 ";#N/A,#N/A,TRUE,"Skjema 6.25";#N/A,#N/A,TRUE,"Skjema 6.26 ";#N/A,#N/A,TRUE,"Skjema 6.27";#N/A,#N/A,TRUE,"Skjema 6.28 ";#N/A,#N/A,TRUE,"Skjema 6.29";#N/A,#N/A,TRUE,"Skjema 6.30"}</definedName>
    <definedName name="wrn.EKSKL.._.PM._.SKJEMAER." localSheetId="6" hidden="1">{#N/A,#N/A,TRUE,"Skjema 6.5";#N/A,#N/A,TRUE,"Skjema 6.18 ";#N/A,#N/A,TRUE,"Skjema 6.19 ";#N/A,#N/A,TRUE,"Skjema 6.20 ";#N/A,#N/A,TRUE,"Skjema 6.21";#N/A,#N/A,TRUE,"Skjema 6.22 ";#N/A,#N/A,TRUE,"Skjema 6.23 ";#N/A,#N/A,TRUE,"Skjema 6.24 ";#N/A,#N/A,TRUE,"Skjema 6.25";#N/A,#N/A,TRUE,"Skjema 6.26 ";#N/A,#N/A,TRUE,"Skjema 6.27";#N/A,#N/A,TRUE,"Skjema 6.28 ";#N/A,#N/A,TRUE,"Skjema 6.29";#N/A,#N/A,TRUE,"Skjema 6.30";#N/A,#N/A,TRUE,"Skjema 6.31b"}</definedName>
    <definedName name="wrn.EKSKL.._.PM._.SKJEMAER." localSheetId="7" hidden="1">{#N/A,#N/A,TRUE,"Skjema 6.5";#N/A,#N/A,TRUE,"Skjema 6.18 ";#N/A,#N/A,TRUE,"Skjema 6.19 ";#N/A,#N/A,TRUE,"Skjema 6.20 ";#N/A,#N/A,TRUE,"Skjema 6.21";#N/A,#N/A,TRUE,"Skjema 6.22 ";#N/A,#N/A,TRUE,"Skjema 6.23 ";#N/A,#N/A,TRUE,"Skjema 6.24 ";#N/A,#N/A,TRUE,"Skjema 6.25";#N/A,#N/A,TRUE,"Skjema 6.26 ";#N/A,#N/A,TRUE,"Skjema 6.27";#N/A,#N/A,TRUE,"Skjema 6.28 ";#N/A,#N/A,TRUE,"Skjema 6.29";#N/A,#N/A,TRUE,"Skjema 6.30";#N/A,#N/A,TRUE,"Skjema 6.31b"}</definedName>
    <definedName name="wrn.EKSKL.._.PM._.SKJEMAER." hidden="1">{#N/A,#N/A,TRUE,"Skjema 6.5";#N/A,#N/A,TRUE,"Skjema 6.18 ";#N/A,#N/A,TRUE,"Skjema 6.19 ";#N/A,#N/A,TRUE,"Skjema 6.20 ";#N/A,#N/A,TRUE,"Skjema 6.21";#N/A,#N/A,TRUE,"Skjema 6.22 ";#N/A,#N/A,TRUE,"Skjema 6.23 ";#N/A,#N/A,TRUE,"Skjema 6.24 ";#N/A,#N/A,TRUE,"Skjema 6.25";#N/A,#N/A,TRUE,"Skjema 6.26 ";#N/A,#N/A,TRUE,"Skjema 6.27";#N/A,#N/A,TRUE,"Skjema 6.28 ";#N/A,#N/A,TRUE,"Skjema 6.29";#N/A,#N/A,TRUE,"Skjema 6.30";#N/A,#N/A,TRUE,"Skjema 6.31b"}</definedName>
    <definedName name="wrn.Entire._.Model." localSheetId="6" hidden="1">{#N/A,#N/A,FALSE,"TOC";#N/A,#N/A,FALSE,"ASS";#N/A,#N/A,FALSE,"CF";#N/A,#N/A,FALSE,"Tariff";#N/A,#N/A,FALSE,"Price";#N/A,#N/A,FALSE,"RESERVE";#N/A,#N/A,FALSE,"FUEL&amp;MTC";#N/A,#N/A,FALSE,"DRAW";#N/A,#N/A,FALSE,"IDC";#N/A,#N/A,FALSE,"FIN";#N/A,#N/A,FALSE,"TAXES";#N/A,#N/A,FALSE,"DEPR";#N/A,#N/A,FALSE,"BS";#N/A,#N/A,FALSE,"Perf";#N/A,#N/A,FALSE,"ELOANS";#N/A,#N/A,FALSE,"RETURNS";#N/A,#N/A,FALSE,"ENE";#N/A,#N/A,FALSE,"EINC";#N/A,#N/A,FALSE,"DSCR"}</definedName>
    <definedName name="wrn.Entire._.Model." localSheetId="7" hidden="1">{#N/A,#N/A,FALSE,"TOC";#N/A,#N/A,FALSE,"ASS";#N/A,#N/A,FALSE,"CF";#N/A,#N/A,FALSE,"Tariff";#N/A,#N/A,FALSE,"Price";#N/A,#N/A,FALSE,"RESERVE";#N/A,#N/A,FALSE,"FUEL&amp;MTC";#N/A,#N/A,FALSE,"DRAW";#N/A,#N/A,FALSE,"IDC";#N/A,#N/A,FALSE,"FIN";#N/A,#N/A,FALSE,"TAXES";#N/A,#N/A,FALSE,"DEPR";#N/A,#N/A,FALSE,"BS";#N/A,#N/A,FALSE,"Perf";#N/A,#N/A,FALSE,"ELOANS";#N/A,#N/A,FALSE,"RETURNS";#N/A,#N/A,FALSE,"ENE";#N/A,#N/A,FALSE,"EINC";#N/A,#N/A,FALSE,"DSCR"}</definedName>
    <definedName name="wrn.Entire._.Model." hidden="1">{#N/A,#N/A,FALSE,"TOC";#N/A,#N/A,FALSE,"ASS";#N/A,#N/A,FALSE,"CF";#N/A,#N/A,FALSE,"Tariff";#N/A,#N/A,FALSE,"Price";#N/A,#N/A,FALSE,"RESERVE";#N/A,#N/A,FALSE,"FUEL&amp;MTC";#N/A,#N/A,FALSE,"DRAW";#N/A,#N/A,FALSE,"IDC";#N/A,#N/A,FALSE,"FIN";#N/A,#N/A,FALSE,"TAXES";#N/A,#N/A,FALSE,"DEPR";#N/A,#N/A,FALSE,"BS";#N/A,#N/A,FALSE,"Perf";#N/A,#N/A,FALSE,"ELOANS";#N/A,#N/A,FALSE,"RETURNS";#N/A,#N/A,FALSE,"ENE";#N/A,#N/A,FALSE,"EINC";#N/A,#N/A,FALSE,"DSCR"}</definedName>
    <definedName name="wrn.ESQ._.TOT." localSheetId="6" hidden="1">{#N/A,#N/A,FALSE,"SS 1";#N/A,#N/A,FALSE,"SS 2";#N/A,#N/A,FALSE,"TER 1 (1)";#N/A,#N/A,FALSE,"TER 1 (2)";#N/A,#N/A,FALSE,"TER 2";#N/A,#N/A,FALSE,"TIPO";#N/A,#N/A,FALSE,"CM  BAR"}</definedName>
    <definedName name="wrn.ESQ._.TOT." localSheetId="7" hidden="1">{#N/A,#N/A,FALSE,"SS 1";#N/A,#N/A,FALSE,"SS 2";#N/A,#N/A,FALSE,"TER 1 (1)";#N/A,#N/A,FALSE,"TER 1 (2)";#N/A,#N/A,FALSE,"TER 2";#N/A,#N/A,FALSE,"TIPO";#N/A,#N/A,FALSE,"CM  BAR"}</definedName>
    <definedName name="wrn.ESQ._.TOT." hidden="1">{#N/A,#N/A,FALSE,"SS 1";#N/A,#N/A,FALSE,"SS 2";#N/A,#N/A,FALSE,"TER 1 (1)";#N/A,#N/A,FALSE,"TER 1 (2)";#N/A,#N/A,FALSE,"TER 2";#N/A,#N/A,FALSE,"TIPO";#N/A,#N/A,FALSE,"CM  BAR"}</definedName>
    <definedName name="wrn.ESQ._.TOT._1" localSheetId="7" hidden="1">{#N/A,#N/A,FALSE,"SS 1";#N/A,#N/A,FALSE,"SS 2";#N/A,#N/A,FALSE,"TER 1 (1)";#N/A,#N/A,FALSE,"TER 1 (2)";#N/A,#N/A,FALSE,"TER 2";#N/A,#N/A,FALSE,"TIPO";#N/A,#N/A,FALSE,"CM  BAR"}</definedName>
    <definedName name="wrn.ESQ._.TOT._1" hidden="1">{#N/A,#N/A,FALSE,"SS 1";#N/A,#N/A,FALSE,"SS 2";#N/A,#N/A,FALSE,"TER 1 (1)";#N/A,#N/A,FALSE,"TER 1 (2)";#N/A,#N/A,FALSE,"TER 2";#N/A,#N/A,FALSE,"TIPO";#N/A,#N/A,FALSE,"CM  BAR"}</definedName>
    <definedName name="wrn.ESQ._.TOT._1_1" localSheetId="7" hidden="1">{#N/A,#N/A,FALSE,"SS 1";#N/A,#N/A,FALSE,"SS 2";#N/A,#N/A,FALSE,"TER 1 (1)";#N/A,#N/A,FALSE,"TER 1 (2)";#N/A,#N/A,FALSE,"TER 2";#N/A,#N/A,FALSE,"TIPO";#N/A,#N/A,FALSE,"CM  BAR"}</definedName>
    <definedName name="wrn.ESQ._.TOT._1_1" hidden="1">{#N/A,#N/A,FALSE,"SS 1";#N/A,#N/A,FALSE,"SS 2";#N/A,#N/A,FALSE,"TER 1 (1)";#N/A,#N/A,FALSE,"TER 1 (2)";#N/A,#N/A,FALSE,"TER 2";#N/A,#N/A,FALSE,"TIPO";#N/A,#N/A,FALSE,"CM  BAR"}</definedName>
    <definedName name="wrn.ESQ._.TOT._2" localSheetId="7" hidden="1">{#N/A,#N/A,FALSE,"SS 1";#N/A,#N/A,FALSE,"SS 2";#N/A,#N/A,FALSE,"TER 1 (1)";#N/A,#N/A,FALSE,"TER 1 (2)";#N/A,#N/A,FALSE,"TER 2";#N/A,#N/A,FALSE,"TIPO";#N/A,#N/A,FALSE,"CM  BAR"}</definedName>
    <definedName name="wrn.ESQ._.TOT._2" hidden="1">{#N/A,#N/A,FALSE,"SS 1";#N/A,#N/A,FALSE,"SS 2";#N/A,#N/A,FALSE,"TER 1 (1)";#N/A,#N/A,FALSE,"TER 1 (2)";#N/A,#N/A,FALSE,"TER 2";#N/A,#N/A,FALSE,"TIPO";#N/A,#N/A,FALSE,"CM  BAR"}</definedName>
    <definedName name="wrn.ESTIMAT." localSheetId="6" hidden="1">{#N/A,#N/A,FALSE,"RA";#N/A,#N/A,FALSE,"APO";#N/A,#N/A,FALSE,"MOD";#N/A,#N/A,FALSE,"ESA";#N/A,#N/A,FALSE,"MOI";#N/A,#N/A,FALSE,"ALIM_TRANS";#N/A,#N/A,FALSE,"EQUIP.";#N/A,#N/A,FALSE,"EPI_FER.CONS";#N/A,#N/A,FALSE,"GAS_SOLDA_TINTA_AREIA";#N/A,#N/A,FALSE,"MAT.CONS";#N/A,#N/A,FALSE,"RES.SUB";#N/A,#N/A,FALSE,"CANT.";#N/A,#N/A,FALSE,"MAT.PERM";#N/A,#N/A,FALSE,"CUS.DIR";#N/A,#N/A,FALSE,"2.3";#N/A,#N/A,FALSE,"total";#N/A,#N/A,FALSE,"CUSTO";#N/A,#N/A,FALSE,"ORÇAM"}</definedName>
    <definedName name="wrn.ESTIMAT." localSheetId="7" hidden="1">{#N/A,#N/A,FALSE,"RA";#N/A,#N/A,FALSE,"APO";#N/A,#N/A,FALSE,"MOD";#N/A,#N/A,FALSE,"ESA";#N/A,#N/A,FALSE,"MOI";#N/A,#N/A,FALSE,"ALIM_TRANS";#N/A,#N/A,FALSE,"EQUIP.";#N/A,#N/A,FALSE,"EPI_FER.CONS";#N/A,#N/A,FALSE,"GAS_SOLDA_TINTA_AREIA";#N/A,#N/A,FALSE,"MAT.CONS";#N/A,#N/A,FALSE,"RES.SUB";#N/A,#N/A,FALSE,"CANT.";#N/A,#N/A,FALSE,"MAT.PERM";#N/A,#N/A,FALSE,"CUS.DIR";#N/A,#N/A,FALSE,"2.3";#N/A,#N/A,FALSE,"total";#N/A,#N/A,FALSE,"CUSTO";#N/A,#N/A,FALSE,"ORÇAM"}</definedName>
    <definedName name="wrn.ESTIMAT." hidden="1">{#N/A,#N/A,FALSE,"RA";#N/A,#N/A,FALSE,"APO";#N/A,#N/A,FALSE,"MOD";#N/A,#N/A,FALSE,"ESA";#N/A,#N/A,FALSE,"MOI";#N/A,#N/A,FALSE,"ALIM_TRANS";#N/A,#N/A,FALSE,"EQUIP.";#N/A,#N/A,FALSE,"EPI_FER.CONS";#N/A,#N/A,FALSE,"GAS_SOLDA_TINTA_AREIA";#N/A,#N/A,FALSE,"MAT.CONS";#N/A,#N/A,FALSE,"RES.SUB";#N/A,#N/A,FALSE,"CANT.";#N/A,#N/A,FALSE,"MAT.PERM";#N/A,#N/A,FALSE,"CUS.DIR";#N/A,#N/A,FALSE,"2.3";#N/A,#N/A,FALSE,"total";#N/A,#N/A,FALSE,"CUSTO";#N/A,#N/A,FALSE,"ORÇAM"}</definedName>
    <definedName name="wrn.Estimation._.TP." localSheetId="6" hidden="1">{#N/A,#N/A,TRUE,"Recap";#N/A,#N/A,TRUE,"Comp taux";#N/A,#N/A,TRUE,"Deplaf";#N/A,#N/A,TRUE,"Siége";#N/A,#N/A,TRUE,"Saint Ouen";#N/A,#N/A,TRUE,"Ivry";#N/A,#N/A,TRUE,"Issy";#N/A,#N/A,TRUE,"VA"}</definedName>
    <definedName name="wrn.Estimation._.TP." localSheetId="7" hidden="1">{#N/A,#N/A,TRUE,"Recap";#N/A,#N/A,TRUE,"Comp taux";#N/A,#N/A,TRUE,"Deplaf";#N/A,#N/A,TRUE,"Siége";#N/A,#N/A,TRUE,"Saint Ouen";#N/A,#N/A,TRUE,"Ivry";#N/A,#N/A,TRUE,"Issy";#N/A,#N/A,TRUE,"VA"}</definedName>
    <definedName name="wrn.Estimation._.TP." hidden="1">{#N/A,#N/A,TRUE,"Recap";#N/A,#N/A,TRUE,"Comp taux";#N/A,#N/A,TRUE,"Deplaf";#N/A,#N/A,TRUE,"Siége";#N/A,#N/A,TRUE,"Saint Ouen";#N/A,#N/A,TRUE,"Ivry";#N/A,#N/A,TRUE,"Issy";#N/A,#N/A,TRUE,"VA"}</definedName>
    <definedName name="wrn.estudo._.lamnv." localSheetId="6" hidden="1">{#N/A,#N/A,TRUE,"K2 e MEIA";#N/A,#N/A,TRUE,"K3";#N/A,#N/A,TRUE,"K4";#N/A,#N/A,TRUE,"PERFIL U";#N/A,#N/A,TRUE,"BCHA"}</definedName>
    <definedName name="wrn.estudo._.lamnv." localSheetId="7" hidden="1">{#N/A,#N/A,TRUE,"K2 e MEIA";#N/A,#N/A,TRUE,"K3";#N/A,#N/A,TRUE,"K4";#N/A,#N/A,TRUE,"PERFIL U";#N/A,#N/A,TRUE,"BCHA"}</definedName>
    <definedName name="wrn.estudo._.lamnv." hidden="1">{#N/A,#N/A,TRUE,"K2 e MEIA";#N/A,#N/A,TRUE,"K3";#N/A,#N/A,TRUE,"K4";#N/A,#N/A,TRUE,"PERFIL U";#N/A,#N/A,TRUE,"BCHA"}</definedName>
    <definedName name="wrn.FACHADA." localSheetId="6" hidden="1">{#N/A,#N/A,TRUE,"TER  EXT";#N/A,#N/A,TRUE,"TER  EXT";#N/A,#N/A,TRUE,"LAT  ESQ";#N/A,#N/A,TRUE,"FRONTAL";#N/A,#N/A,TRUE,"POST";#N/A,#N/A,TRUE,"LAT  DIR"}</definedName>
    <definedName name="wrn.FACHADA." localSheetId="7" hidden="1">{#N/A,#N/A,TRUE,"TER  EXT";#N/A,#N/A,TRUE,"TER  EXT";#N/A,#N/A,TRUE,"LAT  ESQ";#N/A,#N/A,TRUE,"FRONTAL";#N/A,#N/A,TRUE,"POST";#N/A,#N/A,TRUE,"LAT  DIR"}</definedName>
    <definedName name="wrn.FACHADA." hidden="1">{#N/A,#N/A,TRUE,"TER  EXT";#N/A,#N/A,TRUE,"TER  EXT";#N/A,#N/A,TRUE,"LAT  ESQ";#N/A,#N/A,TRUE,"FRONTAL";#N/A,#N/A,TRUE,"POST";#N/A,#N/A,TRUE,"LAT  DIR"}</definedName>
    <definedName name="wrn.FACHADA._1" localSheetId="7" hidden="1">{#N/A,#N/A,TRUE,"TER  EXT";#N/A,#N/A,TRUE,"TER  EXT";#N/A,#N/A,TRUE,"LAT  ESQ";#N/A,#N/A,TRUE,"FRONTAL";#N/A,#N/A,TRUE,"POST";#N/A,#N/A,TRUE,"LAT  DIR"}</definedName>
    <definedName name="wrn.FACHADA._1" hidden="1">{#N/A,#N/A,TRUE,"TER  EXT";#N/A,#N/A,TRUE,"TER  EXT";#N/A,#N/A,TRUE,"LAT  ESQ";#N/A,#N/A,TRUE,"FRONTAL";#N/A,#N/A,TRUE,"POST";#N/A,#N/A,TRUE,"LAT  DIR"}</definedName>
    <definedName name="wrn.FACHADA._1_1" localSheetId="7" hidden="1">{#N/A,#N/A,TRUE,"TER  EXT";#N/A,#N/A,TRUE,"TER  EXT";#N/A,#N/A,TRUE,"LAT  ESQ";#N/A,#N/A,TRUE,"FRONTAL";#N/A,#N/A,TRUE,"POST";#N/A,#N/A,TRUE,"LAT  DIR"}</definedName>
    <definedName name="wrn.FACHADA._1_1" hidden="1">{#N/A,#N/A,TRUE,"TER  EXT";#N/A,#N/A,TRUE,"TER  EXT";#N/A,#N/A,TRUE,"LAT  ESQ";#N/A,#N/A,TRUE,"FRONTAL";#N/A,#N/A,TRUE,"POST";#N/A,#N/A,TRUE,"LAT  DIR"}</definedName>
    <definedName name="wrn.FACHADA._2" localSheetId="7" hidden="1">{#N/A,#N/A,TRUE,"TER  EXT";#N/A,#N/A,TRUE,"TER  EXT";#N/A,#N/A,TRUE,"LAT  ESQ";#N/A,#N/A,TRUE,"FRONTAL";#N/A,#N/A,TRUE,"POST";#N/A,#N/A,TRUE,"LAT  DIR"}</definedName>
    <definedName name="wrn.FACHADA._2" hidden="1">{#N/A,#N/A,TRUE,"TER  EXT";#N/A,#N/A,TRUE,"TER  EXT";#N/A,#N/A,TRUE,"LAT  ESQ";#N/A,#N/A,TRUE,"FRONTAL";#N/A,#N/A,TRUE,"POST";#N/A,#N/A,TRUE,"LAT  DIR"}</definedName>
    <definedName name="wrn.FERPILAR." localSheetId="6" hidden="1">{#N/A,#N/A,FALSE,"PR  06";#N/A,#N/A,FALSE,"PR  07";#N/A,#N/A,FALSE,"PR 08";#N/A,#N/A,FALSE,"PR 09";#N/A,#N/A,FALSE,"PR 40";#N/A,#N/A,FALSE,"PR 41";#N/A,#N/A,FALSE,"PR 45";#N/A,#N/A,FALSE,"PR 46";#N/A,#N/A,FALSE,"PR 55"}</definedName>
    <definedName name="wrn.FERPILAR." localSheetId="7" hidden="1">{#N/A,#N/A,FALSE,"PR  06";#N/A,#N/A,FALSE,"PR  07";#N/A,#N/A,FALSE,"PR 08";#N/A,#N/A,FALSE,"PR 09";#N/A,#N/A,FALSE,"PR 40";#N/A,#N/A,FALSE,"PR 41";#N/A,#N/A,FALSE,"PR 45";#N/A,#N/A,FALSE,"PR 46";#N/A,#N/A,FALSE,"PR 55"}</definedName>
    <definedName name="wrn.FERPILAR." hidden="1">{#N/A,#N/A,FALSE,"PR  06";#N/A,#N/A,FALSE,"PR  07";#N/A,#N/A,FALSE,"PR 08";#N/A,#N/A,FALSE,"PR 09";#N/A,#N/A,FALSE,"PR 40";#N/A,#N/A,FALSE,"PR 41";#N/A,#N/A,FALSE,"PR 45";#N/A,#N/A,FALSE,"PR 46";#N/A,#N/A,FALSE,"PR 55"}</definedName>
    <definedName name="wrn.FERPILAR._1" localSheetId="7" hidden="1">{#N/A,#N/A,FALSE,"PR  06";#N/A,#N/A,FALSE,"PR  07";#N/A,#N/A,FALSE,"PR 08";#N/A,#N/A,FALSE,"PR 09";#N/A,#N/A,FALSE,"PR 40";#N/A,#N/A,FALSE,"PR 41";#N/A,#N/A,FALSE,"PR 45";#N/A,#N/A,FALSE,"PR 46";#N/A,#N/A,FALSE,"PR 55"}</definedName>
    <definedName name="wrn.FERPILAR._1" hidden="1">{#N/A,#N/A,FALSE,"PR  06";#N/A,#N/A,FALSE,"PR  07";#N/A,#N/A,FALSE,"PR 08";#N/A,#N/A,FALSE,"PR 09";#N/A,#N/A,FALSE,"PR 40";#N/A,#N/A,FALSE,"PR 41";#N/A,#N/A,FALSE,"PR 45";#N/A,#N/A,FALSE,"PR 46";#N/A,#N/A,FALSE,"PR 55"}</definedName>
    <definedName name="wrn.FERPILAR._1_1" localSheetId="7" hidden="1">{#N/A,#N/A,FALSE,"PR  06";#N/A,#N/A,FALSE,"PR  07";#N/A,#N/A,FALSE,"PR 08";#N/A,#N/A,FALSE,"PR 09";#N/A,#N/A,FALSE,"PR 40";#N/A,#N/A,FALSE,"PR 41";#N/A,#N/A,FALSE,"PR 45";#N/A,#N/A,FALSE,"PR 46";#N/A,#N/A,FALSE,"PR 55"}</definedName>
    <definedName name="wrn.FERPILAR._1_1" hidden="1">{#N/A,#N/A,FALSE,"PR  06";#N/A,#N/A,FALSE,"PR  07";#N/A,#N/A,FALSE,"PR 08";#N/A,#N/A,FALSE,"PR 09";#N/A,#N/A,FALSE,"PR 40";#N/A,#N/A,FALSE,"PR 41";#N/A,#N/A,FALSE,"PR 45";#N/A,#N/A,FALSE,"PR 46";#N/A,#N/A,FALSE,"PR 55"}</definedName>
    <definedName name="wrn.FERPILAR._2" localSheetId="7" hidden="1">{#N/A,#N/A,FALSE,"PR  06";#N/A,#N/A,FALSE,"PR  07";#N/A,#N/A,FALSE,"PR 08";#N/A,#N/A,FALSE,"PR 09";#N/A,#N/A,FALSE,"PR 40";#N/A,#N/A,FALSE,"PR 41";#N/A,#N/A,FALSE,"PR 45";#N/A,#N/A,FALSE,"PR 46";#N/A,#N/A,FALSE,"PR 55"}</definedName>
    <definedName name="wrn.FERPILAR._2" hidden="1">{#N/A,#N/A,FALSE,"PR  06";#N/A,#N/A,FALSE,"PR  07";#N/A,#N/A,FALSE,"PR 08";#N/A,#N/A,FALSE,"PR 09";#N/A,#N/A,FALSE,"PR 40";#N/A,#N/A,FALSE,"PR 41";#N/A,#N/A,FALSE,"PR 45";#N/A,#N/A,FALSE,"PR 46";#N/A,#N/A,FALSE,"PR 55"}</definedName>
    <definedName name="wrn.fff" localSheetId="6" hidden="1">{#N/A,#N/A,FALSE,"Res.regn.Aker a.s";#N/A,#N/A,FALSE,"Balanse3112.Aker a.s";#N/A,#N/A,FALSE,"Kont.anal.Aker a.s ";#N/A,#N/A,FALSE,"Noter 1-2.Aker a.s";#N/A,#N/A,FALSE,"Noter 3-7.Aker a.s";#N/A,#N/A,FALSE,"Rev.beretning 95"}</definedName>
    <definedName name="wrn.fff" localSheetId="7" hidden="1">{#N/A,#N/A,FALSE,"Res.regn.Aker a.s";#N/A,#N/A,FALSE,"Balanse3112.Aker a.s";#N/A,#N/A,FALSE,"Kont.anal.Aker a.s ";#N/A,#N/A,FALSE,"Noter 1-2.Aker a.s";#N/A,#N/A,FALSE,"Noter 3-7.Aker a.s";#N/A,#N/A,FALSE,"Rev.beretning 95"}</definedName>
    <definedName name="wrn.fff" hidden="1">{#N/A,#N/A,FALSE,"Res.regn.Aker a.s";#N/A,#N/A,FALSE,"Balanse3112.Aker a.s";#N/A,#N/A,FALSE,"Kont.anal.Aker a.s ";#N/A,#N/A,FALSE,"Noter 1-2.Aker a.s";#N/A,#N/A,FALSE,"Noter 3-7.Aker a.s";#N/A,#N/A,FALSE,"Rev.beretning 95"}</definedName>
    <definedName name="wrn.ffg" localSheetId="6" hidden="1">{#N/A,#N/A,FALSE,"REGNSKAPSUTDRAG DIVISJON";#N/A,#N/A,FALSE,"Nøkkeltall"}</definedName>
    <definedName name="wrn.ffg" localSheetId="7" hidden="1">{#N/A,#N/A,FALSE,"REGNSKAPSUTDRAG DIVISJON";#N/A,#N/A,FALSE,"Nøkkeltall"}</definedName>
    <definedName name="wrn.ffg" hidden="1">{#N/A,#N/A,FALSE,"REGNSKAPSUTDRAG DIVISJON";#N/A,#N/A,FALSE,"Nøkkeltall"}</definedName>
    <definedName name="wrn.Financials_long." localSheetId="6" hidden="1">{"IS",#N/A,FALSE,"Financials2 (Expanded)";"bsa",#N/A,FALSE,"Financials2 (Expanded)";"BS",#N/A,FALSE,"Financials2 (Expanded)";"CF",#N/A,FALSE,"Financials2 (Expanded)"}</definedName>
    <definedName name="wrn.Financials_long." localSheetId="7" hidden="1">{"IS",#N/A,FALSE,"Financials2 (Expanded)";"bsa",#N/A,FALSE,"Financials2 (Expanded)";"BS",#N/A,FALSE,"Financials2 (Expanded)";"CF",#N/A,FALSE,"Financials2 (Expanded)"}</definedName>
    <definedName name="wrn.Financials_long." hidden="1">{"IS",#N/A,FALSE,"Financials2 (Expanded)";"bsa",#N/A,FALSE,"Financials2 (Expanded)";"BS",#N/A,FALSE,"Financials2 (Expanded)";"CF",#N/A,FALSE,"Financials2 (Expanded)"}</definedName>
    <definedName name="wrn.forecast." localSheetId="6" hidden="1">{#N/A,#N/A,FALSE,"model"}</definedName>
    <definedName name="wrn.forecast." localSheetId="7" hidden="1">{#N/A,#N/A,FALSE,"model"}</definedName>
    <definedName name="wrn.forecast." hidden="1">{#N/A,#N/A,FALSE,"model"}</definedName>
    <definedName name="wrn.forecast2" localSheetId="6" hidden="1">{#N/A,#N/A,FALSE,"model"}</definedName>
    <definedName name="wrn.forecast2" localSheetId="7" hidden="1">{#N/A,#N/A,FALSE,"model"}</definedName>
    <definedName name="wrn.forecast2" hidden="1">{#N/A,#N/A,FALSE,"model"}</definedName>
    <definedName name="wrn.forecastassumptions." localSheetId="6" hidden="1">{#N/A,#N/A,FALSE,"model"}</definedName>
    <definedName name="wrn.forecastassumptions." localSheetId="7" hidden="1">{#N/A,#N/A,FALSE,"model"}</definedName>
    <definedName name="wrn.forecastassumptions." hidden="1">{#N/A,#N/A,FALSE,"model"}</definedName>
    <definedName name="wrn.forecastassumptions2" localSheetId="6" hidden="1">{#N/A,#N/A,FALSE,"model"}</definedName>
    <definedName name="wrn.forecastassumptions2" localSheetId="7" hidden="1">{#N/A,#N/A,FALSE,"model"}</definedName>
    <definedName name="wrn.forecastassumptions2" hidden="1">{#N/A,#N/A,FALSE,"model"}</definedName>
    <definedName name="wrn.forecastROIC." localSheetId="6" hidden="1">{#N/A,#N/A,FALSE,"model"}</definedName>
    <definedName name="wrn.forecastROIC." localSheetId="7" hidden="1">{#N/A,#N/A,FALSE,"model"}</definedName>
    <definedName name="wrn.forecastROIC." hidden="1">{#N/A,#N/A,FALSE,"model"}</definedName>
    <definedName name="wrn.forecastROIC2" localSheetId="6" hidden="1">{#N/A,#N/A,FALSE,"model"}</definedName>
    <definedName name="wrn.forecastROIC2" localSheetId="7" hidden="1">{#N/A,#N/A,FALSE,"model"}</definedName>
    <definedName name="wrn.forecastROIC2" hidden="1">{#N/A,#N/A,FALSE,"model"}</definedName>
    <definedName name="wrn.FORM._.2." localSheetId="6" hidden="1">{"FORM 2",#N/A,FALSE,"Plan3"}</definedName>
    <definedName name="wrn.FORM._.2." localSheetId="7" hidden="1">{"FORM 2",#N/A,FALSE,"Plan3"}</definedName>
    <definedName name="wrn.FORM._.2." hidden="1">{"FORM 2",#N/A,FALSE,"Plan3"}</definedName>
    <definedName name="wrn.FORM1." localSheetId="6" hidden="1">{"FORM 1",#N/A,FALSE,"Plan3"}</definedName>
    <definedName name="wrn.FORM1." localSheetId="7" hidden="1">{"FORM 1",#N/A,FALSE,"Plan3"}</definedName>
    <definedName name="wrn.FORM1." hidden="1">{"FORM 1",#N/A,FALSE,"Plan3"}</definedName>
    <definedName name="wrn.fred." localSheetId="6" hidden="1">{"cover",#N/A,TRUE,"BaseCase";"pnl",#N/A,TRUE,"BaseCase";"pnldet",#N/A,TRUE,"BaseCase";"bil",#N/A,TRUE,"BaseCase";"tabfi",#N/A,TRUE,"BaseCase";"ratios",#N/A,TRUE,"BaseCase";"variab",#N/A,TRUE,"BaseCase";"inv",#N/A,TRUE,"BaseCase"}</definedName>
    <definedName name="wrn.fred." localSheetId="7" hidden="1">{"cover",#N/A,TRUE,"BaseCase";"pnl",#N/A,TRUE,"BaseCase";"pnldet",#N/A,TRUE,"BaseCase";"bil",#N/A,TRUE,"BaseCase";"tabfi",#N/A,TRUE,"BaseCase";"ratios",#N/A,TRUE,"BaseCase";"variab",#N/A,TRUE,"BaseCase";"inv",#N/A,TRUE,"BaseCase"}</definedName>
    <definedName name="wrn.fred." hidden="1">{"cover",#N/A,TRUE,"BaseCase";"pnl",#N/A,TRUE,"BaseCase";"pnldet",#N/A,TRUE,"BaseCase";"bil",#N/A,TRUE,"BaseCase";"tabfi",#N/A,TRUE,"BaseCase";"ratios",#N/A,TRUE,"BaseCase";"variab",#N/A,TRUE,"BaseCase";"inv",#N/A,TRUE,"BaseCase"}</definedName>
    <definedName name="wrn.Full._.model." localSheetId="6" hidden="1">{#N/A,#N/A,TRUE,"Cover sheet";#N/A,#N/A,TRUE,"Summary";#N/A,#N/A,TRUE,"Key Assumptions";#N/A,#N/A,TRUE,"Profit &amp; Loss";#N/A,#N/A,TRUE,"Balance Sheet";#N/A,#N/A,TRUE,"Cashflow";#N/A,#N/A,TRUE,"IRR";#N/A,#N/A,TRUE,"Ratios";#N/A,#N/A,TRUE,"Debt analysis"}</definedName>
    <definedName name="wrn.Full._.model." localSheetId="7" hidden="1">{#N/A,#N/A,TRUE,"Cover sheet";#N/A,#N/A,TRUE,"Summary";#N/A,#N/A,TRUE,"Key Assumptions";#N/A,#N/A,TRUE,"Profit &amp; Loss";#N/A,#N/A,TRUE,"Balance Sheet";#N/A,#N/A,TRUE,"Cashflow";#N/A,#N/A,TRUE,"IRR";#N/A,#N/A,TRUE,"Ratios";#N/A,#N/A,TRUE,"Debt analysis"}</definedName>
    <definedName name="wrn.Full._.model." hidden="1">{#N/A,#N/A,TRUE,"Cover sheet";#N/A,#N/A,TRUE,"Summary";#N/A,#N/A,TRUE,"Key Assumptions";#N/A,#N/A,TRUE,"Profit &amp; Loss";#N/A,#N/A,TRUE,"Balance Sheet";#N/A,#N/A,TRUE,"Cashflow";#N/A,#N/A,TRUE,"IRR";#N/A,#N/A,TRUE,"Ratios";#N/A,#N/A,TRUE,"Debt analysis"}</definedName>
    <definedName name="wrn.Full._.Monty." localSheetId="6" hidden="1">{"ROIC",#N/A,FALSE,"ROIC";"Graphs",#N/A,FALSE,"TY analysis";"fcf",#N/A,FALSE,"FCF";"Matrix_2004",#N/A,FALSE,"MATRIX(2004)";"matrix_2008",#N/A,FALSE,"MATRIX(2008)";"FS_Condensed",#N/A,FALSE,"Financial Statements2";"TAXES",#N/A,FALSE,"Taxes";"DEBT_INVEST",#N/A,FALSE,"Debt&amp;Investment Schedule";"Main_menu",#N/A,FALSE,"Main Menu"}</definedName>
    <definedName name="wrn.Full._.Monty." localSheetId="7" hidden="1">{"ROIC",#N/A,FALSE,"ROIC";"Graphs",#N/A,FALSE,"TY analysis";"fcf",#N/A,FALSE,"FCF";"Matrix_2004",#N/A,FALSE,"MATRIX(2004)";"matrix_2008",#N/A,FALSE,"MATRIX(2008)";"FS_Condensed",#N/A,FALSE,"Financial Statements2";"TAXES",#N/A,FALSE,"Taxes";"DEBT_INVEST",#N/A,FALSE,"Debt&amp;Investment Schedule";"Main_menu",#N/A,FALSE,"Main Menu"}</definedName>
    <definedName name="wrn.Full._.Monty." hidden="1">{"ROIC",#N/A,FALSE,"ROIC";"Graphs",#N/A,FALSE,"TY analysis";"fcf",#N/A,FALSE,"FCF";"Matrix_2004",#N/A,FALSE,"MATRIX(2004)";"matrix_2008",#N/A,FALSE,"MATRIX(2008)";"FS_Condensed",#N/A,FALSE,"Financial Statements2";"TAXES",#N/A,FALSE,"Taxes";"DEBT_INVEST",#N/A,FALSE,"Debt&amp;Investment Schedule";"Main_menu",#N/A,FALSE,"Main Menu"}</definedName>
    <definedName name="wrn.full._.report." localSheetId="6"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7"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GERAL." localSheetId="6" hidden="1">{#N/A,#N/A,FALSE,"ET-CAPA";#N/A,#N/A,FALSE,"ET-PAG1";#N/A,#N/A,FALSE,"ET-PAG2";#N/A,#N/A,FALSE,"ET-PAG3";#N/A,#N/A,FALSE,"ET-PAG4";#N/A,#N/A,FALSE,"ET-PAG5"}</definedName>
    <definedName name="wrn.GERAL." localSheetId="7" hidden="1">{#N/A,#N/A,FALSE,"ET-CAPA";#N/A,#N/A,FALSE,"ET-PAG1";#N/A,#N/A,FALSE,"ET-PAG2";#N/A,#N/A,FALSE,"ET-PAG3";#N/A,#N/A,FALSE,"ET-PAG4";#N/A,#N/A,FALSE,"ET-PAG5"}</definedName>
    <definedName name="wrn.GERAL." hidden="1">{#N/A,#N/A,FALSE,"ET-CAPA";#N/A,#N/A,FALSE,"ET-PAG1";#N/A,#N/A,FALSE,"ET-PAG2";#N/A,#N/A,FALSE,"ET-PAG3";#N/A,#N/A,FALSE,"ET-PAG4";#N/A,#N/A,FALSE,"ET-PAG5"}</definedName>
    <definedName name="wrn.gere" localSheetId="6" hidden="1">{#N/A,#N/A,FALSE,"GQGEMPRE"}</definedName>
    <definedName name="wrn.gere" localSheetId="7" hidden="1">{#N/A,#N/A,FALSE,"GQGEMPRE"}</definedName>
    <definedName name="wrn.gere" hidden="1">{#N/A,#N/A,FALSE,"GQGEMPRE"}</definedName>
    <definedName name="wrn.gere." localSheetId="6" hidden="1">{#N/A,#N/A,FALSE,"GQGEMPRE"}</definedName>
    <definedName name="wrn.gere." localSheetId="7" hidden="1">{#N/A,#N/A,FALSE,"GQGEMPRE"}</definedName>
    <definedName name="wrn.gere." hidden="1">{#N/A,#N/A,FALSE,"GQGEMPRE"}</definedName>
    <definedName name="wrn.geren" localSheetId="6" hidden="1">{#N/A,#N/A,FALSE,"EXPORTAC";#N/A,#N/A,FALSE,"SUPEL94"}</definedName>
    <definedName name="wrn.geren" localSheetId="7" hidden="1">{#N/A,#N/A,FALSE,"EXPORTAC";#N/A,#N/A,FALSE,"SUPEL94"}</definedName>
    <definedName name="wrn.geren" hidden="1">{#N/A,#N/A,FALSE,"EXPORTAC";#N/A,#N/A,FALSE,"SUPEL94"}</definedName>
    <definedName name="wrn.geren." localSheetId="6" hidden="1">{#N/A,#N/A,FALSE,"EXPORTAC";#N/A,#N/A,FALSE,"SUPEL94"}</definedName>
    <definedName name="wrn.geren." localSheetId="7" hidden="1">{#N/A,#N/A,FALSE,"EXPORTAC";#N/A,#N/A,FALSE,"SUPEL94"}</definedName>
    <definedName name="wrn.geren." hidden="1">{#N/A,#N/A,FALSE,"EXPORTAC";#N/A,#N/A,FALSE,"SUPEL94"}</definedName>
    <definedName name="wrn.gleachår." localSheetId="6" hidden="1">{#N/A,#N/A,TRUE,"forside";#N/A,#N/A,TRUE,"Res_AOGT";#N/A,#N/A,TRUE,"Bal_AOGT";#N/A,#N/A,TRUE,"Kont_AOGT";#N/A,#N/A,TRUE,"Note 1-5";#N/A,#N/A,TRUE,"Note 6-9";#N/A,#N/A,TRUE,"Bal_note10-14";#N/A,#N/A,TRUE,"Note 15-16";#N/A,#N/A,TRUE,"Note 17-19";#N/A,#N/A,TRUE,"Note 19 forts.";#N/A,#N/A,TRUE,"Note 20-23";#N/A,#N/A,TRUE,"Nøkkeltall"}</definedName>
    <definedName name="wrn.gleachår." localSheetId="7" hidden="1">{#N/A,#N/A,TRUE,"forside";#N/A,#N/A,TRUE,"Res_AOGT";#N/A,#N/A,TRUE,"Bal_AOGT";#N/A,#N/A,TRUE,"Kont_AOGT";#N/A,#N/A,TRUE,"Note 1-5";#N/A,#N/A,TRUE,"Note 6-9";#N/A,#N/A,TRUE,"Bal_note10-14";#N/A,#N/A,TRUE,"Note 15-16";#N/A,#N/A,TRUE,"Note 17-19";#N/A,#N/A,TRUE,"Note 19 forts.";#N/A,#N/A,TRUE,"Note 20-23";#N/A,#N/A,TRUE,"Nøkkeltall"}</definedName>
    <definedName name="wrn.gleachår." hidden="1">{#N/A,#N/A,TRUE,"forside";#N/A,#N/A,TRUE,"Res_AOGT";#N/A,#N/A,TRUE,"Bal_AOGT";#N/A,#N/A,TRUE,"Kont_AOGT";#N/A,#N/A,TRUE,"Note 1-5";#N/A,#N/A,TRUE,"Note 6-9";#N/A,#N/A,TRUE,"Bal_note10-14";#N/A,#N/A,TRUE,"Note 15-16";#N/A,#N/A,TRUE,"Note 17-19";#N/A,#N/A,TRUE,"Note 19 forts.";#N/A,#N/A,TRUE,"Note 20-23";#N/A,#N/A,TRUE,"Nøkkeltall"}</definedName>
    <definedName name="WRN.HGTR" localSheetId="6" hidden="1">{#N/A,#N/A,FALSE,"Anexo I";#N/A,#N/A,FALSE,"Anexo II";#N/A,#N/A,FALSE,"Anexo III"}</definedName>
    <definedName name="WRN.HGTR" localSheetId="7" hidden="1">{#N/A,#N/A,FALSE,"Anexo I";#N/A,#N/A,FALSE,"Anexo II";#N/A,#N/A,FALSE,"Anexo III"}</definedName>
    <definedName name="WRN.HGTR" hidden="1">{#N/A,#N/A,FALSE,"Anexo I";#N/A,#N/A,FALSE,"Anexo II";#N/A,#N/A,FALSE,"Anexo III"}</definedName>
    <definedName name="wrn.history." localSheetId="6" hidden="1">{#N/A,#N/A,FALSE,"model"}</definedName>
    <definedName name="wrn.history." localSheetId="7" hidden="1">{#N/A,#N/A,FALSE,"model"}</definedName>
    <definedName name="wrn.history." hidden="1">{#N/A,#N/A,FALSE,"model"}</definedName>
    <definedName name="wrn.history2" localSheetId="6" hidden="1">{#N/A,#N/A,FALSE,"model"}</definedName>
    <definedName name="wrn.history2" localSheetId="7" hidden="1">{#N/A,#N/A,FALSE,"model"}</definedName>
    <definedName name="wrn.history2" hidden="1">{#N/A,#N/A,FALSE,"model"}</definedName>
    <definedName name="wrn.histROIC." localSheetId="6" hidden="1">{#N/A,#N/A,FALSE,"model"}</definedName>
    <definedName name="wrn.histROIC." localSheetId="7" hidden="1">{#N/A,#N/A,FALSE,"model"}</definedName>
    <definedName name="wrn.histROIC." hidden="1">{#N/A,#N/A,FALSE,"model"}</definedName>
    <definedName name="wrn.histROIC2" localSheetId="6" hidden="1">{#N/A,#N/A,FALSE,"model"}</definedName>
    <definedName name="wrn.histROIC2" localSheetId="7" hidden="1">{#N/A,#N/A,FALSE,"model"}</definedName>
    <definedName name="wrn.histROIC2" hidden="1">{#N/A,#N/A,FALSE,"model"}</definedName>
    <definedName name="wrn.holding." localSheetId="6" hidden="1">{#N/A,#N/A,FALSE,"forside";#N/A,#N/A,FALSE,"ResRegn.A-kons.";#N/A,#N/A,FALSE,"Bal3112.A-kons.";#N/A,#N/A,FALSE,"Kont.a.A-kons.";#N/A,#N/A,FALSE,"Note 4-10";#N/A,#N/A,FALSE,"Noter Balanse.A-kons.";#N/A,#N/A,FALSE,"Note 17-18.A-kons. ";#N/A,#N/A,FALSE,"Note 20-22.A-kons.";#N/A,#N/A,FALSE,"Note 23 A-kons.";#N/A,#N/A,FALSE,"Note 24-31.A-kons.";#N/A,#N/A,FALSE,"Nøkkeltall"}</definedName>
    <definedName name="wrn.holding." localSheetId="7" hidden="1">{#N/A,#N/A,FALSE,"forside";#N/A,#N/A,FALSE,"ResRegn.A-kons.";#N/A,#N/A,FALSE,"Bal3112.A-kons.";#N/A,#N/A,FALSE,"Kont.a.A-kons.";#N/A,#N/A,FALSE,"Note 4-10";#N/A,#N/A,FALSE,"Noter Balanse.A-kons.";#N/A,#N/A,FALSE,"Note 17-18.A-kons. ";#N/A,#N/A,FALSE,"Note 20-22.A-kons.";#N/A,#N/A,FALSE,"Note 23 A-kons.";#N/A,#N/A,FALSE,"Note 24-31.A-kons.";#N/A,#N/A,FALSE,"Nøkkeltall"}</definedName>
    <definedName name="wrn.holding." hidden="1">{#N/A,#N/A,FALSE,"forside";#N/A,#N/A,FALSE,"ResRegn.A-kons.";#N/A,#N/A,FALSE,"Bal3112.A-kons.";#N/A,#N/A,FALSE,"Kont.a.A-kons.";#N/A,#N/A,FALSE,"Note 4-10";#N/A,#N/A,FALSE,"Noter Balanse.A-kons.";#N/A,#N/A,FALSE,"Note 17-18.A-kons. ";#N/A,#N/A,FALSE,"Note 20-22.A-kons.";#N/A,#N/A,FALSE,"Note 23 A-kons.";#N/A,#N/A,FALSE,"Note 24-31.A-kons.";#N/A,#N/A,FALSE,"Nøkkeltall"}</definedName>
    <definedName name="wrn.imp." localSheetId="6" hidden="1">{"vue1",#N/A,FALSE,"synthese";"vue2",#N/A,FALSE,"synthese"}</definedName>
    <definedName name="wrn.imp." localSheetId="7" hidden="1">{"vue1",#N/A,FALSE,"synthese";"vue2",#N/A,FALSE,"synthese"}</definedName>
    <definedName name="wrn.imp." hidden="1">{"vue1",#N/A,FALSE,"synthese";"vue2",#N/A,FALSE,"synthese"}</definedName>
    <definedName name="wrn.impresión."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_1"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_1"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_1"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_2"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_2"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_2"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1"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1"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1"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1_1"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1_1"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1_1"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1_2"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1_2"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1_2"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sao." localSheetId="6" hidden="1">{#N/A,#N/A,FALSE,"FASE1";#N/A,#N/A,FALSE,"FASE2";#N/A,#N/A,FALSE,"FASE3";#N/A,#N/A,FALSE,"FASE4";#N/A,#N/A,FALSE,"FASE5";#N/A,#N/A,FALSE,"FASE6";#N/A,#N/A,FALSE,"FASE7";#N/A,#N/A,FALSE,"FASE8";#N/A,#N/A,FALSE,"FASE9";#N/A,#N/A,FALSE,"FASE10";#N/A,#N/A,FALSE,"EQUIPAMENTOS";#N/A,#N/A,FALSE,"MOI";#N/A,#N/A,FALSE,"CANTEIRO";#N/A,#N/A,FALSE,"TERCEIROS";#N/A,#N/A,FALSE,"DCO";#N/A,#N/A,FALSE,"RESUMO"}</definedName>
    <definedName name="wrn.impressao." localSheetId="7" hidden="1">{#N/A,#N/A,FALSE,"FASE1";#N/A,#N/A,FALSE,"FASE2";#N/A,#N/A,FALSE,"FASE3";#N/A,#N/A,FALSE,"FASE4";#N/A,#N/A,FALSE,"FASE5";#N/A,#N/A,FALSE,"FASE6";#N/A,#N/A,FALSE,"FASE7";#N/A,#N/A,FALSE,"FASE8";#N/A,#N/A,FALSE,"FASE9";#N/A,#N/A,FALSE,"FASE10";#N/A,#N/A,FALSE,"EQUIPAMENTOS";#N/A,#N/A,FALSE,"MOI";#N/A,#N/A,FALSE,"CANTEIRO";#N/A,#N/A,FALSE,"TERCEIROS";#N/A,#N/A,FALSE,"DCO";#N/A,#N/A,FALSE,"RESUMO"}</definedName>
    <definedName name="wrn.impressao." hidden="1">{#N/A,#N/A,FALSE,"FASE1";#N/A,#N/A,FALSE,"FASE2";#N/A,#N/A,FALSE,"FASE3";#N/A,#N/A,FALSE,"FASE4";#N/A,#N/A,FALSE,"FASE5";#N/A,#N/A,FALSE,"FASE6";#N/A,#N/A,FALSE,"FASE7";#N/A,#N/A,FALSE,"FASE8";#N/A,#N/A,FALSE,"FASE9";#N/A,#N/A,FALSE,"FASE10";#N/A,#N/A,FALSE,"EQUIPAMENTOS";#N/A,#N/A,FALSE,"MOI";#N/A,#N/A,FALSE,"CANTEIRO";#N/A,#N/A,FALSE,"TERCEIROS";#N/A,#N/A,FALSE,"DCO";#N/A,#N/A,FALSE,"RESUMO"}</definedName>
    <definedName name="wrn.IMPRESSO." localSheetId="7" hidden="1">{#N/A,#N/A,FALSE,"Plan1";#N/A,#N/A,FALSE,"Plan2"}</definedName>
    <definedName name="wrn.IMPRESSO." hidden="1">{#N/A,#N/A,FALSE,"Plan1";#N/A,#N/A,FALSE,"Plan2"}</definedName>
    <definedName name="wrn.Imprimir." localSheetId="7" hidden="1">{"tabela",#N/A,FALSE,"Tabela";"decoração",#N/A,FALSE,"Decor.";"Informações",#N/A,FALSE,"Inform."}</definedName>
    <definedName name="wrn.Imprimir." hidden="1">{"tabela",#N/A,FALSE,"Tabela";"decoração",#N/A,FALSE,"Decor.";"Informações",#N/A,FALSE,"Inform."}</definedName>
    <definedName name="wrn.Imprimir._.seções." localSheetId="6" hidden="1">{#N/A,#N/A,FALSE,"OORS";#N/A,#N/A,FALSE,"OEOT Ferrovia";#N/A,#N/A,FALSE,"OEOT Manobreiro";#N/A,#N/A,FALSE,"OEOT Rodovia";#N/A,#N/A,FALSE,"OEOT Bota Fora";#N/A,#N/A,FALSE,"OORQ";#N/A,#N/A,FALSE,"OORF Apoio";#N/A,#N/A,FALSE,"OORF Canaleiro";#N/A,#N/A,FALSE,"OORC";#N/A,#N/A,FALSE,"OOLO";#N/A,#N/A,FALSE,"OOEA";#N/A,#N/A,FALSE,"OEOM";#N/A,#N/A,FALSE,"OOE";#N/A,#N/A,FALSE,"OOEE";#N/A,#N/A,FALSE,"OERM";#N/A,#N/A,FALSE,"POOL";#N/A,#N/A,FALSE,"Extra OORS";#N/A,#N/A,FALSE,"Extra OEOT Ferrovia";#N/A,#N/A,FALSE,"Extra OEOT Manobreiro";#N/A,#N/A,FALSE,"Extra OEOT Rodovia";#N/A,#N/A,FALSE,"Extra OEOT Bota Fora";#N/A,#N/A,FALSE,"Extra OORQ";#N/A,#N/A,FALSE,"Extra OORF Apoio";#N/A,#N/A,FALSE,"Extra OORF Canaleiro";#N/A,#N/A,FALSE,"Extra OORC";#N/A,#N/A,FALSE,"Extra OOLO";#N/A,#N/A,FALSE,"Extra OOEA";#N/A,#N/A,FALSE,"Extra OEOM";#N/A,#N/A,FALSE,"Extra OOE";#N/A,#N/A,FALSE,"Extra OOEE";#N/A,#N/A,FALSE,"Extra OERM";#N/A,#N/A,FALSE,"Extra POOL"}</definedName>
    <definedName name="wrn.Imprimir._.seções." localSheetId="7" hidden="1">{#N/A,#N/A,FALSE,"OORS";#N/A,#N/A,FALSE,"OEOT Ferrovia";#N/A,#N/A,FALSE,"OEOT Manobreiro";#N/A,#N/A,FALSE,"OEOT Rodovia";#N/A,#N/A,FALSE,"OEOT Bota Fora";#N/A,#N/A,FALSE,"OORQ";#N/A,#N/A,FALSE,"OORF Apoio";#N/A,#N/A,FALSE,"OORF Canaleiro";#N/A,#N/A,FALSE,"OORC";#N/A,#N/A,FALSE,"OOLO";#N/A,#N/A,FALSE,"OOEA";#N/A,#N/A,FALSE,"OEOM";#N/A,#N/A,FALSE,"OOE";#N/A,#N/A,FALSE,"OOEE";#N/A,#N/A,FALSE,"OERM";#N/A,#N/A,FALSE,"POOL";#N/A,#N/A,FALSE,"Extra OORS";#N/A,#N/A,FALSE,"Extra OEOT Ferrovia";#N/A,#N/A,FALSE,"Extra OEOT Manobreiro";#N/A,#N/A,FALSE,"Extra OEOT Rodovia";#N/A,#N/A,FALSE,"Extra OEOT Bota Fora";#N/A,#N/A,FALSE,"Extra OORQ";#N/A,#N/A,FALSE,"Extra OORF Apoio";#N/A,#N/A,FALSE,"Extra OORF Canaleiro";#N/A,#N/A,FALSE,"Extra OORC";#N/A,#N/A,FALSE,"Extra OOLO";#N/A,#N/A,FALSE,"Extra OOEA";#N/A,#N/A,FALSE,"Extra OEOM";#N/A,#N/A,FALSE,"Extra OOE";#N/A,#N/A,FALSE,"Extra OOEE";#N/A,#N/A,FALSE,"Extra OERM";#N/A,#N/A,FALSE,"Extra POOL"}</definedName>
    <definedName name="wrn.Imprimir._.seções." hidden="1">{#N/A,#N/A,FALSE,"OORS";#N/A,#N/A,FALSE,"OEOT Ferrovia";#N/A,#N/A,FALSE,"OEOT Manobreiro";#N/A,#N/A,FALSE,"OEOT Rodovia";#N/A,#N/A,FALSE,"OEOT Bota Fora";#N/A,#N/A,FALSE,"OORQ";#N/A,#N/A,FALSE,"OORF Apoio";#N/A,#N/A,FALSE,"OORF Canaleiro";#N/A,#N/A,FALSE,"OORC";#N/A,#N/A,FALSE,"OOLO";#N/A,#N/A,FALSE,"OOEA";#N/A,#N/A,FALSE,"OEOM";#N/A,#N/A,FALSE,"OOE";#N/A,#N/A,FALSE,"OOEE";#N/A,#N/A,FALSE,"OERM";#N/A,#N/A,FALSE,"POOL";#N/A,#N/A,FALSE,"Extra OORS";#N/A,#N/A,FALSE,"Extra OEOT Ferrovia";#N/A,#N/A,FALSE,"Extra OEOT Manobreiro";#N/A,#N/A,FALSE,"Extra OEOT Rodovia";#N/A,#N/A,FALSE,"Extra OEOT Bota Fora";#N/A,#N/A,FALSE,"Extra OORQ";#N/A,#N/A,FALSE,"Extra OORF Apoio";#N/A,#N/A,FALSE,"Extra OORF Canaleiro";#N/A,#N/A,FALSE,"Extra OORC";#N/A,#N/A,FALSE,"Extra OOLO";#N/A,#N/A,FALSE,"Extra OOEA";#N/A,#N/A,FALSE,"Extra OEOM";#N/A,#N/A,FALSE,"Extra OOE";#N/A,#N/A,FALSE,"Extra OOEE";#N/A,#N/A,FALSE,"Extra OERM";#N/A,#N/A,FALSE,"Extra POOL"}</definedName>
    <definedName name="wrn.INDICADORES." localSheetId="6" hidden="1">{"PARTE1",#N/A,FALSE,"Plan1"}</definedName>
    <definedName name="wrn.INDICADORES." localSheetId="7" hidden="1">{"PARTE1",#N/A,FALSE,"Plan1"}</definedName>
    <definedName name="wrn.INDICADORES." hidden="1">{"PARTE1",#N/A,FALSE,"Plan1"}</definedName>
    <definedName name="wrn.Informe._.Mensual." localSheetId="6"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Mensual." localSheetId="7"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Mensual."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NOVIEMBRE." localSheetId="6"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FORME._.NOVIEMBRE." localSheetId="7"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FORME._.NOVIEMBRE."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T.._.MELLOMV." localSheetId="6" hidden="1">{#N/A,#N/A,FALSE,"Skjema 6.5"}</definedName>
    <definedName name="wrn.INT.._.MELLOMV." localSheetId="7" hidden="1">{#N/A,#N/A,FALSE,"Skjema 6.5"}</definedName>
    <definedName name="wrn.INT.._.MELLOMV." hidden="1">{#N/A,#N/A,FALSE,"Skjema 6.5"}</definedName>
    <definedName name="wrn.INVESTIMENTOS._.CORRENTES." localSheetId="6" hidden="1">{#N/A,#N/A,FALSE,"Suprimentos";#N/A,#N/A,FALSE,"Medicina e Segurança";#N/A,#N/A,FALSE,"Administração";#N/A,#N/A,FALSE,"Meio Ambiente";#N/A,#N/A,FALSE,"Operação (Mina)";#N/A,#N/A,FALSE,"Operação (Porto)"}</definedName>
    <definedName name="wrn.INVESTIMENTOS._.CORRENTES." localSheetId="7" hidden="1">{#N/A,#N/A,FALSE,"Suprimentos";#N/A,#N/A,FALSE,"Medicina e Segurança";#N/A,#N/A,FALSE,"Administração";#N/A,#N/A,FALSE,"Meio Ambiente";#N/A,#N/A,FALSE,"Operação (Mina)";#N/A,#N/A,FALSE,"Operação (Porto)"}</definedName>
    <definedName name="wrn.INVESTIMENTOS._.CORRENTES." hidden="1">{#N/A,#N/A,FALSE,"Suprimentos";#N/A,#N/A,FALSE,"Medicina e Segurança";#N/A,#N/A,FALSE,"Administração";#N/A,#N/A,FALSE,"Meio Ambiente";#N/A,#N/A,FALSE,"Operação (Mina)";#N/A,#N/A,FALSE,"Operação (Porto)"}</definedName>
    <definedName name="wrn.IO_luettelo." localSheetId="7" hidden="1">{"Jarjestelman_ioluettelo",#N/A,FALSE,"Short Circulation"}</definedName>
    <definedName name="wrn.IO_luettelo." hidden="1">{"Jarjestelman_ioluettelo",#N/A,FALSE,"Short Circulation"}</definedName>
    <definedName name="wrn.JOGO_CONSOLIDADO." localSheetId="6" hidden="1">{#N/A,#N/A,TRUE,"Consolidado";#N/A,#N/A,TRUE,"Laticínios";#N/A,#N/A,TRUE,"Frangos";#N/A,#N/A,TRUE,"Suínos";#N/A,#N/A,TRUE,"Peru";#N/A,#N/A,TRUE,"Carnes";#N/A,#N/A,TRUE,"Suco";#N/A,#N/A,TRUE,"Batata"}</definedName>
    <definedName name="wrn.JOGO_CONSOLIDADO." localSheetId="7" hidden="1">{#N/A,#N/A,TRUE,"Consolidado";#N/A,#N/A,TRUE,"Laticínios";#N/A,#N/A,TRUE,"Frangos";#N/A,#N/A,TRUE,"Suínos";#N/A,#N/A,TRUE,"Peru";#N/A,#N/A,TRUE,"Carnes";#N/A,#N/A,TRUE,"Suco";#N/A,#N/A,TRUE,"Batata"}</definedName>
    <definedName name="wrn.JOGO_CONSOLIDADO." hidden="1">{#N/A,#N/A,TRUE,"Consolidado";#N/A,#N/A,TRUE,"Laticínios";#N/A,#N/A,TRUE,"Frangos";#N/A,#N/A,TRUE,"Suínos";#N/A,#N/A,TRUE,"Peru";#N/A,#N/A,TRUE,"Carnes";#N/A,#N/A,TRUE,"Suco";#N/A,#N/A,TRUE,"Batata"}</definedName>
    <definedName name="wrn.julio24." localSheetId="6" hidden="1">{#N/A,#N/A,FALSE,"310.1";#N/A,#N/A,FALSE,"321.1";#N/A,#N/A,FALSE,"320.3";#N/A,#N/A,FALSE,"330.1"}</definedName>
    <definedName name="wrn.julio24." localSheetId="7" hidden="1">{#N/A,#N/A,FALSE,"310.1";#N/A,#N/A,FALSE,"321.1";#N/A,#N/A,FALSE,"320.3";#N/A,#N/A,FALSE,"330.1"}</definedName>
    <definedName name="wrn.julio24." hidden="1">{#N/A,#N/A,FALSE,"310.1";#N/A,#N/A,FALSE,"321.1";#N/A,#N/A,FALSE,"320.3";#N/A,#N/A,FALSE,"330.1"}</definedName>
    <definedName name="wrn.LEVFER." localSheetId="6" hidden="1">{#N/A,#N/A,FALSE,"LEVFER V2 P";#N/A,#N/A,FALSE,"LEVFER V2 P10%"}</definedName>
    <definedName name="wrn.LEVFER." localSheetId="7" hidden="1">{#N/A,#N/A,FALSE,"LEVFER V2 P";#N/A,#N/A,FALSE,"LEVFER V2 P10%"}</definedName>
    <definedName name="wrn.LEVFER." hidden="1">{#N/A,#N/A,FALSE,"LEVFER V2 P";#N/A,#N/A,FALSE,"LEVFER V2 P10%"}</definedName>
    <definedName name="wrn.LEVFER._1" localSheetId="7" hidden="1">{#N/A,#N/A,FALSE,"LEVFER V2 P";#N/A,#N/A,FALSE,"LEVFER V2 P10%"}</definedName>
    <definedName name="wrn.LEVFER._1" hidden="1">{#N/A,#N/A,FALSE,"LEVFER V2 P";#N/A,#N/A,FALSE,"LEVFER V2 P10%"}</definedName>
    <definedName name="wrn.LEVFER._1_1" localSheetId="7" hidden="1">{#N/A,#N/A,FALSE,"LEVFER V2 P";#N/A,#N/A,FALSE,"LEVFER V2 P10%"}</definedName>
    <definedName name="wrn.LEVFER._1_1" hidden="1">{#N/A,#N/A,FALSE,"LEVFER V2 P";#N/A,#N/A,FALSE,"LEVFER V2 P10%"}</definedName>
    <definedName name="wrn.LEVFER._2" localSheetId="7" hidden="1">{#N/A,#N/A,FALSE,"LEVFER V2 P";#N/A,#N/A,FALSE,"LEVFER V2 P10%"}</definedName>
    <definedName name="wrn.LEVFER._2" hidden="1">{#N/A,#N/A,FALSE,"LEVFER V2 P";#N/A,#N/A,FALSE,"LEVFER V2 P10%"}</definedName>
    <definedName name="wrn.lh97." localSheetId="6" hidden="1">{"RETRO",#N/A,FALSE,"Ret";"retro",#N/A,FALSE,"Ret_RO";"retp",#N/A,FALSE,"Ret_P";"livro",#N/A,FALSE,"Livr_RO";"livp",#N/A,FALSE,"Livr_P";"puro",#N/A,FALSE,"Pu_RO";"pup",#N/A,FALSE,"Pu_P";"stocro",#N/A,FALSE,"Stock_RO";"stocp",#N/A,FALSE,"Stock_P";"vitro",#N/A,FALSE,"Vitr-RO";"vitp",#N/A,FALSE,"Vitr-P";"destro",#N/A,FALSE,"Dest_RO";"destp",#N/A,FALSE,"Dest_P"}</definedName>
    <definedName name="wrn.lh97." localSheetId="7" hidden="1">{"RETRO",#N/A,FALSE,"Ret";"retro",#N/A,FALSE,"Ret_RO";"retp",#N/A,FALSE,"Ret_P";"livro",#N/A,FALSE,"Livr_RO";"livp",#N/A,FALSE,"Livr_P";"puro",#N/A,FALSE,"Pu_RO";"pup",#N/A,FALSE,"Pu_P";"stocro",#N/A,FALSE,"Stock_RO";"stocp",#N/A,FALSE,"Stock_P";"vitro",#N/A,FALSE,"Vitr-RO";"vitp",#N/A,FALSE,"Vitr-P";"destro",#N/A,FALSE,"Dest_RO";"destp",#N/A,FALSE,"Dest_P"}</definedName>
    <definedName name="wrn.lh97." hidden="1">{"RETRO",#N/A,FALSE,"Ret";"retro",#N/A,FALSE,"Ret_RO";"retp",#N/A,FALSE,"Ret_P";"livro",#N/A,FALSE,"Livr_RO";"livp",#N/A,FALSE,"Livr_P";"puro",#N/A,FALSE,"Pu_RO";"pup",#N/A,FALSE,"Pu_P";"stocro",#N/A,FALSE,"Stock_RO";"stocp",#N/A,FALSE,"Stock_P";"vitro",#N/A,FALSE,"Vitr-RO";"vitp",#N/A,FALSE,"Vitr-P";"destro",#N/A,FALSE,"Dest_RO";"destp",#N/A,FALSE,"Dest_P"}</definedName>
    <definedName name="wrn.MDE." localSheetId="6" hidden="1">{"MDE",#N/A,FALSE,"S-MDE"}</definedName>
    <definedName name="wrn.MDE." localSheetId="7" hidden="1">{"MDE",#N/A,FALSE,"S-MDE"}</definedName>
    <definedName name="wrn.MDE." hidden="1">{"MDE",#N/A,FALSE,"S-MDE"}</definedName>
    <definedName name="wrn.Medição._.Aciaria." localSheetId="6" hidden="1">{#N/A,#N/A,FALSE,"Cadastro";#N/A,#N/A,FALSE,"Diasmês";#N/A,#N/A,FALSE,"Refeição_3t";#N/A,#N/A,FALSE,"Refeição_Adm";#N/A,#N/A,FALSE,"Custo"}</definedName>
    <definedName name="wrn.Medição._.Aciaria." localSheetId="7" hidden="1">{#N/A,#N/A,FALSE,"Cadastro";#N/A,#N/A,FALSE,"Diasmês";#N/A,#N/A,FALSE,"Refeição_3t";#N/A,#N/A,FALSE,"Refeição_Adm";#N/A,#N/A,FALSE,"Custo"}</definedName>
    <definedName name="wrn.Medição._.Aciaria." hidden="1">{#N/A,#N/A,FALSE,"Cadastro";#N/A,#N/A,FALSE,"Diasmês";#N/A,#N/A,FALSE,"Refeição_3t";#N/A,#N/A,FALSE,"Refeição_Adm";#N/A,#N/A,FALSE,"Custo"}</definedName>
    <definedName name="wrn.Memoria97." localSheetId="6"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ria97." localSheetId="7"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ria97."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TESA." localSheetId="6"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MOTESA." localSheetId="7"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MOTESA."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o2." localSheetId="6" hidden="1">{#N/A,#N/A,FALSE,"MO (2)"}</definedName>
    <definedName name="wrn.mo2." localSheetId="7" hidden="1">{#N/A,#N/A,FALSE,"MO (2)"}</definedName>
    <definedName name="wrn.mo2." hidden="1">{#N/A,#N/A,FALSE,"MO (2)"}</definedName>
    <definedName name="wrn.mo3." localSheetId="6" hidden="1">{#N/A,#N/A,FALSE,"MO (2)"}</definedName>
    <definedName name="wrn.mo3." localSheetId="7" hidden="1">{#N/A,#N/A,FALSE,"MO (2)"}</definedName>
    <definedName name="wrn.mo3." hidden="1">{#N/A,#N/A,FALSE,"MO (2)"}</definedName>
    <definedName name="wrn.Model." localSheetId="6"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wrn.Model." localSheetId="7"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wrn.Model."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wrn.newDEV." localSheetId="6" hidden="1">{"cover",#N/A,TRUE,"Cover";"pnl_NEWDEV",#N/A,TRUE,"NewCaseDEV";"bil_NEWDEV",#N/A,TRUE,"NewCaseDEV";"tabfi_NEWDEV",#N/A,TRUE,"NewCaseDEV";"ratios_NEWDEV",#N/A,TRUE,"NewCaseDEV";"variab_NEWDEV",#N/A,TRUE,"NewCaseDEV";"inv_NEWDEV",#N/A,TRUE,"NewCaseDEV"}</definedName>
    <definedName name="wrn.newDEV." localSheetId="7" hidden="1">{"cover",#N/A,TRUE,"Cover";"pnl_NEWDEV",#N/A,TRUE,"NewCaseDEV";"bil_NEWDEV",#N/A,TRUE,"NewCaseDEV";"tabfi_NEWDEV",#N/A,TRUE,"NewCaseDEV";"ratios_NEWDEV",#N/A,TRUE,"NewCaseDEV";"variab_NEWDEV",#N/A,TRUE,"NewCaseDEV";"inv_NEWDEV",#N/A,TRUE,"NewCaseDEV"}</definedName>
    <definedName name="wrn.newDEV." hidden="1">{"cover",#N/A,TRUE,"Cover";"pnl_NEWDEV",#N/A,TRUE,"NewCaseDEV";"bil_NEWDEV",#N/A,TRUE,"NewCaseDEV";"tabfi_NEWDEV",#N/A,TRUE,"NewCaseDEV";"ratios_NEWDEV",#N/A,TRUE,"NewCaseDEV";"variab_NEWDEV",#N/A,TRUE,"NewCaseDEV";"inv_NEWDEV",#N/A,TRUE,"NewCaseDEV"}</definedName>
    <definedName name="wrn.newEUR." localSheetId="6" hidden="1">{"cover",#N/A,TRUE,"Cover";"pnl_NEWEUR",#N/A,TRUE,"NewCaseEUR";"bil_NEWEUR",#N/A,TRUE,"NewCaseEUR";"tabfi_NEWEUR",#N/A,TRUE,"NewCaseEUR";"ratios_NEWEUR",#N/A,TRUE,"NewCaseEUR";"variab_NEWEUR",#N/A,TRUE,"NewCaseEUR";"inv_NEWEUR",#N/A,TRUE,"NewCaseEUR"}</definedName>
    <definedName name="wrn.newEUR." localSheetId="7" hidden="1">{"cover",#N/A,TRUE,"Cover";"pnl_NEWEUR",#N/A,TRUE,"NewCaseEUR";"bil_NEWEUR",#N/A,TRUE,"NewCaseEUR";"tabfi_NEWEUR",#N/A,TRUE,"NewCaseEUR";"ratios_NEWEUR",#N/A,TRUE,"NewCaseEUR";"variab_NEWEUR",#N/A,TRUE,"NewCaseEUR";"inv_NEWEUR",#N/A,TRUE,"NewCaseEUR"}</definedName>
    <definedName name="wrn.newEUR." hidden="1">{"cover",#N/A,TRUE,"Cover";"pnl_NEWEUR",#N/A,TRUE,"NewCaseEUR";"bil_NEWEUR",#N/A,TRUE,"NewCaseEUR";"tabfi_NEWEUR",#N/A,TRUE,"NewCaseEUR";"ratios_NEWEUR",#N/A,TRUE,"NewCaseEUR";"variab_NEWEUR",#N/A,TRUE,"NewCaseEUR";"inv_NEWEUR",#N/A,TRUE,"NewCaseEUR"}</definedName>
    <definedName name="wrn.O._.and._.I._.Worksheet." localSheetId="6" hidden="1">{#N/A,#N/A,FALSE,"O&amp;I Worksheet"}</definedName>
    <definedName name="wrn.O._.and._.I._.Worksheet." localSheetId="7" hidden="1">{#N/A,#N/A,FALSE,"O&amp;I Worksheet"}</definedName>
    <definedName name="wrn.O._.and._.I._.Worksheet." hidden="1">{#N/A,#N/A,FALSE,"O&amp;I Worksheet"}</definedName>
    <definedName name="wrn.Ocorrencias._.Acabamento." localSheetId="6" hidden="1">{#N/A,#N/A,FALSE,"Ocorrência OOLA";#N/A,#N/A,FALSE,"Ocorrência OOLL";#N/A,#N/A,FALSE,"Extra OOLA";#N/A,#N/A,FALSE,"Extra OOLL"}</definedName>
    <definedName name="wrn.Ocorrencias._.Acabamento." localSheetId="7" hidden="1">{#N/A,#N/A,FALSE,"Ocorrência OOLA";#N/A,#N/A,FALSE,"Ocorrência OOLL";#N/A,#N/A,FALSE,"Extra OOLA";#N/A,#N/A,FALSE,"Extra OOLL"}</definedName>
    <definedName name="wrn.Ocorrencias._.Acabamento." hidden="1">{#N/A,#N/A,FALSE,"Ocorrência OOLA";#N/A,#N/A,FALSE,"Ocorrência OOLL";#N/A,#N/A,FALSE,"Extra OOLA";#N/A,#N/A,FALSE,"Extra OOLL"}</definedName>
    <definedName name="wrn.Orçamento." localSheetId="6" hidden="1">{#N/A,#N/A,FALSE,"Planilha";#N/A,#N/A,FALSE,"Resumo";#N/A,#N/A,FALSE,"Fisico";#N/A,#N/A,FALSE,"Financeiro";#N/A,#N/A,FALSE,"Financeiro"}</definedName>
    <definedName name="wrn.Orçamento." localSheetId="7" hidden="1">{#N/A,#N/A,FALSE,"Planilha";#N/A,#N/A,FALSE,"Resumo";#N/A,#N/A,FALSE,"Fisico";#N/A,#N/A,FALSE,"Financeiro";#N/A,#N/A,FALSE,"Financeiro"}</definedName>
    <definedName name="wrn.Orçamento." hidden="1">{#N/A,#N/A,FALSE,"Planilha";#N/A,#N/A,FALSE,"Resumo";#N/A,#N/A,FALSE,"Fisico";#N/A,#N/A,FALSE,"Financeiro";#N/A,#N/A,FALSE,"Financeiro"}</definedName>
    <definedName name="wrn.OS." localSheetId="6" hidden="1">{#N/A,#N/A,FALSE,"Anexo I";#N/A,#N/A,FALSE,"Anexo II";#N/A,#N/A,FALSE,"Anexo III OS01";#N/A,#N/A,FALSE,"Anexo III OS02"}</definedName>
    <definedName name="wrn.OS." localSheetId="7" hidden="1">{#N/A,#N/A,FALSE,"Anexo I";#N/A,#N/A,FALSE,"Anexo II";#N/A,#N/A,FALSE,"Anexo III OS01";#N/A,#N/A,FALSE,"Anexo III OS02"}</definedName>
    <definedName name="wrn.OS." hidden="1">{#N/A,#N/A,FALSE,"Anexo I";#N/A,#N/A,FALSE,"Anexo II";#N/A,#N/A,FALSE,"Anexo III OS01";#N/A,#N/A,FALSE,"Anexo III OS02"}</definedName>
    <definedName name="wrn.Parcial" localSheetId="6" hidden="1">{"Indice",#N/A,FALSE,"Indice";"Etapas",#N/A,FALSE,"Etapas";"Procedimiento",#N/A,FALSE,"Procedimiento";"Personal",#N/A,FALSE,"Personal";"Detalle_duraciones",#N/A,FALSE,"Detalle_Duraciones"}</definedName>
    <definedName name="wrn.Parcial" localSheetId="7" hidden="1">{"Indice",#N/A,FALSE,"Indice";"Etapas",#N/A,FALSE,"Etapas";"Procedimiento",#N/A,FALSE,"Procedimiento";"Personal",#N/A,FALSE,"Personal";"Detalle_duraciones",#N/A,FALSE,"Detalle_Duraciones"}</definedName>
    <definedName name="wrn.Parcial" hidden="1">{"Indice",#N/A,FALSE,"Indice";"Etapas",#N/A,FALSE,"Etapas";"Procedimiento",#N/A,FALSE,"Procedimiento";"Personal",#N/A,FALSE,"Personal";"Detalle_duraciones",#N/A,FALSE,"Detalle_Duraciones"}</definedName>
    <definedName name="wrn.pedidop." localSheetId="6" hidden="1">{#N/A,#N/A,FALSE,"Plan11"}</definedName>
    <definedName name="wrn.pedidop." localSheetId="7" hidden="1">{#N/A,#N/A,FALSE,"Plan11"}</definedName>
    <definedName name="wrn.pedidop." hidden="1">{#N/A,#N/A,FALSE,"Plan11"}</definedName>
    <definedName name="WRN.PEND" localSheetId="6" hidden="1">{#N/A,#N/A,FALSE,"GERAL";#N/A,#N/A,FALSE,"012-96";#N/A,#N/A,FALSE,"018-96";#N/A,#N/A,FALSE,"027-96";#N/A,#N/A,FALSE,"059-96";#N/A,#N/A,FALSE,"076-96";#N/A,#N/A,FALSE,"019-97";#N/A,#N/A,FALSE,"021-97";#N/A,#N/A,FALSE,"022-97";#N/A,#N/A,FALSE,"028-97"}</definedName>
    <definedName name="WRN.PEND" localSheetId="7" hidden="1">{#N/A,#N/A,FALSE,"GERAL";#N/A,#N/A,FALSE,"012-96";#N/A,#N/A,FALSE,"018-96";#N/A,#N/A,FALSE,"027-96";#N/A,#N/A,FALSE,"059-96";#N/A,#N/A,FALSE,"076-96";#N/A,#N/A,FALSE,"019-97";#N/A,#N/A,FALSE,"021-97";#N/A,#N/A,FALSE,"022-97";#N/A,#N/A,FALSE,"028-97"}</definedName>
    <definedName name="WRN.PEND" hidden="1">{#N/A,#N/A,FALSE,"GERAL";#N/A,#N/A,FALSE,"012-96";#N/A,#N/A,FALSE,"018-96";#N/A,#N/A,FALSE,"027-96";#N/A,#N/A,FALSE,"059-96";#N/A,#N/A,FALSE,"076-96";#N/A,#N/A,FALSE,"019-97";#N/A,#N/A,FALSE,"021-97";#N/A,#N/A,FALSE,"022-97";#N/A,#N/A,FALSE,"028-97"}</definedName>
    <definedName name="WRN.PEND2" localSheetId="6" hidden="1">{#N/A,#N/A,FALSE,"GERAL";#N/A,#N/A,FALSE,"012-96";#N/A,#N/A,FALSE,"018-96";#N/A,#N/A,FALSE,"027-96";#N/A,#N/A,FALSE,"059-96";#N/A,#N/A,FALSE,"076-96";#N/A,#N/A,FALSE,"019-97";#N/A,#N/A,FALSE,"021-97";#N/A,#N/A,FALSE,"022-97";#N/A,#N/A,FALSE,"028-97"}</definedName>
    <definedName name="WRN.PEND2" localSheetId="7" hidden="1">{#N/A,#N/A,FALSE,"GERAL";#N/A,#N/A,FALSE,"012-96";#N/A,#N/A,FALSE,"018-96";#N/A,#N/A,FALSE,"027-96";#N/A,#N/A,FALSE,"059-96";#N/A,#N/A,FALSE,"076-96";#N/A,#N/A,FALSE,"019-97";#N/A,#N/A,FALSE,"021-97";#N/A,#N/A,FALSE,"022-97";#N/A,#N/A,FALSE,"028-97"}</definedName>
    <definedName name="WRN.PEND2" hidden="1">{#N/A,#N/A,FALSE,"GERAL";#N/A,#N/A,FALSE,"012-96";#N/A,#N/A,FALSE,"018-96";#N/A,#N/A,FALSE,"027-96";#N/A,#N/A,FALSE,"059-96";#N/A,#N/A,FALSE,"076-96";#N/A,#N/A,FALSE,"019-97";#N/A,#N/A,FALSE,"021-97";#N/A,#N/A,FALSE,"022-97";#N/A,#N/A,FALSE,"028-97"}</definedName>
    <definedName name="WRN.PEND3" localSheetId="6" hidden="1">{#N/A,#N/A,FALSE,"GERAL";#N/A,#N/A,FALSE,"012-96";#N/A,#N/A,FALSE,"018-96";#N/A,#N/A,FALSE,"027-96";#N/A,#N/A,FALSE,"059-96";#N/A,#N/A,FALSE,"076-96";#N/A,#N/A,FALSE,"019-97";#N/A,#N/A,FALSE,"021-97";#N/A,#N/A,FALSE,"022-97";#N/A,#N/A,FALSE,"028-97"}</definedName>
    <definedName name="WRN.PEND3" localSheetId="7" hidden="1">{#N/A,#N/A,FALSE,"GERAL";#N/A,#N/A,FALSE,"012-96";#N/A,#N/A,FALSE,"018-96";#N/A,#N/A,FALSE,"027-96";#N/A,#N/A,FALSE,"059-96";#N/A,#N/A,FALSE,"076-96";#N/A,#N/A,FALSE,"019-97";#N/A,#N/A,FALSE,"021-97";#N/A,#N/A,FALSE,"022-97";#N/A,#N/A,FALSE,"028-97"}</definedName>
    <definedName name="WRN.PEND3" hidden="1">{#N/A,#N/A,FALSE,"GERAL";#N/A,#N/A,FALSE,"012-96";#N/A,#N/A,FALSE,"018-96";#N/A,#N/A,FALSE,"027-96";#N/A,#N/A,FALSE,"059-96";#N/A,#N/A,FALSE,"076-96";#N/A,#N/A,FALSE,"019-97";#N/A,#N/A,FALSE,"021-97";#N/A,#N/A,FALSE,"022-97";#N/A,#N/A,FALSE,"028-97"}</definedName>
    <definedName name="WRN.PEND4" localSheetId="6" hidden="1">{#N/A,#N/A,FALSE,"GERAL";#N/A,#N/A,FALSE,"012-96";#N/A,#N/A,FALSE,"018-96";#N/A,#N/A,FALSE,"027-96";#N/A,#N/A,FALSE,"059-96";#N/A,#N/A,FALSE,"076-96";#N/A,#N/A,FALSE,"019-97";#N/A,#N/A,FALSE,"021-97";#N/A,#N/A,FALSE,"022-97";#N/A,#N/A,FALSE,"028-97"}</definedName>
    <definedName name="WRN.PEND4" localSheetId="7" hidden="1">{#N/A,#N/A,FALSE,"GERAL";#N/A,#N/A,FALSE,"012-96";#N/A,#N/A,FALSE,"018-96";#N/A,#N/A,FALSE,"027-96";#N/A,#N/A,FALSE,"059-96";#N/A,#N/A,FALSE,"076-96";#N/A,#N/A,FALSE,"019-97";#N/A,#N/A,FALSE,"021-97";#N/A,#N/A,FALSE,"022-97";#N/A,#N/A,FALSE,"028-97"}</definedName>
    <definedName name="WRN.PEND4" hidden="1">{#N/A,#N/A,FALSE,"GERAL";#N/A,#N/A,FALSE,"012-96";#N/A,#N/A,FALSE,"018-96";#N/A,#N/A,FALSE,"027-96";#N/A,#N/A,FALSE,"059-96";#N/A,#N/A,FALSE,"076-96";#N/A,#N/A,FALSE,"019-97";#N/A,#N/A,FALSE,"021-97";#N/A,#N/A,FALSE,"022-97";#N/A,#N/A,FALSE,"028-97"}</definedName>
    <definedName name="wrn.PENDENCIA" localSheetId="6" hidden="1">{#N/A,#N/A,FALSE,"GERAL";#N/A,#N/A,FALSE,"012-96";#N/A,#N/A,FALSE,"018-96";#N/A,#N/A,FALSE,"027-96";#N/A,#N/A,FALSE,"059-96";#N/A,#N/A,FALSE,"076-96";#N/A,#N/A,FALSE,"019-97";#N/A,#N/A,FALSE,"021-97";#N/A,#N/A,FALSE,"022-97";#N/A,#N/A,FALSE,"028-97"}</definedName>
    <definedName name="wrn.PENDENCIA" localSheetId="7" hidden="1">{#N/A,#N/A,FALSE,"GERAL";#N/A,#N/A,FALSE,"012-96";#N/A,#N/A,FALSE,"018-96";#N/A,#N/A,FALSE,"027-96";#N/A,#N/A,FALSE,"059-96";#N/A,#N/A,FALSE,"076-96";#N/A,#N/A,FALSE,"019-97";#N/A,#N/A,FALSE,"021-97";#N/A,#N/A,FALSE,"022-97";#N/A,#N/A,FALSE,"028-97"}</definedName>
    <definedName name="wrn.PENDENCIA" hidden="1">{#N/A,#N/A,FALSE,"GERAL";#N/A,#N/A,FALSE,"012-96";#N/A,#N/A,FALSE,"018-96";#N/A,#N/A,FALSE,"027-96";#N/A,#N/A,FALSE,"059-96";#N/A,#N/A,FALSE,"076-96";#N/A,#N/A,FALSE,"019-97";#N/A,#N/A,FALSE,"021-97";#N/A,#N/A,FALSE,"022-97";#N/A,#N/A,FALSE,"028-97"}</definedName>
    <definedName name="wrn.PENDENCIAS" localSheetId="6" hidden="1">{#N/A,#N/A,FALSE,"GERAL";#N/A,#N/A,FALSE,"012-96";#N/A,#N/A,FALSE,"018-96";#N/A,#N/A,FALSE,"027-96";#N/A,#N/A,FALSE,"059-96";#N/A,#N/A,FALSE,"076-96";#N/A,#N/A,FALSE,"019-97";#N/A,#N/A,FALSE,"021-97";#N/A,#N/A,FALSE,"022-97";#N/A,#N/A,FALSE,"028-97"}</definedName>
    <definedName name="wrn.PENDENCIAS" localSheetId="7"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PENDENCIAS." localSheetId="6" hidden="1">{#N/A,#N/A,FALSE,"GERAL";#N/A,#N/A,FALSE,"012-96";#N/A,#N/A,FALSE,"018-96";#N/A,#N/A,FALSE,"027-96";#N/A,#N/A,FALSE,"059-96";#N/A,#N/A,FALSE,"076-96";#N/A,#N/A,FALSE,"019-97";#N/A,#N/A,FALSE,"021-97";#N/A,#N/A,FALSE,"022-97";#N/A,#N/A,FALSE,"028-97"}</definedName>
    <definedName name="wrn.PENDENCIAS." localSheetId="7"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PENDENCIAS._1" localSheetId="6" hidden="1">{#N/A,#N/A,FALSE,"GERAL";#N/A,#N/A,FALSE,"012-96";#N/A,#N/A,FALSE,"018-96";#N/A,#N/A,FALSE,"027-96";#N/A,#N/A,FALSE,"059-96";#N/A,#N/A,FALSE,"076-96";#N/A,#N/A,FALSE,"019-97";#N/A,#N/A,FALSE,"021-97";#N/A,#N/A,FALSE,"022-97";#N/A,#N/A,FALSE,"028-97"}</definedName>
    <definedName name="wrn.PENDENCIAS._1" localSheetId="7" hidden="1">{#N/A,#N/A,FALSE,"GERAL";#N/A,#N/A,FALSE,"012-96";#N/A,#N/A,FALSE,"018-96";#N/A,#N/A,FALSE,"027-96";#N/A,#N/A,FALSE,"059-96";#N/A,#N/A,FALSE,"076-96";#N/A,#N/A,FALSE,"019-97";#N/A,#N/A,FALSE,"021-97";#N/A,#N/A,FALSE,"022-97";#N/A,#N/A,FALSE,"028-97"}</definedName>
    <definedName name="wrn.PENDENCIAS._1" hidden="1">{#N/A,#N/A,FALSE,"GERAL";#N/A,#N/A,FALSE,"012-96";#N/A,#N/A,FALSE,"018-96";#N/A,#N/A,FALSE,"027-96";#N/A,#N/A,FALSE,"059-96";#N/A,#N/A,FALSE,"076-96";#N/A,#N/A,FALSE,"019-97";#N/A,#N/A,FALSE,"021-97";#N/A,#N/A,FALSE,"022-97";#N/A,#N/A,FALSE,"028-97"}</definedName>
    <definedName name="wrn.PENDENCIAS._1_1" localSheetId="6" hidden="1">{#N/A,#N/A,FALSE,"GERAL";#N/A,#N/A,FALSE,"012-96";#N/A,#N/A,FALSE,"018-96";#N/A,#N/A,FALSE,"027-96";#N/A,#N/A,FALSE,"059-96";#N/A,#N/A,FALSE,"076-96";#N/A,#N/A,FALSE,"019-97";#N/A,#N/A,FALSE,"021-97";#N/A,#N/A,FALSE,"022-97";#N/A,#N/A,FALSE,"028-97"}</definedName>
    <definedName name="wrn.PENDENCIAS._1_1" localSheetId="7" hidden="1">{#N/A,#N/A,FALSE,"GERAL";#N/A,#N/A,FALSE,"012-96";#N/A,#N/A,FALSE,"018-96";#N/A,#N/A,FALSE,"027-96";#N/A,#N/A,FALSE,"059-96";#N/A,#N/A,FALSE,"076-96";#N/A,#N/A,FALSE,"019-97";#N/A,#N/A,FALSE,"021-97";#N/A,#N/A,FALSE,"022-97";#N/A,#N/A,FALSE,"028-97"}</definedName>
    <definedName name="wrn.PENDENCIAS._1_1" hidden="1">{#N/A,#N/A,FALSE,"GERAL";#N/A,#N/A,FALSE,"012-96";#N/A,#N/A,FALSE,"018-96";#N/A,#N/A,FALSE,"027-96";#N/A,#N/A,FALSE,"059-96";#N/A,#N/A,FALSE,"076-96";#N/A,#N/A,FALSE,"019-97";#N/A,#N/A,FALSE,"021-97";#N/A,#N/A,FALSE,"022-97";#N/A,#N/A,FALSE,"028-97"}</definedName>
    <definedName name="wrn.PENDENCIAS._1_1_1" localSheetId="7" hidden="1">{#N/A,#N/A,FALSE,"GERAL";#N/A,#N/A,FALSE,"012-96";#N/A,#N/A,FALSE,"018-96";#N/A,#N/A,FALSE,"027-96";#N/A,#N/A,FALSE,"059-96";#N/A,#N/A,FALSE,"076-96";#N/A,#N/A,FALSE,"019-97";#N/A,#N/A,FALSE,"021-97";#N/A,#N/A,FALSE,"022-97";#N/A,#N/A,FALSE,"028-97"}</definedName>
    <definedName name="wrn.PENDENCIAS._1_1_1" hidden="1">{#N/A,#N/A,FALSE,"GERAL";#N/A,#N/A,FALSE,"012-96";#N/A,#N/A,FALSE,"018-96";#N/A,#N/A,FALSE,"027-96";#N/A,#N/A,FALSE,"059-96";#N/A,#N/A,FALSE,"076-96";#N/A,#N/A,FALSE,"019-97";#N/A,#N/A,FALSE,"021-97";#N/A,#N/A,FALSE,"022-97";#N/A,#N/A,FALSE,"028-97"}</definedName>
    <definedName name="wrn.PENDENCIAS._1_1_2" localSheetId="7" hidden="1">{#N/A,#N/A,FALSE,"GERAL";#N/A,#N/A,FALSE,"012-96";#N/A,#N/A,FALSE,"018-96";#N/A,#N/A,FALSE,"027-96";#N/A,#N/A,FALSE,"059-96";#N/A,#N/A,FALSE,"076-96";#N/A,#N/A,FALSE,"019-97";#N/A,#N/A,FALSE,"021-97";#N/A,#N/A,FALSE,"022-97";#N/A,#N/A,FALSE,"028-97"}</definedName>
    <definedName name="wrn.PENDENCIAS._1_1_2" hidden="1">{#N/A,#N/A,FALSE,"GERAL";#N/A,#N/A,FALSE,"012-96";#N/A,#N/A,FALSE,"018-96";#N/A,#N/A,FALSE,"027-96";#N/A,#N/A,FALSE,"059-96";#N/A,#N/A,FALSE,"076-96";#N/A,#N/A,FALSE,"019-97";#N/A,#N/A,FALSE,"021-97";#N/A,#N/A,FALSE,"022-97";#N/A,#N/A,FALSE,"028-97"}</definedName>
    <definedName name="wrn.PENDENCIAS._1_1_3" localSheetId="7" hidden="1">{#N/A,#N/A,FALSE,"GERAL";#N/A,#N/A,FALSE,"012-96";#N/A,#N/A,FALSE,"018-96";#N/A,#N/A,FALSE,"027-96";#N/A,#N/A,FALSE,"059-96";#N/A,#N/A,FALSE,"076-96";#N/A,#N/A,FALSE,"019-97";#N/A,#N/A,FALSE,"021-97";#N/A,#N/A,FALSE,"022-97";#N/A,#N/A,FALSE,"028-97"}</definedName>
    <definedName name="wrn.PENDENCIAS._1_1_3" hidden="1">{#N/A,#N/A,FALSE,"GERAL";#N/A,#N/A,FALSE,"012-96";#N/A,#N/A,FALSE,"018-96";#N/A,#N/A,FALSE,"027-96";#N/A,#N/A,FALSE,"059-96";#N/A,#N/A,FALSE,"076-96";#N/A,#N/A,FALSE,"019-97";#N/A,#N/A,FALSE,"021-97";#N/A,#N/A,FALSE,"022-97";#N/A,#N/A,FALSE,"028-97"}</definedName>
    <definedName name="wrn.PENDENCIAS._1_1_4" localSheetId="7" hidden="1">{#N/A,#N/A,FALSE,"GERAL";#N/A,#N/A,FALSE,"012-96";#N/A,#N/A,FALSE,"018-96";#N/A,#N/A,FALSE,"027-96";#N/A,#N/A,FALSE,"059-96";#N/A,#N/A,FALSE,"076-96";#N/A,#N/A,FALSE,"019-97";#N/A,#N/A,FALSE,"021-97";#N/A,#N/A,FALSE,"022-97";#N/A,#N/A,FALSE,"028-97"}</definedName>
    <definedName name="wrn.PENDENCIAS._1_1_4" hidden="1">{#N/A,#N/A,FALSE,"GERAL";#N/A,#N/A,FALSE,"012-96";#N/A,#N/A,FALSE,"018-96";#N/A,#N/A,FALSE,"027-96";#N/A,#N/A,FALSE,"059-96";#N/A,#N/A,FALSE,"076-96";#N/A,#N/A,FALSE,"019-97";#N/A,#N/A,FALSE,"021-97";#N/A,#N/A,FALSE,"022-97";#N/A,#N/A,FALSE,"028-97"}</definedName>
    <definedName name="wrn.PENDENCIAS._1_2" localSheetId="7" hidden="1">{#N/A,#N/A,FALSE,"GERAL";#N/A,#N/A,FALSE,"012-96";#N/A,#N/A,FALSE,"018-96";#N/A,#N/A,FALSE,"027-96";#N/A,#N/A,FALSE,"059-96";#N/A,#N/A,FALSE,"076-96";#N/A,#N/A,FALSE,"019-97";#N/A,#N/A,FALSE,"021-97";#N/A,#N/A,FALSE,"022-97";#N/A,#N/A,FALSE,"028-97"}</definedName>
    <definedName name="wrn.PENDENCIAS._1_2" hidden="1">{#N/A,#N/A,FALSE,"GERAL";#N/A,#N/A,FALSE,"012-96";#N/A,#N/A,FALSE,"018-96";#N/A,#N/A,FALSE,"027-96";#N/A,#N/A,FALSE,"059-96";#N/A,#N/A,FALSE,"076-96";#N/A,#N/A,FALSE,"019-97";#N/A,#N/A,FALSE,"021-97";#N/A,#N/A,FALSE,"022-97";#N/A,#N/A,FALSE,"028-97"}</definedName>
    <definedName name="wrn.PENDENCIAS._1_3" localSheetId="7" hidden="1">{#N/A,#N/A,FALSE,"GERAL";#N/A,#N/A,FALSE,"012-96";#N/A,#N/A,FALSE,"018-96";#N/A,#N/A,FALSE,"027-96";#N/A,#N/A,FALSE,"059-96";#N/A,#N/A,FALSE,"076-96";#N/A,#N/A,FALSE,"019-97";#N/A,#N/A,FALSE,"021-97";#N/A,#N/A,FALSE,"022-97";#N/A,#N/A,FALSE,"028-97"}</definedName>
    <definedName name="wrn.PENDENCIAS._1_3" hidden="1">{#N/A,#N/A,FALSE,"GERAL";#N/A,#N/A,FALSE,"012-96";#N/A,#N/A,FALSE,"018-96";#N/A,#N/A,FALSE,"027-96";#N/A,#N/A,FALSE,"059-96";#N/A,#N/A,FALSE,"076-96";#N/A,#N/A,FALSE,"019-97";#N/A,#N/A,FALSE,"021-97";#N/A,#N/A,FALSE,"022-97";#N/A,#N/A,FALSE,"028-97"}</definedName>
    <definedName name="wrn.PENDENCIAS._1_4" localSheetId="7" hidden="1">{#N/A,#N/A,FALSE,"GERAL";#N/A,#N/A,FALSE,"012-96";#N/A,#N/A,FALSE,"018-96";#N/A,#N/A,FALSE,"027-96";#N/A,#N/A,FALSE,"059-96";#N/A,#N/A,FALSE,"076-96";#N/A,#N/A,FALSE,"019-97";#N/A,#N/A,FALSE,"021-97";#N/A,#N/A,FALSE,"022-97";#N/A,#N/A,FALSE,"028-97"}</definedName>
    <definedName name="wrn.PENDENCIAS._1_4" hidden="1">{#N/A,#N/A,FALSE,"GERAL";#N/A,#N/A,FALSE,"012-96";#N/A,#N/A,FALSE,"018-96";#N/A,#N/A,FALSE,"027-96";#N/A,#N/A,FALSE,"059-96";#N/A,#N/A,FALSE,"076-96";#N/A,#N/A,FALSE,"019-97";#N/A,#N/A,FALSE,"021-97";#N/A,#N/A,FALSE,"022-97";#N/A,#N/A,FALSE,"028-97"}</definedName>
    <definedName name="wrn.PENDENCIAS._2" localSheetId="6" hidden="1">{#N/A,#N/A,FALSE,"GERAL";#N/A,#N/A,FALSE,"012-96";#N/A,#N/A,FALSE,"018-96";#N/A,#N/A,FALSE,"027-96";#N/A,#N/A,FALSE,"059-96";#N/A,#N/A,FALSE,"076-96";#N/A,#N/A,FALSE,"019-97";#N/A,#N/A,FALSE,"021-97";#N/A,#N/A,FALSE,"022-97";#N/A,#N/A,FALSE,"028-97"}</definedName>
    <definedName name="wrn.PENDENCIAS._2" localSheetId="7" hidden="1">{#N/A,#N/A,FALSE,"GERAL";#N/A,#N/A,FALSE,"012-96";#N/A,#N/A,FALSE,"018-96";#N/A,#N/A,FALSE,"027-96";#N/A,#N/A,FALSE,"059-96";#N/A,#N/A,FALSE,"076-96";#N/A,#N/A,FALSE,"019-97";#N/A,#N/A,FALSE,"021-97";#N/A,#N/A,FALSE,"022-97";#N/A,#N/A,FALSE,"028-97"}</definedName>
    <definedName name="wrn.PENDENCIAS._2" hidden="1">{#N/A,#N/A,FALSE,"GERAL";#N/A,#N/A,FALSE,"012-96";#N/A,#N/A,FALSE,"018-96";#N/A,#N/A,FALSE,"027-96";#N/A,#N/A,FALSE,"059-96";#N/A,#N/A,FALSE,"076-96";#N/A,#N/A,FALSE,"019-97";#N/A,#N/A,FALSE,"021-97";#N/A,#N/A,FALSE,"022-97";#N/A,#N/A,FALSE,"028-97"}</definedName>
    <definedName name="wrn.PENDENCIAS._2_1" localSheetId="7" hidden="1">{#N/A,#N/A,FALSE,"GERAL";#N/A,#N/A,FALSE,"012-96";#N/A,#N/A,FALSE,"018-96";#N/A,#N/A,FALSE,"027-96";#N/A,#N/A,FALSE,"059-96";#N/A,#N/A,FALSE,"076-96";#N/A,#N/A,FALSE,"019-97";#N/A,#N/A,FALSE,"021-97";#N/A,#N/A,FALSE,"022-97";#N/A,#N/A,FALSE,"028-97"}</definedName>
    <definedName name="wrn.PENDENCIAS._2_1" hidden="1">{#N/A,#N/A,FALSE,"GERAL";#N/A,#N/A,FALSE,"012-96";#N/A,#N/A,FALSE,"018-96";#N/A,#N/A,FALSE,"027-96";#N/A,#N/A,FALSE,"059-96";#N/A,#N/A,FALSE,"076-96";#N/A,#N/A,FALSE,"019-97";#N/A,#N/A,FALSE,"021-97";#N/A,#N/A,FALSE,"022-97";#N/A,#N/A,FALSE,"028-97"}</definedName>
    <definedName name="wrn.PENDENCIAS._2_2" localSheetId="7" hidden="1">{#N/A,#N/A,FALSE,"GERAL";#N/A,#N/A,FALSE,"012-96";#N/A,#N/A,FALSE,"018-96";#N/A,#N/A,FALSE,"027-96";#N/A,#N/A,FALSE,"059-96";#N/A,#N/A,FALSE,"076-96";#N/A,#N/A,FALSE,"019-97";#N/A,#N/A,FALSE,"021-97";#N/A,#N/A,FALSE,"022-97";#N/A,#N/A,FALSE,"028-97"}</definedName>
    <definedName name="wrn.PENDENCIAS._2_2" hidden="1">{#N/A,#N/A,FALSE,"GERAL";#N/A,#N/A,FALSE,"012-96";#N/A,#N/A,FALSE,"018-96";#N/A,#N/A,FALSE,"027-96";#N/A,#N/A,FALSE,"059-96";#N/A,#N/A,FALSE,"076-96";#N/A,#N/A,FALSE,"019-97";#N/A,#N/A,FALSE,"021-97";#N/A,#N/A,FALSE,"022-97";#N/A,#N/A,FALSE,"028-97"}</definedName>
    <definedName name="wrn.PENDENCIAS._2_3" localSheetId="7" hidden="1">{#N/A,#N/A,FALSE,"GERAL";#N/A,#N/A,FALSE,"012-96";#N/A,#N/A,FALSE,"018-96";#N/A,#N/A,FALSE,"027-96";#N/A,#N/A,FALSE,"059-96";#N/A,#N/A,FALSE,"076-96";#N/A,#N/A,FALSE,"019-97";#N/A,#N/A,FALSE,"021-97";#N/A,#N/A,FALSE,"022-97";#N/A,#N/A,FALSE,"028-97"}</definedName>
    <definedName name="wrn.PENDENCIAS._2_3" hidden="1">{#N/A,#N/A,FALSE,"GERAL";#N/A,#N/A,FALSE,"012-96";#N/A,#N/A,FALSE,"018-96";#N/A,#N/A,FALSE,"027-96";#N/A,#N/A,FALSE,"059-96";#N/A,#N/A,FALSE,"076-96";#N/A,#N/A,FALSE,"019-97";#N/A,#N/A,FALSE,"021-97";#N/A,#N/A,FALSE,"022-97";#N/A,#N/A,FALSE,"028-97"}</definedName>
    <definedName name="wrn.PENDENCIAS._2_4" localSheetId="7" hidden="1">{#N/A,#N/A,FALSE,"GERAL";#N/A,#N/A,FALSE,"012-96";#N/A,#N/A,FALSE,"018-96";#N/A,#N/A,FALSE,"027-96";#N/A,#N/A,FALSE,"059-96";#N/A,#N/A,FALSE,"076-96";#N/A,#N/A,FALSE,"019-97";#N/A,#N/A,FALSE,"021-97";#N/A,#N/A,FALSE,"022-97";#N/A,#N/A,FALSE,"028-97"}</definedName>
    <definedName name="wrn.PENDENCIAS._2_4" hidden="1">{#N/A,#N/A,FALSE,"GERAL";#N/A,#N/A,FALSE,"012-96";#N/A,#N/A,FALSE,"018-96";#N/A,#N/A,FALSE,"027-96";#N/A,#N/A,FALSE,"059-96";#N/A,#N/A,FALSE,"076-96";#N/A,#N/A,FALSE,"019-97";#N/A,#N/A,FALSE,"021-97";#N/A,#N/A,FALSE,"022-97";#N/A,#N/A,FALSE,"028-97"}</definedName>
    <definedName name="wrn.PENDENCIAS._3" localSheetId="7" hidden="1">{#N/A,#N/A,FALSE,"GERAL";#N/A,#N/A,FALSE,"012-96";#N/A,#N/A,FALSE,"018-96";#N/A,#N/A,FALSE,"027-96";#N/A,#N/A,FALSE,"059-96";#N/A,#N/A,FALSE,"076-96";#N/A,#N/A,FALSE,"019-97";#N/A,#N/A,FALSE,"021-97";#N/A,#N/A,FALSE,"022-97";#N/A,#N/A,FALSE,"028-97"}</definedName>
    <definedName name="wrn.PENDENCIAS._3" hidden="1">{#N/A,#N/A,FALSE,"GERAL";#N/A,#N/A,FALSE,"012-96";#N/A,#N/A,FALSE,"018-96";#N/A,#N/A,FALSE,"027-96";#N/A,#N/A,FALSE,"059-96";#N/A,#N/A,FALSE,"076-96";#N/A,#N/A,FALSE,"019-97";#N/A,#N/A,FALSE,"021-97";#N/A,#N/A,FALSE,"022-97";#N/A,#N/A,FALSE,"028-97"}</definedName>
    <definedName name="wrn.PENDENCIAS._3_1" localSheetId="7" hidden="1">{#N/A,#N/A,FALSE,"GERAL";#N/A,#N/A,FALSE,"012-96";#N/A,#N/A,FALSE,"018-96";#N/A,#N/A,FALSE,"027-96";#N/A,#N/A,FALSE,"059-96";#N/A,#N/A,FALSE,"076-96";#N/A,#N/A,FALSE,"019-97";#N/A,#N/A,FALSE,"021-97";#N/A,#N/A,FALSE,"022-97";#N/A,#N/A,FALSE,"028-97"}</definedName>
    <definedName name="wrn.PENDENCIAS._3_1" hidden="1">{#N/A,#N/A,FALSE,"GERAL";#N/A,#N/A,FALSE,"012-96";#N/A,#N/A,FALSE,"018-96";#N/A,#N/A,FALSE,"027-96";#N/A,#N/A,FALSE,"059-96";#N/A,#N/A,FALSE,"076-96";#N/A,#N/A,FALSE,"019-97";#N/A,#N/A,FALSE,"021-97";#N/A,#N/A,FALSE,"022-97";#N/A,#N/A,FALSE,"028-97"}</definedName>
    <definedName name="wrn.PENDENCIAS._3_2" localSheetId="7" hidden="1">{#N/A,#N/A,FALSE,"GERAL";#N/A,#N/A,FALSE,"012-96";#N/A,#N/A,FALSE,"018-96";#N/A,#N/A,FALSE,"027-96";#N/A,#N/A,FALSE,"059-96";#N/A,#N/A,FALSE,"076-96";#N/A,#N/A,FALSE,"019-97";#N/A,#N/A,FALSE,"021-97";#N/A,#N/A,FALSE,"022-97";#N/A,#N/A,FALSE,"028-97"}</definedName>
    <definedName name="wrn.PENDENCIAS._3_2" hidden="1">{#N/A,#N/A,FALSE,"GERAL";#N/A,#N/A,FALSE,"012-96";#N/A,#N/A,FALSE,"018-96";#N/A,#N/A,FALSE,"027-96";#N/A,#N/A,FALSE,"059-96";#N/A,#N/A,FALSE,"076-96";#N/A,#N/A,FALSE,"019-97";#N/A,#N/A,FALSE,"021-97";#N/A,#N/A,FALSE,"022-97";#N/A,#N/A,FALSE,"028-97"}</definedName>
    <definedName name="wrn.PENDENCIAS._3_3" localSheetId="7" hidden="1">{#N/A,#N/A,FALSE,"GERAL";#N/A,#N/A,FALSE,"012-96";#N/A,#N/A,FALSE,"018-96";#N/A,#N/A,FALSE,"027-96";#N/A,#N/A,FALSE,"059-96";#N/A,#N/A,FALSE,"076-96";#N/A,#N/A,FALSE,"019-97";#N/A,#N/A,FALSE,"021-97";#N/A,#N/A,FALSE,"022-97";#N/A,#N/A,FALSE,"028-97"}</definedName>
    <definedName name="wrn.PENDENCIAS._3_3" hidden="1">{#N/A,#N/A,FALSE,"GERAL";#N/A,#N/A,FALSE,"012-96";#N/A,#N/A,FALSE,"018-96";#N/A,#N/A,FALSE,"027-96";#N/A,#N/A,FALSE,"059-96";#N/A,#N/A,FALSE,"076-96";#N/A,#N/A,FALSE,"019-97";#N/A,#N/A,FALSE,"021-97";#N/A,#N/A,FALSE,"022-97";#N/A,#N/A,FALSE,"028-97"}</definedName>
    <definedName name="wrn.PENDENCIAS._3_4" localSheetId="7" hidden="1">{#N/A,#N/A,FALSE,"GERAL";#N/A,#N/A,FALSE,"012-96";#N/A,#N/A,FALSE,"018-96";#N/A,#N/A,FALSE,"027-96";#N/A,#N/A,FALSE,"059-96";#N/A,#N/A,FALSE,"076-96";#N/A,#N/A,FALSE,"019-97";#N/A,#N/A,FALSE,"021-97";#N/A,#N/A,FALSE,"022-97";#N/A,#N/A,FALSE,"028-97"}</definedName>
    <definedName name="wrn.PENDENCIAS._3_4" hidden="1">{#N/A,#N/A,FALSE,"GERAL";#N/A,#N/A,FALSE,"012-96";#N/A,#N/A,FALSE,"018-96";#N/A,#N/A,FALSE,"027-96";#N/A,#N/A,FALSE,"059-96";#N/A,#N/A,FALSE,"076-96";#N/A,#N/A,FALSE,"019-97";#N/A,#N/A,FALSE,"021-97";#N/A,#N/A,FALSE,"022-97";#N/A,#N/A,FALSE,"028-97"}</definedName>
    <definedName name="wrn.PENDENCIAS._4" localSheetId="7" hidden="1">{#N/A,#N/A,FALSE,"GERAL";#N/A,#N/A,FALSE,"012-96";#N/A,#N/A,FALSE,"018-96";#N/A,#N/A,FALSE,"027-96";#N/A,#N/A,FALSE,"059-96";#N/A,#N/A,FALSE,"076-96";#N/A,#N/A,FALSE,"019-97";#N/A,#N/A,FALSE,"021-97";#N/A,#N/A,FALSE,"022-97";#N/A,#N/A,FALSE,"028-97"}</definedName>
    <definedName name="wrn.PENDENCIAS._4" hidden="1">{#N/A,#N/A,FALSE,"GERAL";#N/A,#N/A,FALSE,"012-96";#N/A,#N/A,FALSE,"018-96";#N/A,#N/A,FALSE,"027-96";#N/A,#N/A,FALSE,"059-96";#N/A,#N/A,FALSE,"076-96";#N/A,#N/A,FALSE,"019-97";#N/A,#N/A,FALSE,"021-97";#N/A,#N/A,FALSE,"022-97";#N/A,#N/A,FALSE,"028-97"}</definedName>
    <definedName name="wrn.PENDENCIAS._4_1" localSheetId="7" hidden="1">{#N/A,#N/A,FALSE,"GERAL";#N/A,#N/A,FALSE,"012-96";#N/A,#N/A,FALSE,"018-96";#N/A,#N/A,FALSE,"027-96";#N/A,#N/A,FALSE,"059-96";#N/A,#N/A,FALSE,"076-96";#N/A,#N/A,FALSE,"019-97";#N/A,#N/A,FALSE,"021-97";#N/A,#N/A,FALSE,"022-97";#N/A,#N/A,FALSE,"028-97"}</definedName>
    <definedName name="wrn.PENDENCIAS._4_1" hidden="1">{#N/A,#N/A,FALSE,"GERAL";#N/A,#N/A,FALSE,"012-96";#N/A,#N/A,FALSE,"018-96";#N/A,#N/A,FALSE,"027-96";#N/A,#N/A,FALSE,"059-96";#N/A,#N/A,FALSE,"076-96";#N/A,#N/A,FALSE,"019-97";#N/A,#N/A,FALSE,"021-97";#N/A,#N/A,FALSE,"022-97";#N/A,#N/A,FALSE,"028-97"}</definedName>
    <definedName name="wrn.PENDENCIAS._4_2" localSheetId="7" hidden="1">{#N/A,#N/A,FALSE,"GERAL";#N/A,#N/A,FALSE,"012-96";#N/A,#N/A,FALSE,"018-96";#N/A,#N/A,FALSE,"027-96";#N/A,#N/A,FALSE,"059-96";#N/A,#N/A,FALSE,"076-96";#N/A,#N/A,FALSE,"019-97";#N/A,#N/A,FALSE,"021-97";#N/A,#N/A,FALSE,"022-97";#N/A,#N/A,FALSE,"028-97"}</definedName>
    <definedName name="wrn.PENDENCIAS._4_2" hidden="1">{#N/A,#N/A,FALSE,"GERAL";#N/A,#N/A,FALSE,"012-96";#N/A,#N/A,FALSE,"018-96";#N/A,#N/A,FALSE,"027-96";#N/A,#N/A,FALSE,"059-96";#N/A,#N/A,FALSE,"076-96";#N/A,#N/A,FALSE,"019-97";#N/A,#N/A,FALSE,"021-97";#N/A,#N/A,FALSE,"022-97";#N/A,#N/A,FALSE,"028-97"}</definedName>
    <definedName name="wrn.PENDENCIAS._4_3" localSheetId="7" hidden="1">{#N/A,#N/A,FALSE,"GERAL";#N/A,#N/A,FALSE,"012-96";#N/A,#N/A,FALSE,"018-96";#N/A,#N/A,FALSE,"027-96";#N/A,#N/A,FALSE,"059-96";#N/A,#N/A,FALSE,"076-96";#N/A,#N/A,FALSE,"019-97";#N/A,#N/A,FALSE,"021-97";#N/A,#N/A,FALSE,"022-97";#N/A,#N/A,FALSE,"028-97"}</definedName>
    <definedName name="wrn.PENDENCIAS._4_3" hidden="1">{#N/A,#N/A,FALSE,"GERAL";#N/A,#N/A,FALSE,"012-96";#N/A,#N/A,FALSE,"018-96";#N/A,#N/A,FALSE,"027-96";#N/A,#N/A,FALSE,"059-96";#N/A,#N/A,FALSE,"076-96";#N/A,#N/A,FALSE,"019-97";#N/A,#N/A,FALSE,"021-97";#N/A,#N/A,FALSE,"022-97";#N/A,#N/A,FALSE,"028-97"}</definedName>
    <definedName name="wrn.PENDENCIAS._4_4" localSheetId="7" hidden="1">{#N/A,#N/A,FALSE,"GERAL";#N/A,#N/A,FALSE,"012-96";#N/A,#N/A,FALSE,"018-96";#N/A,#N/A,FALSE,"027-96";#N/A,#N/A,FALSE,"059-96";#N/A,#N/A,FALSE,"076-96";#N/A,#N/A,FALSE,"019-97";#N/A,#N/A,FALSE,"021-97";#N/A,#N/A,FALSE,"022-97";#N/A,#N/A,FALSE,"028-97"}</definedName>
    <definedName name="wrn.PENDENCIAS._4_4" hidden="1">{#N/A,#N/A,FALSE,"GERAL";#N/A,#N/A,FALSE,"012-96";#N/A,#N/A,FALSE,"018-96";#N/A,#N/A,FALSE,"027-96";#N/A,#N/A,FALSE,"059-96";#N/A,#N/A,FALSE,"076-96";#N/A,#N/A,FALSE,"019-97";#N/A,#N/A,FALSE,"021-97";#N/A,#N/A,FALSE,"022-97";#N/A,#N/A,FALSE,"028-97"}</definedName>
    <definedName name="wrn.PENDENCIAS._5" localSheetId="7" hidden="1">{#N/A,#N/A,FALSE,"GERAL";#N/A,#N/A,FALSE,"012-96";#N/A,#N/A,FALSE,"018-96";#N/A,#N/A,FALSE,"027-96";#N/A,#N/A,FALSE,"059-96";#N/A,#N/A,FALSE,"076-96";#N/A,#N/A,FALSE,"019-97";#N/A,#N/A,FALSE,"021-97";#N/A,#N/A,FALSE,"022-97";#N/A,#N/A,FALSE,"028-97"}</definedName>
    <definedName name="wrn.PENDENCIAS._5" hidden="1">{#N/A,#N/A,FALSE,"GERAL";#N/A,#N/A,FALSE,"012-96";#N/A,#N/A,FALSE,"018-96";#N/A,#N/A,FALSE,"027-96";#N/A,#N/A,FALSE,"059-96";#N/A,#N/A,FALSE,"076-96";#N/A,#N/A,FALSE,"019-97";#N/A,#N/A,FALSE,"021-97";#N/A,#N/A,FALSE,"022-97";#N/A,#N/A,FALSE,"028-97"}</definedName>
    <definedName name="wrn.PENDENCIAS._5_1" localSheetId="7" hidden="1">{#N/A,#N/A,FALSE,"GERAL";#N/A,#N/A,FALSE,"012-96";#N/A,#N/A,FALSE,"018-96";#N/A,#N/A,FALSE,"027-96";#N/A,#N/A,FALSE,"059-96";#N/A,#N/A,FALSE,"076-96";#N/A,#N/A,FALSE,"019-97";#N/A,#N/A,FALSE,"021-97";#N/A,#N/A,FALSE,"022-97";#N/A,#N/A,FALSE,"028-97"}</definedName>
    <definedName name="wrn.PENDENCIAS._5_1" hidden="1">{#N/A,#N/A,FALSE,"GERAL";#N/A,#N/A,FALSE,"012-96";#N/A,#N/A,FALSE,"018-96";#N/A,#N/A,FALSE,"027-96";#N/A,#N/A,FALSE,"059-96";#N/A,#N/A,FALSE,"076-96";#N/A,#N/A,FALSE,"019-97";#N/A,#N/A,FALSE,"021-97";#N/A,#N/A,FALSE,"022-97";#N/A,#N/A,FALSE,"028-97"}</definedName>
    <definedName name="wrn.PENDENCIAS._5_2" localSheetId="7" hidden="1">{#N/A,#N/A,FALSE,"GERAL";#N/A,#N/A,FALSE,"012-96";#N/A,#N/A,FALSE,"018-96";#N/A,#N/A,FALSE,"027-96";#N/A,#N/A,FALSE,"059-96";#N/A,#N/A,FALSE,"076-96";#N/A,#N/A,FALSE,"019-97";#N/A,#N/A,FALSE,"021-97";#N/A,#N/A,FALSE,"022-97";#N/A,#N/A,FALSE,"028-97"}</definedName>
    <definedName name="wrn.PENDENCIAS._5_2" hidden="1">{#N/A,#N/A,FALSE,"GERAL";#N/A,#N/A,FALSE,"012-96";#N/A,#N/A,FALSE,"018-96";#N/A,#N/A,FALSE,"027-96";#N/A,#N/A,FALSE,"059-96";#N/A,#N/A,FALSE,"076-96";#N/A,#N/A,FALSE,"019-97";#N/A,#N/A,FALSE,"021-97";#N/A,#N/A,FALSE,"022-97";#N/A,#N/A,FALSE,"028-97"}</definedName>
    <definedName name="wrn.PENDENCIAS._5_3" localSheetId="7" hidden="1">{#N/A,#N/A,FALSE,"GERAL";#N/A,#N/A,FALSE,"012-96";#N/A,#N/A,FALSE,"018-96";#N/A,#N/A,FALSE,"027-96";#N/A,#N/A,FALSE,"059-96";#N/A,#N/A,FALSE,"076-96";#N/A,#N/A,FALSE,"019-97";#N/A,#N/A,FALSE,"021-97";#N/A,#N/A,FALSE,"022-97";#N/A,#N/A,FALSE,"028-97"}</definedName>
    <definedName name="wrn.PENDENCIAS._5_3" hidden="1">{#N/A,#N/A,FALSE,"GERAL";#N/A,#N/A,FALSE,"012-96";#N/A,#N/A,FALSE,"018-96";#N/A,#N/A,FALSE,"027-96";#N/A,#N/A,FALSE,"059-96";#N/A,#N/A,FALSE,"076-96";#N/A,#N/A,FALSE,"019-97";#N/A,#N/A,FALSE,"021-97";#N/A,#N/A,FALSE,"022-97";#N/A,#N/A,FALSE,"028-97"}</definedName>
    <definedName name="wrn.PENDENCIAS._5_4" localSheetId="7" hidden="1">{#N/A,#N/A,FALSE,"GERAL";#N/A,#N/A,FALSE,"012-96";#N/A,#N/A,FALSE,"018-96";#N/A,#N/A,FALSE,"027-96";#N/A,#N/A,FALSE,"059-96";#N/A,#N/A,FALSE,"076-96";#N/A,#N/A,FALSE,"019-97";#N/A,#N/A,FALSE,"021-97";#N/A,#N/A,FALSE,"022-97";#N/A,#N/A,FALSE,"028-97"}</definedName>
    <definedName name="wrn.PENDENCIAS._5_4" hidden="1">{#N/A,#N/A,FALSE,"GERAL";#N/A,#N/A,FALSE,"012-96";#N/A,#N/A,FALSE,"018-96";#N/A,#N/A,FALSE,"027-96";#N/A,#N/A,FALSE,"059-96";#N/A,#N/A,FALSE,"076-96";#N/A,#N/A,FALSE,"019-97";#N/A,#N/A,FALSE,"021-97";#N/A,#N/A,FALSE,"022-97";#N/A,#N/A,FALSE,"028-97"}</definedName>
    <definedName name="wrn.PENDENCIAS.1" localSheetId="6" hidden="1">{#N/A,#N/A,FALSE,"GERAL";#N/A,#N/A,FALSE,"012-96";#N/A,#N/A,FALSE,"018-96";#N/A,#N/A,FALSE,"027-96";#N/A,#N/A,FALSE,"059-96";#N/A,#N/A,FALSE,"076-96";#N/A,#N/A,FALSE,"019-97";#N/A,#N/A,FALSE,"021-97";#N/A,#N/A,FALSE,"022-97";#N/A,#N/A,FALSE,"028-97"}</definedName>
    <definedName name="wrn.PENDENCIAS.1" localSheetId="7" hidden="1">{#N/A,#N/A,FALSE,"GERAL";#N/A,#N/A,FALSE,"012-96";#N/A,#N/A,FALSE,"018-96";#N/A,#N/A,FALSE,"027-96";#N/A,#N/A,FALSE,"059-96";#N/A,#N/A,FALSE,"076-96";#N/A,#N/A,FALSE,"019-97";#N/A,#N/A,FALSE,"021-97";#N/A,#N/A,FALSE,"022-97";#N/A,#N/A,FALSE,"028-97"}</definedName>
    <definedName name="wrn.PENDENCIAS.1" hidden="1">{#N/A,#N/A,FALSE,"GERAL";#N/A,#N/A,FALSE,"012-96";#N/A,#N/A,FALSE,"018-96";#N/A,#N/A,FALSE,"027-96";#N/A,#N/A,FALSE,"059-96";#N/A,#N/A,FALSE,"076-96";#N/A,#N/A,FALSE,"019-97";#N/A,#N/A,FALSE,"021-97";#N/A,#N/A,FALSE,"022-97";#N/A,#N/A,FALSE,"028-97"}</definedName>
    <definedName name="wrn.pendencias2" localSheetId="6" hidden="1">{#N/A,#N/A,FALSE,"GERAL";#N/A,#N/A,FALSE,"012-96";#N/A,#N/A,FALSE,"018-96";#N/A,#N/A,FALSE,"027-96";#N/A,#N/A,FALSE,"059-96";#N/A,#N/A,FALSE,"076-96";#N/A,#N/A,FALSE,"019-97";#N/A,#N/A,FALSE,"021-97";#N/A,#N/A,FALSE,"022-97";#N/A,#N/A,FALSE,"028-97"}</definedName>
    <definedName name="wrn.pendencias2" localSheetId="7" hidden="1">{#N/A,#N/A,FALSE,"GERAL";#N/A,#N/A,FALSE,"012-96";#N/A,#N/A,FALSE,"018-96";#N/A,#N/A,FALSE,"027-96";#N/A,#N/A,FALSE,"059-96";#N/A,#N/A,FALSE,"076-96";#N/A,#N/A,FALSE,"019-97";#N/A,#N/A,FALSE,"021-97";#N/A,#N/A,FALSE,"022-97";#N/A,#N/A,FALSE,"028-97"}</definedName>
    <definedName name="wrn.pendencias2" hidden="1">{#N/A,#N/A,FALSE,"GERAL";#N/A,#N/A,FALSE,"012-96";#N/A,#N/A,FALSE,"018-96";#N/A,#N/A,FALSE,"027-96";#N/A,#N/A,FALSE,"059-96";#N/A,#N/A,FALSE,"076-96";#N/A,#N/A,FALSE,"019-97";#N/A,#N/A,FALSE,"021-97";#N/A,#N/A,FALSE,"022-97";#N/A,#N/A,FALSE,"028-97"}</definedName>
    <definedName name="wrn.Pèrdues._.i._.G.._.analític." localSheetId="6" hidden="1">{"Pèrdues i Guanys analític.Català",#N/A,FALSE,"Català";"Pèrdues i G. analític.castellà",#N/A,FALSE,"Castellà"}</definedName>
    <definedName name="wrn.Pèrdues._.i._.G.._.analític." localSheetId="7"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Planiha._.de._.Medição._.F._.01." localSheetId="7" hidden="1">{#N/A,#N/A,FALSE,"F-01"}</definedName>
    <definedName name="wrn.Planiha._.de._.Medição._.F._.01." hidden="1">{#N/A,#N/A,FALSE,"F-01"}</definedName>
    <definedName name="wrn.Planiha._.de._.Medição._.F._.01._1" localSheetId="7" hidden="1">{#N/A,#N/A,FALSE,"F-01"}</definedName>
    <definedName name="wrn.Planiha._.de._.Medição._.F._.01._1" hidden="1">{#N/A,#N/A,FALSE,"F-01"}</definedName>
    <definedName name="wrn.Planilha_de_Medição_F_02" localSheetId="7" hidden="1">{#N/A,#N/A,FALSE,"F-01"}</definedName>
    <definedName name="wrn.Planilha_de_Medição_F_02" hidden="1">{#N/A,#N/A,FALSE,"F-01"}</definedName>
    <definedName name="wrn.PLANILHAS." localSheetId="7" hidden="1">{#N/A,#N/A,FALSE,"PL. LT 01 - TO134";#N/A,#N/A,FALSE,"PL. LT 02 - TO255";#N/A,#N/A,FALSE,"PL. LT 03 - TO255";#N/A,#N/A,FALSE,"PL. LT 04 - TO374";#N/A,#N/A,FALSE,"PL. LT 05 - TO050";#N/A,#N/A,FALSE,"PL. LT 06 - TO050";#N/A,#N/A,FALSE,"PL. LT 07 - TO280";#N/A,#N/A,FALSE,"PL. LT 08 - TO280";#N/A,#N/A,FALSE,"PL. LT 09 - TO280";#N/A,#N/A,FALSE,"PL. LT 10 - TO373";#N/A,#N/A,FALSE,"PL. LT 11 - TO373";#N/A,#N/A,FALSE,"PL LT 12 - TO373";#N/A,#N/A,FALSE,"PL LT 13 - TO050";#N/A,#N/A,FALSE,"PL LT 14 - TO050";#N/A,#N/A,FALSE,"PL LT 15 - TO050";#N/A,#N/A,FALSE,"PL LT 16 - TO255"}</definedName>
    <definedName name="wrn.PLANILHAS." hidden="1">{#N/A,#N/A,FALSE,"PL. LT 01 - TO134";#N/A,#N/A,FALSE,"PL. LT 02 - TO255";#N/A,#N/A,FALSE,"PL. LT 03 - TO255";#N/A,#N/A,FALSE,"PL. LT 04 - TO374";#N/A,#N/A,FALSE,"PL. LT 05 - TO050";#N/A,#N/A,FALSE,"PL. LT 06 - TO050";#N/A,#N/A,FALSE,"PL. LT 07 - TO280";#N/A,#N/A,FALSE,"PL. LT 08 - TO280";#N/A,#N/A,FALSE,"PL. LT 09 - TO280";#N/A,#N/A,FALSE,"PL. LT 10 - TO373";#N/A,#N/A,FALSE,"PL. LT 11 - TO373";#N/A,#N/A,FALSE,"PL LT 12 - TO373";#N/A,#N/A,FALSE,"PL LT 13 - TO050";#N/A,#N/A,FALSE,"PL LT 14 - TO050";#N/A,#N/A,FALSE,"PL LT 15 - TO050";#N/A,#N/A,FALSE,"PL LT 16 - TO255"}</definedName>
    <definedName name="wrn.PNEUS." localSheetId="6" hidden="1">{#N/A,#N/A,FALSE,"EQUIPAMENTOS"}</definedName>
    <definedName name="wrn.PNEUS." localSheetId="7" hidden="1">{#N/A,#N/A,FALSE,"EQUIPAMENTOS"}</definedName>
    <definedName name="wrn.PNEUS." hidden="1">{#N/A,#N/A,FALSE,"EQUIPAMENTOS"}</definedName>
    <definedName name="wrn.preco." localSheetId="6" hidden="1">{#N/A,#N/A,FALSE,"Pla_Preço";#N/A,#N/A,FALSE,"Crono"}</definedName>
    <definedName name="wrn.preco." localSheetId="7" hidden="1">{#N/A,#N/A,FALSE,"Pla_Preço";#N/A,#N/A,FALSE,"Crono"}</definedName>
    <definedName name="wrn.preco." hidden="1">{#N/A,#N/A,FALSE,"Pla_Preço";#N/A,#N/A,FALSE,"Crono"}</definedName>
    <definedName name="wrn.Presentacion." localSheetId="6" hidden="1">{#N/A,#N/A,FALSE,"Graficos";#N/A,#N/A,FALSE,"P.Ingresos";#N/A,#N/A,FALSE,"P.Gastos";#N/A,#N/A,FALSE,"I.Trafico";#N/A,#N/A,FALSE,"I.Peajes";#N/A,#N/A,FALSE,"G.Operativos";#N/A,#N/A,FALSE,"Cf Proyecto";#N/A,#N/A,FALSE,"C.PYG";#N/A,#N/A,FALSE,"Balance";#N/A,#N/A,FALSE,"TIR AC";#N/A,#N/A,FALSE,"TIR E"}</definedName>
    <definedName name="wrn.Presentacion." localSheetId="7" hidden="1">{#N/A,#N/A,FALSE,"Graficos";#N/A,#N/A,FALSE,"P.Ingresos";#N/A,#N/A,FALSE,"P.Gastos";#N/A,#N/A,FALSE,"I.Trafico";#N/A,#N/A,FALSE,"I.Peajes";#N/A,#N/A,FALSE,"G.Operativos";#N/A,#N/A,FALSE,"Cf Proyecto";#N/A,#N/A,FALSE,"C.PYG";#N/A,#N/A,FALSE,"Balance";#N/A,#N/A,FALSE,"TIR AC";#N/A,#N/A,FALSE,"TIR E"}</definedName>
    <definedName name="wrn.Presentacion." hidden="1">{#N/A,#N/A,FALSE,"Graficos";#N/A,#N/A,FALSE,"P.Ingresos";#N/A,#N/A,FALSE,"P.Gastos";#N/A,#N/A,FALSE,"I.Trafico";#N/A,#N/A,FALSE,"I.Peajes";#N/A,#N/A,FALSE,"G.Operativos";#N/A,#N/A,FALSE,"Cf Proyecto";#N/A,#N/A,FALSE,"C.PYG";#N/A,#N/A,FALSE,"Balance";#N/A,#N/A,FALSE,"TIR AC";#N/A,#N/A,FALSE,"TIR E"}</definedName>
    <definedName name="wrn.Print." localSheetId="6" hidden="1">{"vi1",#N/A,FALSE,"Financial Statements";"vi2",#N/A,FALSE,"Financial Statements";#N/A,#N/A,FALSE,"DCF"}</definedName>
    <definedName name="wrn.Print." localSheetId="7" hidden="1">{"vi1",#N/A,FALSE,"Financial Statements";"vi2",#N/A,FALSE,"Financial Statements";#N/A,#N/A,FALSE,"DCF"}</definedName>
    <definedName name="wrn.Print." hidden="1">{"vi1",#N/A,FALSE,"Financial Statements";"vi2",#N/A,FALSE,"Financial Statements";#N/A,#N/A,FALSE,"DCF"}</definedName>
    <definedName name="wrn.Print._.All." localSheetId="6" hidden="1">{#N/A,#N/A,TRUE,"Commercial Intro";#N/A,#N/A,TRUE,"Summary Intro";#N/A,#N/A,TRUE,"Summary";#N/A,#N/A,TRUE,"TY (formulas)";#N/A,#N/A,TRUE,"Q1 (ACT)";#N/A,#N/A,TRUE,"Q2 (Act)";#N/A,#N/A,TRUE,"Q3 (IOP)";#N/A,#N/A,TRUE,"Q4 (IOP)";#N/A,#N/A,TRUE,"P&amp;L Reports";#N/A,#N/A,TRUE,"Locomotives";#N/A,#N/A,TRUE,"Modernizations";#N/A,#N/A,TRUE,"Repair Services";#N/A,#N/A,TRUE,"Parts";#N/A,#N/A,TRUE,"Signaling Projects";#N/A,#N/A,TRUE,"Signaling Products";#N/A,#N/A,TRUE,"MSA";#N/A,#N/A,TRUE,"Gevisa";#N/A,#N/A,TRUE,"TST Reports";#N/A,#N/A,TRUE,"BNSF";#N/A,#N/A,TRUE,"NS";#N/A,#N/A,TRUE,"UP";#N/A,#N/A,TRUE,"CXS";#N/A,#N/A,TRUE,"CP";#N/A,#N/A,TRUE,"CN";#N/A,#N/A,TRUE,"Other US Shortlines";#N/A,#N/A,TRUE,"Latin America";#N/A,#N/A,TRUE,"NA Passenger";#N/A,#N/A,TRUE,"WE, Africa, ME";#N/A,#N/A,TRUE,"Eastern Europe, Russia";#N/A,#N/A,TRUE,"India &amp; W Asia";#N/A,#N/A,TRUE,"SE Asia"}</definedName>
    <definedName name="wrn.Print._.All." localSheetId="7" hidden="1">{#N/A,#N/A,TRUE,"Commercial Intro";#N/A,#N/A,TRUE,"Summary Intro";#N/A,#N/A,TRUE,"Summary";#N/A,#N/A,TRUE,"TY (formulas)";#N/A,#N/A,TRUE,"Q1 (ACT)";#N/A,#N/A,TRUE,"Q2 (Act)";#N/A,#N/A,TRUE,"Q3 (IOP)";#N/A,#N/A,TRUE,"Q4 (IOP)";#N/A,#N/A,TRUE,"P&amp;L Reports";#N/A,#N/A,TRUE,"Locomotives";#N/A,#N/A,TRUE,"Modernizations";#N/A,#N/A,TRUE,"Repair Services";#N/A,#N/A,TRUE,"Parts";#N/A,#N/A,TRUE,"Signaling Projects";#N/A,#N/A,TRUE,"Signaling Products";#N/A,#N/A,TRUE,"MSA";#N/A,#N/A,TRUE,"Gevisa";#N/A,#N/A,TRUE,"TST Reports";#N/A,#N/A,TRUE,"BNSF";#N/A,#N/A,TRUE,"NS";#N/A,#N/A,TRUE,"UP";#N/A,#N/A,TRUE,"CXS";#N/A,#N/A,TRUE,"CP";#N/A,#N/A,TRUE,"CN";#N/A,#N/A,TRUE,"Other US Shortlines";#N/A,#N/A,TRUE,"Latin America";#N/A,#N/A,TRUE,"NA Passenger";#N/A,#N/A,TRUE,"WE, Africa, ME";#N/A,#N/A,TRUE,"Eastern Europe, Russia";#N/A,#N/A,TRUE,"India &amp; W Asia";#N/A,#N/A,TRUE,"SE Asia"}</definedName>
    <definedName name="wrn.Print._.All." hidden="1">{#N/A,#N/A,TRUE,"Commercial Intro";#N/A,#N/A,TRUE,"Summary Intro";#N/A,#N/A,TRUE,"Summary";#N/A,#N/A,TRUE,"TY (formulas)";#N/A,#N/A,TRUE,"Q1 (ACT)";#N/A,#N/A,TRUE,"Q2 (Act)";#N/A,#N/A,TRUE,"Q3 (IOP)";#N/A,#N/A,TRUE,"Q4 (IOP)";#N/A,#N/A,TRUE,"P&amp;L Reports";#N/A,#N/A,TRUE,"Locomotives";#N/A,#N/A,TRUE,"Modernizations";#N/A,#N/A,TRUE,"Repair Services";#N/A,#N/A,TRUE,"Parts";#N/A,#N/A,TRUE,"Signaling Projects";#N/A,#N/A,TRUE,"Signaling Products";#N/A,#N/A,TRUE,"MSA";#N/A,#N/A,TRUE,"Gevisa";#N/A,#N/A,TRUE,"TST Reports";#N/A,#N/A,TRUE,"BNSF";#N/A,#N/A,TRUE,"NS";#N/A,#N/A,TRUE,"UP";#N/A,#N/A,TRUE,"CXS";#N/A,#N/A,TRUE,"CP";#N/A,#N/A,TRUE,"CN";#N/A,#N/A,TRUE,"Other US Shortlines";#N/A,#N/A,TRUE,"Latin America";#N/A,#N/A,TRUE,"NA Passenger";#N/A,#N/A,TRUE,"WE, Africa, ME";#N/A,#N/A,TRUE,"Eastern Europe, Russia";#N/A,#N/A,TRUE,"India &amp; W Asia";#N/A,#N/A,TRUE,"SE Asia"}</definedName>
    <definedName name="wrn.print._.graphs." localSheetId="6" hidden="1">{"cap_structure",#N/A,FALSE,"Graph-Mkt Cap";"price",#N/A,FALSE,"Graph-Price";"ebit",#N/A,FALSE,"Graph-EBITDA";"ebitda",#N/A,FALSE,"Graph-EBITDA"}</definedName>
    <definedName name="wrn.print._.graphs." localSheetId="7"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PL._.Reports." localSheetId="6" hidden="1">{#N/A,#N/A,FALSE,"P&amp;L Reports";#N/A,#N/A,FALSE,"Locomotives";#N/A,#N/A,FALSE,"Modernizations";#N/A,#N/A,FALSE,"Repair Services";#N/A,#N/A,FALSE,"Parts";#N/A,#N/A,FALSE,"Signaling Projects";#N/A,#N/A,FALSE,"Signaling Products";#N/A,#N/A,FALSE,"MSA";#N/A,#N/A,FALSE,"Gevisa"}</definedName>
    <definedName name="wrn.Print._.PL._.Reports." localSheetId="7" hidden="1">{#N/A,#N/A,FALSE,"P&amp;L Reports";#N/A,#N/A,FALSE,"Locomotives";#N/A,#N/A,FALSE,"Modernizations";#N/A,#N/A,FALSE,"Repair Services";#N/A,#N/A,FALSE,"Parts";#N/A,#N/A,FALSE,"Signaling Projects";#N/A,#N/A,FALSE,"Signaling Products";#N/A,#N/A,FALSE,"MSA";#N/A,#N/A,FALSE,"Gevisa"}</definedName>
    <definedName name="wrn.Print._.PL._.Reports." hidden="1">{#N/A,#N/A,FALSE,"P&amp;L Reports";#N/A,#N/A,FALSE,"Locomotives";#N/A,#N/A,FALSE,"Modernizations";#N/A,#N/A,FALSE,"Repair Services";#N/A,#N/A,FALSE,"Parts";#N/A,#N/A,FALSE,"Signaling Projects";#N/A,#N/A,FALSE,"Signaling Products";#N/A,#N/A,FALSE,"MSA";#N/A,#N/A,FALSE,"Gevisa"}</definedName>
    <definedName name="wrn.print._.raw._.data._.entry." localSheetId="6" hidden="1">{"inputs raw data",#N/A,TRUE,"INPUT"}</definedName>
    <definedName name="wrn.print._.raw._.data._.entry." localSheetId="7" hidden="1">{"inputs raw data",#N/A,TRUE,"INPUT"}</definedName>
    <definedName name="wrn.print._.raw._.data._.entry." hidden="1">{"inputs raw data",#N/A,TRUE,"INPUT"}</definedName>
    <definedName name="wrn.Print._.Report." localSheetId="6" hidden="1">{"MPODE 1",#N/A,FALSE,"Scenarios";"CAPEX",#N/A,FALSE,"DEPRECIACIONES";"Trans Costs",#N/A,FALSE,"Transmission";"Trans Revenue",#N/A,FALSE,"Transmission";"Revenues Summary",#N/A,FALSE,"Revenues";"Assumptions General",#N/A,FALSE,"assumptions";"Assumptions Summary",#N/A,FALSE,"assumptions";"Flores 1",#N/A,FALSE,"assumptions";"Tebsa 4",#N/A,FALSE,"assumptions";"Tebsa 7",#N/A,FALSE,"assumptions";"Termoballenas 1",#N/A,FALSE,"assumptions";"Termoballenas 2",#N/A,FALSE,"assumptions";"Termochinu 5",#N/A,FALSE,"assumptions";"Termochinu 6",#N/A,FALSE,"assumptions";"Termochinu 7",#N/A,FALSE,"assumptions";"Termochinu 8",#N/A,FALSE,"assumptions";"Termoguajira 1",#N/A,FALSE,"assumptions";"Termoguajira 2",#N/A,FALSE,"assumptions";"Monetary gain",#N/A,FALSE,"capex &amp; dep";"Income Statement",#N/A,FALSE,"Fin Stmts";"Balance Sheet",#N/A,FALSE,"Fin Stmts";"Cash Flow",#N/A,FALSE,"Fin Stmts";"Labor Personnel\",#N/A,FALSE,"Labor";"TEBSA PPA",#N/A,FALSE,"TEBSA";"Free Cash Flow",#N/A,FALSE,"Valuation";"Valuation",#N/A,FALSE,"Valuation";#N/A,#N/A,FALSE,"Work Cap"}</definedName>
    <definedName name="wrn.Print._.Report." localSheetId="7" hidden="1">{"MPODE 1",#N/A,FALSE,"Scenarios";"CAPEX",#N/A,FALSE,"DEPRECIACIONES";"Trans Costs",#N/A,FALSE,"Transmission";"Trans Revenue",#N/A,FALSE,"Transmission";"Revenues Summary",#N/A,FALSE,"Revenues";"Assumptions General",#N/A,FALSE,"assumptions";"Assumptions Summary",#N/A,FALSE,"assumptions";"Flores 1",#N/A,FALSE,"assumptions";"Tebsa 4",#N/A,FALSE,"assumptions";"Tebsa 7",#N/A,FALSE,"assumptions";"Termoballenas 1",#N/A,FALSE,"assumptions";"Termoballenas 2",#N/A,FALSE,"assumptions";"Termochinu 5",#N/A,FALSE,"assumptions";"Termochinu 6",#N/A,FALSE,"assumptions";"Termochinu 7",#N/A,FALSE,"assumptions";"Termochinu 8",#N/A,FALSE,"assumptions";"Termoguajira 1",#N/A,FALSE,"assumptions";"Termoguajira 2",#N/A,FALSE,"assumptions";"Monetary gain",#N/A,FALSE,"capex &amp; dep";"Income Statement",#N/A,FALSE,"Fin Stmts";"Balance Sheet",#N/A,FALSE,"Fin Stmts";"Cash Flow",#N/A,FALSE,"Fin Stmts";"Labor Personnel\",#N/A,FALSE,"Labor";"TEBSA PPA",#N/A,FALSE,"TEBSA";"Free Cash Flow",#N/A,FALSE,"Valuation";"Valuation",#N/A,FALSE,"Valuation";#N/A,#N/A,FALSE,"Work Cap"}</definedName>
    <definedName name="wrn.Print._.Report." hidden="1">{"MPODE 1",#N/A,FALSE,"Scenarios";"CAPEX",#N/A,FALSE,"DEPRECIACIONES";"Trans Costs",#N/A,FALSE,"Transmission";"Trans Revenue",#N/A,FALSE,"Transmission";"Revenues Summary",#N/A,FALSE,"Revenues";"Assumptions General",#N/A,FALSE,"assumptions";"Assumptions Summary",#N/A,FALSE,"assumptions";"Flores 1",#N/A,FALSE,"assumptions";"Tebsa 4",#N/A,FALSE,"assumptions";"Tebsa 7",#N/A,FALSE,"assumptions";"Termoballenas 1",#N/A,FALSE,"assumptions";"Termoballenas 2",#N/A,FALSE,"assumptions";"Termochinu 5",#N/A,FALSE,"assumptions";"Termochinu 6",#N/A,FALSE,"assumptions";"Termochinu 7",#N/A,FALSE,"assumptions";"Termochinu 8",#N/A,FALSE,"assumptions";"Termoguajira 1",#N/A,FALSE,"assumptions";"Termoguajira 2",#N/A,FALSE,"assumptions";"Monetary gain",#N/A,FALSE,"capex &amp; dep";"Income Statement",#N/A,FALSE,"Fin Stmts";"Balance Sheet",#N/A,FALSE,"Fin Stmts";"Cash Flow",#N/A,FALSE,"Fin Stmts";"Labor Personnel\",#N/A,FALSE,"Labor";"TEBSA PPA",#N/A,FALSE,"TEBSA";"Free Cash Flow",#N/A,FALSE,"Valuation";"Valuation",#N/A,FALSE,"Valuation";#N/A,#N/A,FALSE,"Work Cap"}</definedName>
    <definedName name="wrn.Print._.Sketches." localSheetId="7" hidden="1">{#N/A,#N/A,FALSE,"Sketch1";#N/A,#N/A,FALSE,"Sketch2";#N/A,#N/A,FALSE,"Sketch3"}</definedName>
    <definedName name="wrn.Print._.Sketches." hidden="1">{#N/A,#N/A,FALSE,"Sketch1";#N/A,#N/A,FALSE,"Sketch2";#N/A,#N/A,FALSE,"Sketch3"}</definedName>
    <definedName name="wrn.Print._.Summary." localSheetId="6" hidden="1">{#N/A,#N/A,FALSE,"Summary Intro";#N/A,#N/A,FALSE,"Summary";#N/A,#N/A,FALSE,"TY (formulas)";#N/A,#N/A,FALSE,"Q1 (ACT)";#N/A,#N/A,FALSE,"Q2 (Act)";#N/A,#N/A,FALSE,"Q3 (IOP)";#N/A,#N/A,FALSE,"Q4 (IOP)"}</definedName>
    <definedName name="wrn.Print._.Summary." localSheetId="7" hidden="1">{#N/A,#N/A,FALSE,"Summary Intro";#N/A,#N/A,FALSE,"Summary";#N/A,#N/A,FALSE,"TY (formulas)";#N/A,#N/A,FALSE,"Q1 (ACT)";#N/A,#N/A,FALSE,"Q2 (Act)";#N/A,#N/A,FALSE,"Q3 (IOP)";#N/A,#N/A,FALSE,"Q4 (IOP)"}</definedName>
    <definedName name="wrn.Print._.Summary." hidden="1">{#N/A,#N/A,FALSE,"Summary Intro";#N/A,#N/A,FALSE,"Summary";#N/A,#N/A,FALSE,"TY (formulas)";#N/A,#N/A,FALSE,"Q1 (ACT)";#N/A,#N/A,FALSE,"Q2 (Act)";#N/A,#N/A,FALSE,"Q3 (IOP)";#N/A,#N/A,FALSE,"Q4 (IOP)"}</definedName>
    <definedName name="wrn.print._.summary._.sheets." localSheetId="6" hidden="1">{"summary1",#N/A,TRUE,"Comps";"summary2",#N/A,TRUE,"Comps";"summary3",#N/A,TRUE,"Comps"}</definedName>
    <definedName name="wrn.print._.summary._.sheets." localSheetId="7" hidden="1">{"summary1",#N/A,TRUE,"Comps";"summary2",#N/A,TRUE,"Comps";"summary3",#N/A,TRUE,"Comps"}</definedName>
    <definedName name="wrn.print._.summary._.sheets." hidden="1">{"summary1",#N/A,TRUE,"Comps";"summary2",#N/A,TRUE,"Comps";"summary3",#N/A,TRUE,"Comps"}</definedName>
    <definedName name="wrn.Print._.TST._.Reports." localSheetId="6" hidden="1">{#N/A,#N/A,FALSE,"TST Reports";#N/A,#N/A,FALSE,"BNSF";#N/A,#N/A,FALSE,"NS";#N/A,#N/A,FALSE,"UP";#N/A,#N/A,FALSE,"CXS";#N/A,#N/A,FALSE,"CP";#N/A,#N/A,FALSE,"CN";#N/A,#N/A,FALSE,"Latin America";#N/A,#N/A,FALSE,"Other US Shortlines";#N/A,#N/A,FALSE,"NA Passenger";#N/A,#N/A,FALSE,"WE, Africa, ME";#N/A,#N/A,FALSE,"Eastern Europe, Russia";#N/A,#N/A,FALSE,"India &amp; W Asia";#N/A,#N/A,FALSE,"SE Asia"}</definedName>
    <definedName name="wrn.Print._.TST._.Reports." localSheetId="7" hidden="1">{#N/A,#N/A,FALSE,"TST Reports";#N/A,#N/A,FALSE,"BNSF";#N/A,#N/A,FALSE,"NS";#N/A,#N/A,FALSE,"UP";#N/A,#N/A,FALSE,"CXS";#N/A,#N/A,FALSE,"CP";#N/A,#N/A,FALSE,"CN";#N/A,#N/A,FALSE,"Latin America";#N/A,#N/A,FALSE,"Other US Shortlines";#N/A,#N/A,FALSE,"NA Passenger";#N/A,#N/A,FALSE,"WE, Africa, ME";#N/A,#N/A,FALSE,"Eastern Europe, Russia";#N/A,#N/A,FALSE,"India &amp; W Asia";#N/A,#N/A,FALSE,"SE Asia"}</definedName>
    <definedName name="wrn.Print._.TST._.Reports." hidden="1">{#N/A,#N/A,FALSE,"TST Reports";#N/A,#N/A,FALSE,"BNSF";#N/A,#N/A,FALSE,"NS";#N/A,#N/A,FALSE,"UP";#N/A,#N/A,FALSE,"CXS";#N/A,#N/A,FALSE,"CP";#N/A,#N/A,FALSE,"CN";#N/A,#N/A,FALSE,"Latin America";#N/A,#N/A,FALSE,"Other US Shortlines";#N/A,#N/A,FALSE,"NA Passenger";#N/A,#N/A,FALSE,"WE, Africa, ME";#N/A,#N/A,FALSE,"Eastern Europe, Russia";#N/A,#N/A,FALSE,"India &amp; W Asia";#N/A,#N/A,FALSE,"SE Asia"}</definedName>
    <definedName name="wrn.PrintAll." localSheetId="6" hidden="1">{"PA1",#N/A,FALSE,"BORDMW";"pa2",#N/A,FALSE,"BORDMW";"PA3",#N/A,FALSE,"BORDMW";"PA4",#N/A,FALSE,"BORDMW"}</definedName>
    <definedName name="wrn.PrintAll." localSheetId="7" hidden="1">{"PA1",#N/A,FALSE,"BORDMW";"pa2",#N/A,FALSE,"BORDMW";"PA3",#N/A,FALSE,"BORDMW";"PA4",#N/A,FALSE,"BORDMW"}</definedName>
    <definedName name="wrn.PrintAll." hidden="1">{"PA1",#N/A,FALSE,"BORDMW";"pa2",#N/A,FALSE,"BORDMW";"PA3",#N/A,FALSE,"BORDMW";"PA4",#N/A,FALSE,"BORDMW"}</definedName>
    <definedName name="wrn.Proforma._.1." localSheetId="6" hidden="1">{"side1",#N/A,FALSE,"ResRegn.A-kons.";"Side2",#N/A,FALSE,"Bal3112.A-kons."}</definedName>
    <definedName name="wrn.Proforma._.1." localSheetId="7" hidden="1">{"side1",#N/A,FALSE,"ResRegn.A-kons.";"Side2",#N/A,FALSE,"Bal3112.A-kons."}</definedName>
    <definedName name="wrn.Proforma._.1." hidden="1">{"side1",#N/A,FALSE,"ResRegn.A-kons.";"Side2",#N/A,FALSE,"Bal3112.A-kons."}</definedName>
    <definedName name="wrn.PROVIR97." localSheetId="6" hidden="1">{#N/A,#N/A,FALSE,"IR E CS 1997";#N/A,#N/A,FALSE,"PR ND";#N/A,#N/A,FALSE,"8191";#N/A,#N/A,FALSE,"8383";#N/A,#N/A,FALSE,"MP 1024";#N/A,#N/A,FALSE,"AD_EX_97";#N/A,#N/A,FALSE,"BD 97"}</definedName>
    <definedName name="wrn.PROVIR97." localSheetId="7" hidden="1">{#N/A,#N/A,FALSE,"IR E CS 1997";#N/A,#N/A,FALSE,"PR ND";#N/A,#N/A,FALSE,"8191";#N/A,#N/A,FALSE,"8383";#N/A,#N/A,FALSE,"MP 1024";#N/A,#N/A,FALSE,"AD_EX_97";#N/A,#N/A,FALSE,"BD 97"}</definedName>
    <definedName name="wrn.PROVIR97." hidden="1">{#N/A,#N/A,FALSE,"IR E CS 1997";#N/A,#N/A,FALSE,"PR ND";#N/A,#N/A,FALSE,"8191";#N/A,#N/A,FALSE,"8383";#N/A,#N/A,FALSE,"MP 1024";#N/A,#N/A,FALSE,"AD_EX_97";#N/A,#N/A,FALSE,"BD 97"}</definedName>
    <definedName name="wrn.ptp." localSheetId="6" hidden="1">{#N/A,#N/A,FALSE,"RELATÓRIO";#N/A,#N/A,FALSE,"RELATÓRIO"}</definedName>
    <definedName name="wrn.ptp." localSheetId="7" hidden="1">{#N/A,#N/A,FALSE,"RELATÓRIO";#N/A,#N/A,FALSE,"RELATÓRIO"}</definedName>
    <definedName name="wrn.ptp." hidden="1">{#N/A,#N/A,FALSE,"RELATÓRIO";#N/A,#N/A,FALSE,"RELATÓRIO"}</definedName>
    <definedName name="wrn.Quadros." localSheetId="6" hidden="1">{#N/A,#N/A,FALSE,"Flx_caixa";#N/A,#N/A,FALSE,"Invest";#N/A,#N/A,FALSE,"Resultado";#N/A,#N/A,FALSE,"Custos";#N/A,#N/A,FALSE,"Receita";#N/A,#N/A,FALSE,"Comentários"}</definedName>
    <definedName name="wrn.Quadros." localSheetId="7" hidden="1">{#N/A,#N/A,FALSE,"Flx_caixa";#N/A,#N/A,FALSE,"Invest";#N/A,#N/A,FALSE,"Resultado";#N/A,#N/A,FALSE,"Custos";#N/A,#N/A,FALSE,"Receita";#N/A,#N/A,FALSE,"Comentários"}</definedName>
    <definedName name="wrn.Quadros." hidden="1">{#N/A,#N/A,FALSE,"Flx_caixa";#N/A,#N/A,FALSE,"Invest";#N/A,#N/A,FALSE,"Resultado";#N/A,#N/A,FALSE,"Custos";#N/A,#N/A,FALSE,"Receita";#N/A,#N/A,FALSE,"Comentários"}</definedName>
    <definedName name="wrn.Quadros._.relatório." localSheetId="6" hidden="1">{#N/A,#N/A,FALSE,"QD_F1 Invest Detalhado";#N/A,#N/A,FALSE,"QD_F3 Invest_Comparado";#N/A,#N/A,FALSE,"QD_B Trafego";#N/A,#N/A,FALSE,"QD_D0 Custos Operacionais";#N/A,#N/A,FALSE,"QD_C Receita";#N/A,#N/A,FALSE,"QD_D Custos";#N/A,#N/A,FALSE,"QD_E Resultado";#N/A,#N/A,FALSE,"QD_G Fluxo Caixa"}</definedName>
    <definedName name="wrn.Quadros._.relatório." localSheetId="7" hidden="1">{#N/A,#N/A,FALSE,"QD_F1 Invest Detalhado";#N/A,#N/A,FALSE,"QD_F3 Invest_Comparado";#N/A,#N/A,FALSE,"QD_B Trafego";#N/A,#N/A,FALSE,"QD_D0 Custos Operacionais";#N/A,#N/A,FALSE,"QD_C Receita";#N/A,#N/A,FALSE,"QD_D Custos";#N/A,#N/A,FALSE,"QD_E Resultado";#N/A,#N/A,FALSE,"QD_G Fluxo Caixa"}</definedName>
    <definedName name="wrn.Quadros._.relatório." hidden="1">{#N/A,#N/A,FALSE,"QD_F1 Invest Detalhado";#N/A,#N/A,FALSE,"QD_F3 Invest_Comparado";#N/A,#N/A,FALSE,"QD_B Trafego";#N/A,#N/A,FALSE,"QD_D0 Custos Operacionais";#N/A,#N/A,FALSE,"QD_C Receita";#N/A,#N/A,FALSE,"QD_D Custos";#N/A,#N/A,FALSE,"QD_E Resultado";#N/A,#N/A,FALSE,"QD_G Fluxo Caixa"}</definedName>
    <definedName name="wrn.Quadros._.relatório._1" localSheetId="6" hidden="1">{#N/A,#N/A,FALSE,"QD_F1 Invest Detalhado";#N/A,#N/A,FALSE,"QD_F3 Invest_Comparado";#N/A,#N/A,FALSE,"QD_B Trafego";#N/A,#N/A,FALSE,"QD_D0 Custos Operacionais";#N/A,#N/A,FALSE,"QD_C Receita";#N/A,#N/A,FALSE,"QD_D Custos";#N/A,#N/A,FALSE,"QD_E Resultado";#N/A,#N/A,FALSE,"QD_G Fluxo Caixa"}</definedName>
    <definedName name="wrn.Quadros._.relatório._1" localSheetId="7" hidden="1">{#N/A,#N/A,FALSE,"QD_F1 Invest Detalhado";#N/A,#N/A,FALSE,"QD_F3 Invest_Comparado";#N/A,#N/A,FALSE,"QD_B Trafego";#N/A,#N/A,FALSE,"QD_D0 Custos Operacionais";#N/A,#N/A,FALSE,"QD_C Receita";#N/A,#N/A,FALSE,"QD_D Custos";#N/A,#N/A,FALSE,"QD_E Resultado";#N/A,#N/A,FALSE,"QD_G Fluxo Caixa"}</definedName>
    <definedName name="wrn.Quadros._.relatório._1" hidden="1">{#N/A,#N/A,FALSE,"QD_F1 Invest Detalhado";#N/A,#N/A,FALSE,"QD_F3 Invest_Comparado";#N/A,#N/A,FALSE,"QD_B Trafego";#N/A,#N/A,FALSE,"QD_D0 Custos Operacionais";#N/A,#N/A,FALSE,"QD_C Receita";#N/A,#N/A,FALSE,"QD_D Custos";#N/A,#N/A,FALSE,"QD_E Resultado";#N/A,#N/A,FALSE,"QD_G Fluxo Caixa"}</definedName>
    <definedName name="wrn.Quadros._.relatório._2" localSheetId="6" hidden="1">{#N/A,#N/A,FALSE,"QD_F1 Invest Detalhado";#N/A,#N/A,FALSE,"QD_F3 Invest_Comparado";#N/A,#N/A,FALSE,"QD_B Trafego";#N/A,#N/A,FALSE,"QD_D0 Custos Operacionais";#N/A,#N/A,FALSE,"QD_C Receita";#N/A,#N/A,FALSE,"QD_D Custos";#N/A,#N/A,FALSE,"QD_E Resultado";#N/A,#N/A,FALSE,"QD_G Fluxo Caixa"}</definedName>
    <definedName name="wrn.Quadros._.relatório._2" localSheetId="7" hidden="1">{#N/A,#N/A,FALSE,"QD_F1 Invest Detalhado";#N/A,#N/A,FALSE,"QD_F3 Invest_Comparado";#N/A,#N/A,FALSE,"QD_B Trafego";#N/A,#N/A,FALSE,"QD_D0 Custos Operacionais";#N/A,#N/A,FALSE,"QD_C Receita";#N/A,#N/A,FALSE,"QD_D Custos";#N/A,#N/A,FALSE,"QD_E Resultado";#N/A,#N/A,FALSE,"QD_G Fluxo Caixa"}</definedName>
    <definedName name="wrn.Quadros._.relatório._2" hidden="1">{#N/A,#N/A,FALSE,"QD_F1 Invest Detalhado";#N/A,#N/A,FALSE,"QD_F3 Invest_Comparado";#N/A,#N/A,FALSE,"QD_B Trafego";#N/A,#N/A,FALSE,"QD_D0 Custos Operacionais";#N/A,#N/A,FALSE,"QD_C Receita";#N/A,#N/A,FALSE,"QD_D Custos";#N/A,#N/A,FALSE,"QD_E Resultado";#N/A,#N/A,FALSE,"QD_G Fluxo Caixa"}</definedName>
    <definedName name="wrn.Quadros._.relatório._3" localSheetId="6" hidden="1">{#N/A,#N/A,FALSE,"QD_F1 Invest Detalhado";#N/A,#N/A,FALSE,"QD_F3 Invest_Comparado";#N/A,#N/A,FALSE,"QD_B Trafego";#N/A,#N/A,FALSE,"QD_D0 Custos Operacionais";#N/A,#N/A,FALSE,"QD_C Receita";#N/A,#N/A,FALSE,"QD_D Custos";#N/A,#N/A,FALSE,"QD_E Resultado";#N/A,#N/A,FALSE,"QD_G Fluxo Caixa"}</definedName>
    <definedName name="wrn.Quadros._.relatório._3" localSheetId="7" hidden="1">{#N/A,#N/A,FALSE,"QD_F1 Invest Detalhado";#N/A,#N/A,FALSE,"QD_F3 Invest_Comparado";#N/A,#N/A,FALSE,"QD_B Trafego";#N/A,#N/A,FALSE,"QD_D0 Custos Operacionais";#N/A,#N/A,FALSE,"QD_C Receita";#N/A,#N/A,FALSE,"QD_D Custos";#N/A,#N/A,FALSE,"QD_E Resultado";#N/A,#N/A,FALSE,"QD_G Fluxo Caixa"}</definedName>
    <definedName name="wrn.Quadros._.relatório._3" hidden="1">{#N/A,#N/A,FALSE,"QD_F1 Invest Detalhado";#N/A,#N/A,FALSE,"QD_F3 Invest_Comparado";#N/A,#N/A,FALSE,"QD_B Trafego";#N/A,#N/A,FALSE,"QD_D0 Custos Operacionais";#N/A,#N/A,FALSE,"QD_C Receita";#N/A,#N/A,FALSE,"QD_D Custos";#N/A,#N/A,FALSE,"QD_E Resultado";#N/A,#N/A,FALSE,"QD_G Fluxo Caixa"}</definedName>
    <definedName name="wrn.Quadros._.relatório._4" localSheetId="6" hidden="1">{#N/A,#N/A,FALSE,"QD_F1 Invest Detalhado";#N/A,#N/A,FALSE,"QD_F3 Invest_Comparado";#N/A,#N/A,FALSE,"QD_B Trafego";#N/A,#N/A,FALSE,"QD_D0 Custos Operacionais";#N/A,#N/A,FALSE,"QD_C Receita";#N/A,#N/A,FALSE,"QD_D Custos";#N/A,#N/A,FALSE,"QD_E Resultado";#N/A,#N/A,FALSE,"QD_G Fluxo Caixa"}</definedName>
    <definedName name="wrn.Quadros._.relatório._4" localSheetId="7" hidden="1">{#N/A,#N/A,FALSE,"QD_F1 Invest Detalhado";#N/A,#N/A,FALSE,"QD_F3 Invest_Comparado";#N/A,#N/A,FALSE,"QD_B Trafego";#N/A,#N/A,FALSE,"QD_D0 Custos Operacionais";#N/A,#N/A,FALSE,"QD_C Receita";#N/A,#N/A,FALSE,"QD_D Custos";#N/A,#N/A,FALSE,"QD_E Resultado";#N/A,#N/A,FALSE,"QD_G Fluxo Caixa"}</definedName>
    <definedName name="wrn.Quadros._.relatório._4" hidden="1">{#N/A,#N/A,FALSE,"QD_F1 Invest Detalhado";#N/A,#N/A,FALSE,"QD_F3 Invest_Comparado";#N/A,#N/A,FALSE,"QD_B Trafego";#N/A,#N/A,FALSE,"QD_D0 Custos Operacionais";#N/A,#N/A,FALSE,"QD_C Receita";#N/A,#N/A,FALSE,"QD_D Custos";#N/A,#N/A,FALSE,"QD_E Resultado";#N/A,#N/A,FALSE,"QD_G Fluxo Caixa"}</definedName>
    <definedName name="wrn.Quadros._.relatório._5" localSheetId="6" hidden="1">{#N/A,#N/A,FALSE,"QD_F1 Invest Detalhado";#N/A,#N/A,FALSE,"QD_F3 Invest_Comparado";#N/A,#N/A,FALSE,"QD_B Trafego";#N/A,#N/A,FALSE,"QD_D0 Custos Operacionais";#N/A,#N/A,FALSE,"QD_C Receita";#N/A,#N/A,FALSE,"QD_D Custos";#N/A,#N/A,FALSE,"QD_E Resultado";#N/A,#N/A,FALSE,"QD_G Fluxo Caixa"}</definedName>
    <definedName name="wrn.Quadros._.relatório._5" localSheetId="7" hidden="1">{#N/A,#N/A,FALSE,"QD_F1 Invest Detalhado";#N/A,#N/A,FALSE,"QD_F3 Invest_Comparado";#N/A,#N/A,FALSE,"QD_B Trafego";#N/A,#N/A,FALSE,"QD_D0 Custos Operacionais";#N/A,#N/A,FALSE,"QD_C Receita";#N/A,#N/A,FALSE,"QD_D Custos";#N/A,#N/A,FALSE,"QD_E Resultado";#N/A,#N/A,FALSE,"QD_G Fluxo Caixa"}</definedName>
    <definedName name="wrn.Quadros._.relatório._5" hidden="1">{#N/A,#N/A,FALSE,"QD_F1 Invest Detalhado";#N/A,#N/A,FALSE,"QD_F3 Invest_Comparado";#N/A,#N/A,FALSE,"QD_B Trafego";#N/A,#N/A,FALSE,"QD_D0 Custos Operacionais";#N/A,#N/A,FALSE,"QD_C Receita";#N/A,#N/A,FALSE,"QD_D Custos";#N/A,#N/A,FALSE,"QD_E Resultado";#N/A,#N/A,FALSE,"QD_G Fluxo Caixa"}</definedName>
    <definedName name="wrn.reg" localSheetId="6" hidden="1">{#N/A,#N/A,FALSE,"ResRegn.A-kons.";#N/A,#N/A,FALSE,"Bal3112.A-kons.";#N/A,#N/A,FALSE,"Kont.a.A-kons.";#N/A,#N/A,FALSE,"Kont.a.A-kons.";#N/A,#N/A,FALSE,"Del av Note 9";#N/A,#N/A,FALSE,"Noter Balanse.A-kons.";#N/A,#N/A,FALSE,"Note 18-19.A-kons.";#N/A,#N/A,FALSE,"Note 20-1.A-kons.";#N/A,#N/A,FALSE,"Note 20-2.A-kons.";#N/A,#N/A,FALSE,"Note 21-22-23.A-kons.";#N/A,#N/A,FALSE,"Note 25-28.A-kons.";#N/A,#N/A,FALSE,"Note 23-24.A-kons.";#N/A,#N/A,FALSE,"Kont.a.A-kons.";#N/A,#N/A,FALSE,"Note11-12";#N/A,#N/A,FALSE,"Noter res.regn.A-kons. ";#N/A,#N/A,FALSE,"Note 29-30.A-kons.";#N/A,#N/A,FALSE,"Note 31-33.A-kons.";#N/A,#N/A,FALSE,"Note 34-35.A-kons."}</definedName>
    <definedName name="wrn.reg" localSheetId="7" hidden="1">{#N/A,#N/A,FALSE,"ResRegn.A-kons.";#N/A,#N/A,FALSE,"Bal3112.A-kons.";#N/A,#N/A,FALSE,"Kont.a.A-kons.";#N/A,#N/A,FALSE,"Kont.a.A-kons.";#N/A,#N/A,FALSE,"Del av Note 9";#N/A,#N/A,FALSE,"Noter Balanse.A-kons.";#N/A,#N/A,FALSE,"Note 18-19.A-kons.";#N/A,#N/A,FALSE,"Note 20-1.A-kons.";#N/A,#N/A,FALSE,"Note 20-2.A-kons.";#N/A,#N/A,FALSE,"Note 21-22-23.A-kons.";#N/A,#N/A,FALSE,"Note 25-28.A-kons.";#N/A,#N/A,FALSE,"Note 23-24.A-kons.";#N/A,#N/A,FALSE,"Kont.a.A-kons.";#N/A,#N/A,FALSE,"Note11-12";#N/A,#N/A,FALSE,"Noter res.regn.A-kons. ";#N/A,#N/A,FALSE,"Note 29-30.A-kons.";#N/A,#N/A,FALSE,"Note 31-33.A-kons.";#N/A,#N/A,FALSE,"Note 34-35.A-kons."}</definedName>
    <definedName name="wrn.reg" hidden="1">{#N/A,#N/A,FALSE,"ResRegn.A-kons.";#N/A,#N/A,FALSE,"Bal3112.A-kons.";#N/A,#N/A,FALSE,"Kont.a.A-kons.";#N/A,#N/A,FALSE,"Kont.a.A-kons.";#N/A,#N/A,FALSE,"Del av Note 9";#N/A,#N/A,FALSE,"Noter Balanse.A-kons.";#N/A,#N/A,FALSE,"Note 18-19.A-kons.";#N/A,#N/A,FALSE,"Note 20-1.A-kons.";#N/A,#N/A,FALSE,"Note 20-2.A-kons.";#N/A,#N/A,FALSE,"Note 21-22-23.A-kons.";#N/A,#N/A,FALSE,"Note 25-28.A-kons.";#N/A,#N/A,FALSE,"Note 23-24.A-kons.";#N/A,#N/A,FALSE,"Kont.a.A-kons.";#N/A,#N/A,FALSE,"Note11-12";#N/A,#N/A,FALSE,"Noter res.regn.A-kons. ";#N/A,#N/A,FALSE,"Note 29-30.A-kons.";#N/A,#N/A,FALSE,"Note 31-33.A-kons.";#N/A,#N/A,FALSE,"Note 34-35.A-kons."}</definedName>
    <definedName name="wrn.Regn95.xls." localSheetId="6" hidden="1">{#N/A,#N/A,FALSE,"ResRegn.A-kons.";#N/A,#N/A,FALSE,"Bal3112.A-kons.";#N/A,#N/A,FALSE,"Kont.a.A-kons.";#N/A,#N/A,FALSE,"Kont.a.A-kons.";#N/A,#N/A,FALSE,"Del av Note 9";#N/A,#N/A,FALSE,"Noter Balanse.A-kons.";#N/A,#N/A,FALSE,"Note 18-19.A-kons.";#N/A,#N/A,FALSE,"Note 20-1.A-kons.";#N/A,#N/A,FALSE,"Note 20-2.A-kons.";#N/A,#N/A,FALSE,"Note 21-22-23.A-kons.";#N/A,#N/A,FALSE,"Note 25-28.A-kons.";#N/A,#N/A,FALSE,"Note 23-24.A-kons.";#N/A,#N/A,FALSE,"Kont.a.A-kons.";#N/A,#N/A,FALSE,"Note11-12";#N/A,#N/A,FALSE,"Noter res.regn.A-kons. ";#N/A,#N/A,FALSE,"Note 29-30.A-kons.";#N/A,#N/A,FALSE,"Note 31-33.A-kons.";#N/A,#N/A,FALSE,"Note 34-35.A-kons."}</definedName>
    <definedName name="wrn.Regn95.xls." localSheetId="7" hidden="1">{#N/A,#N/A,FALSE,"ResRegn.A-kons.";#N/A,#N/A,FALSE,"Bal3112.A-kons.";#N/A,#N/A,FALSE,"Kont.a.A-kons.";#N/A,#N/A,FALSE,"Kont.a.A-kons.";#N/A,#N/A,FALSE,"Del av Note 9";#N/A,#N/A,FALSE,"Noter Balanse.A-kons.";#N/A,#N/A,FALSE,"Note 18-19.A-kons.";#N/A,#N/A,FALSE,"Note 20-1.A-kons.";#N/A,#N/A,FALSE,"Note 20-2.A-kons.";#N/A,#N/A,FALSE,"Note 21-22-23.A-kons.";#N/A,#N/A,FALSE,"Note 25-28.A-kons.";#N/A,#N/A,FALSE,"Note 23-24.A-kons.";#N/A,#N/A,FALSE,"Kont.a.A-kons.";#N/A,#N/A,FALSE,"Note11-12";#N/A,#N/A,FALSE,"Noter res.regn.A-kons. ";#N/A,#N/A,FALSE,"Note 29-30.A-kons.";#N/A,#N/A,FALSE,"Note 31-33.A-kons.";#N/A,#N/A,FALSE,"Note 34-35.A-kons."}</definedName>
    <definedName name="wrn.Regn95.xls." hidden="1">{#N/A,#N/A,FALSE,"ResRegn.A-kons.";#N/A,#N/A,FALSE,"Bal3112.A-kons.";#N/A,#N/A,FALSE,"Kont.a.A-kons.";#N/A,#N/A,FALSE,"Kont.a.A-kons.";#N/A,#N/A,FALSE,"Del av Note 9";#N/A,#N/A,FALSE,"Noter Balanse.A-kons.";#N/A,#N/A,FALSE,"Note 18-19.A-kons.";#N/A,#N/A,FALSE,"Note 20-1.A-kons.";#N/A,#N/A,FALSE,"Note 20-2.A-kons.";#N/A,#N/A,FALSE,"Note 21-22-23.A-kons.";#N/A,#N/A,FALSE,"Note 25-28.A-kons.";#N/A,#N/A,FALSE,"Note 23-24.A-kons.";#N/A,#N/A,FALSE,"Kont.a.A-kons.";#N/A,#N/A,FALSE,"Note11-12";#N/A,#N/A,FALSE,"Noter res.regn.A-kons. ";#N/A,#N/A,FALSE,"Note 29-30.A-kons.";#N/A,#N/A,FALSE,"Note 31-33.A-kons.";#N/A,#N/A,FALSE,"Note 34-35.A-kons."}</definedName>
    <definedName name="wrn.RegnAker.xls." localSheetId="6" hidden="1">{#N/A,#N/A,FALSE,"Res.regn.Aker a.s";#N/A,#N/A,FALSE,"Balanse3112.Aker a.s";#N/A,#N/A,FALSE,"Kont.anal.Aker a.s ";#N/A,#N/A,FALSE,"Noter 1-2.Aker a.s";#N/A,#N/A,FALSE,"Noter 3-7.Aker a.s";#N/A,#N/A,FALSE,"Rev.beretning 95"}</definedName>
    <definedName name="wrn.RegnAker.xls." localSheetId="7" hidden="1">{#N/A,#N/A,FALSE,"Res.regn.Aker a.s";#N/A,#N/A,FALSE,"Balanse3112.Aker a.s";#N/A,#N/A,FALSE,"Kont.anal.Aker a.s ";#N/A,#N/A,FALSE,"Noter 1-2.Aker a.s";#N/A,#N/A,FALSE,"Noter 3-7.Aker a.s";#N/A,#N/A,FALSE,"Rev.beretning 95"}</definedName>
    <definedName name="wrn.RegnAker.xls." hidden="1">{#N/A,#N/A,FALSE,"Res.regn.Aker a.s";#N/A,#N/A,FALSE,"Balanse3112.Aker a.s";#N/A,#N/A,FALSE,"Kont.anal.Aker a.s ";#N/A,#N/A,FALSE,"Noter 1-2.Aker a.s";#N/A,#N/A,FALSE,"Noter 3-7.Aker a.s";#N/A,#N/A,FALSE,"Rev.beretning 95"}</definedName>
    <definedName name="wrn.rel.custo._.xls." localSheetId="6"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N/A,#N/A,FALSE,"STANDARD"}</definedName>
    <definedName name="wrn.rel.custo._.xls." localSheetId="7"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N/A,#N/A,FALSE,"STANDARD"}</definedName>
    <definedName name="wrn.rel.custo._.xls."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N/A,#N/A,FALSE,"STANDARD"}</definedName>
    <definedName name="wrn.REL_IR_97." localSheetId="6" hidden="1">{#N/A,#N/A,TRUE,"BD 97";#N/A,#N/A,TRUE,"IR E CS 1997";#N/A,#N/A,TRUE,"CONTINGÊNCIAS";#N/A,#N/A,TRUE,"AD_EX_97";#N/A,#N/A,TRUE,"PR ND";#N/A,#N/A,TRUE,"8191";#N/A,#N/A,TRUE,"8383";#N/A,#N/A,TRUE,"MP 1024"}</definedName>
    <definedName name="wrn.REL_IR_97." localSheetId="7" hidden="1">{#N/A,#N/A,TRUE,"BD 97";#N/A,#N/A,TRUE,"IR E CS 1997";#N/A,#N/A,TRUE,"CONTINGÊNCIAS";#N/A,#N/A,TRUE,"AD_EX_97";#N/A,#N/A,TRUE,"PR ND";#N/A,#N/A,TRUE,"8191";#N/A,#N/A,TRUE,"8383";#N/A,#N/A,TRUE,"MP 1024"}</definedName>
    <definedName name="wrn.REL_IR_97." hidden="1">{#N/A,#N/A,TRUE,"BD 97";#N/A,#N/A,TRUE,"IR E CS 1997";#N/A,#N/A,TRUE,"CONTINGÊNCIAS";#N/A,#N/A,TRUE,"AD_EX_97";#N/A,#N/A,TRUE,"PR ND";#N/A,#N/A,TRUE,"8191";#N/A,#N/A,TRUE,"8383";#N/A,#N/A,TRUE,"MP 1024"}</definedName>
    <definedName name="wrn.REL_ORÇAMENTO." localSheetId="6" hidden="1">{"orç_mes",#N/A,FALSE,"TOTAL";"ORÇ_MES",#N/A,FALSE,"760";"ORÇ_MES",#N/A,FALSE,"761"}</definedName>
    <definedName name="wrn.REL_ORÇAMENTO." localSheetId="7" hidden="1">{"orç_mes",#N/A,FALSE,"TOTAL";"ORÇ_MES",#N/A,FALSE,"760";"ORÇ_MES",#N/A,FALSE,"761"}</definedName>
    <definedName name="wrn.REL_ORÇAMENTO." hidden="1">{"orç_mes",#N/A,FALSE,"TOTAL";"ORÇ_MES",#N/A,FALSE,"760";"ORÇ_MES",#N/A,FALSE,"761"}</definedName>
    <definedName name="wrn.REL_REAL." localSheetId="6" hidden="1">{"real",#N/A,FALSE,"TOTAL";"REAL",#N/A,FALSE,"760";"REAL",#N/A,FALSE,"761"}</definedName>
    <definedName name="wrn.REL_REAL." localSheetId="7" hidden="1">{"real",#N/A,FALSE,"TOTAL";"REAL",#N/A,FALSE,"760";"REAL",#N/A,FALSE,"761"}</definedName>
    <definedName name="wrn.REL_REAL." hidden="1">{"real",#N/A,FALSE,"TOTAL";"REAL",#N/A,FALSE,"760";"REAL",#N/A,FALSE,"761"}</definedName>
    <definedName name="wrn.REL_REPORTE." localSheetId="6" hidden="1">{"reporte",#N/A,FALSE,"TOTAL";"REPORTE",#N/A,FALSE,"760";"REPORTE",#N/A,FALSE,"761"}</definedName>
    <definedName name="wrn.REL_REPORTE." localSheetId="7" hidden="1">{"reporte",#N/A,FALSE,"TOTAL";"REPORTE",#N/A,FALSE,"760";"REPORTE",#N/A,FALSE,"761"}</definedName>
    <definedName name="wrn.REL_REPORTE." hidden="1">{"reporte",#N/A,FALSE,"TOTAL";"REPORTE",#N/A,FALSE,"760";"REPORTE",#N/A,FALSE,"761"}</definedName>
    <definedName name="wrn.relat1" localSheetId="6" hidden="1">{"características",#N/A,TRUE,"Imprime1";"ciclos",#N/A,TRUE,"Imprime1"}</definedName>
    <definedName name="wrn.relat1" localSheetId="7" hidden="1">{"características",#N/A,TRUE,"Imprime1";"ciclos",#N/A,TRUE,"Imprime1"}</definedName>
    <definedName name="wrn.relat1" hidden="1">{"características",#N/A,TRUE,"Imprime1";"ciclos",#N/A,TRUE,"Imprime1"}</definedName>
    <definedName name="wrn.relat1." localSheetId="6" hidden="1">{"características",#N/A,TRUE,"Imprime1";"ciclos",#N/A,TRUE,"Imprime1"}</definedName>
    <definedName name="wrn.relat1." localSheetId="7" hidden="1">{"características",#N/A,TRUE,"Imprime1";"ciclos",#N/A,TRUE,"Imprime1"}</definedName>
    <definedName name="wrn.relat1." hidden="1">{"características",#N/A,TRUE,"Imprime1";"ciclos",#N/A,TRUE,"Imprime1"}</definedName>
    <definedName name="wrn.relat2" localSheetId="6" hidden="1">{"Características",#N/A,TRUE,"Imprime1";"Custos",#N/A,TRUE,"Imprime1"}</definedName>
    <definedName name="wrn.relat2" localSheetId="7" hidden="1">{"Características",#N/A,TRUE,"Imprime1";"Custos",#N/A,TRUE,"Imprime1"}</definedName>
    <definedName name="wrn.relat2" hidden="1">{"Características",#N/A,TRUE,"Imprime1";"Custos",#N/A,TRUE,"Imprime1"}</definedName>
    <definedName name="wrn.relat2." localSheetId="6" hidden="1">{"Características",#N/A,TRUE,"Imprime1";"Custos",#N/A,TRUE,"Imprime1"}</definedName>
    <definedName name="wrn.relat2." localSheetId="7" hidden="1">{"Características",#N/A,TRUE,"Imprime1";"Custos",#N/A,TRUE,"Imprime1"}</definedName>
    <definedName name="wrn.relat2." hidden="1">{"Características",#N/A,TRUE,"Imprime1";"Custos",#N/A,TRUE,"Imprime1"}</definedName>
    <definedName name="wrn.Relatório._.01." localSheetId="6" hidden="1">{#N/A,#N/A,TRUE,"Resumo de Preços"}</definedName>
    <definedName name="wrn.Relatório._.01." localSheetId="7" hidden="1">{#N/A,#N/A,TRUE,"Resumo de Preços"}</definedName>
    <definedName name="wrn.Relatório._.01." hidden="1">{#N/A,#N/A,TRUE,"Resumo de Preços"}</definedName>
    <definedName name="wrn.RELATÓRIO._.CONTÁBIL." localSheetId="6" hidden="1">{#N/A,#N/A,FALSE,"COMENTARIOS";#N/A,#N/A,FALSE,"BALANÇO";#N/A,#N/A,FALSE,"RESULTADO";#N/A,#N/A,FALSE," SALDOS ATIVOS";#N/A,#N/A,FALSE,"SALDOS PASSIVOS";#N/A,#N/A,FALSE,"RECEITA DE VENDAS";#N/A,#N/A,FALSE," CPV";#N/A,#N/A,FALSE,"DESP COMERCIAIS";#N/A,#N/A,FALSE,"DESP ADM";#N/A,#N/A,FALSE,"RES FIN ";#N/A,#N/A,FALSE,"OUTRAS  OP ";#N/A,#N/A,FALSE,"RES N OP ";#N/A,#N/A,FALSE,"INTERCIAS JAN";#N/A,#N/A,FALSE,"INTERCIAS FEV";#N/A,#N/A,FALSE,"INTERCIAS MAR";#N/A,#N/A,FALSE,"INTERCIAS ABR";#N/A,#N/A,FALSE,"INTERCIAS MAI";#N/A,#N/A,FALSE,"INTERCIAS JUN";#N/A,#N/A,FALSE,"INTERCIAS JUL";#N/A,#N/A,FALSE,"INRECIAS AGO";#N/A,#N/A,FALSE,"INTERCIAS SET";#N/A,#N/A,FALSE,"INTERCIAS OUT";#N/A,#N/A,FALSE,"INTERCIAS NOV";#N/A,#N/A,FALSE,"INTERCIAS DEZ"}</definedName>
    <definedName name="wrn.RELATÓRIO._.CONTÁBIL." localSheetId="7" hidden="1">{#N/A,#N/A,FALSE,"COMENTARIOS";#N/A,#N/A,FALSE,"BALANÇO";#N/A,#N/A,FALSE,"RESULTADO";#N/A,#N/A,FALSE," SALDOS ATIVOS";#N/A,#N/A,FALSE,"SALDOS PASSIVOS";#N/A,#N/A,FALSE,"RECEITA DE VENDAS";#N/A,#N/A,FALSE," CPV";#N/A,#N/A,FALSE,"DESP COMERCIAIS";#N/A,#N/A,FALSE,"DESP ADM";#N/A,#N/A,FALSE,"RES FIN ";#N/A,#N/A,FALSE,"OUTRAS  OP ";#N/A,#N/A,FALSE,"RES N OP ";#N/A,#N/A,FALSE,"INTERCIAS JAN";#N/A,#N/A,FALSE,"INTERCIAS FEV";#N/A,#N/A,FALSE,"INTERCIAS MAR";#N/A,#N/A,FALSE,"INTERCIAS ABR";#N/A,#N/A,FALSE,"INTERCIAS MAI";#N/A,#N/A,FALSE,"INTERCIAS JUN";#N/A,#N/A,FALSE,"INTERCIAS JUL";#N/A,#N/A,FALSE,"INRECIAS AGO";#N/A,#N/A,FALSE,"INTERCIAS SET";#N/A,#N/A,FALSE,"INTERCIAS OUT";#N/A,#N/A,FALSE,"INTERCIAS NOV";#N/A,#N/A,FALSE,"INTERCIAS DEZ"}</definedName>
    <definedName name="wrn.RELATÓRIO._.CONTÁBIL." hidden="1">{#N/A,#N/A,FALSE,"COMENTARIOS";#N/A,#N/A,FALSE,"BALANÇO";#N/A,#N/A,FALSE,"RESULTADO";#N/A,#N/A,FALSE," SALDOS ATIVOS";#N/A,#N/A,FALSE,"SALDOS PASSIVOS";#N/A,#N/A,FALSE,"RECEITA DE VENDAS";#N/A,#N/A,FALSE," CPV";#N/A,#N/A,FALSE,"DESP COMERCIAIS";#N/A,#N/A,FALSE,"DESP ADM";#N/A,#N/A,FALSE,"RES FIN ";#N/A,#N/A,FALSE,"OUTRAS  OP ";#N/A,#N/A,FALSE,"RES N OP ";#N/A,#N/A,FALSE,"INTERCIAS JAN";#N/A,#N/A,FALSE,"INTERCIAS FEV";#N/A,#N/A,FALSE,"INTERCIAS MAR";#N/A,#N/A,FALSE,"INTERCIAS ABR";#N/A,#N/A,FALSE,"INTERCIAS MAI";#N/A,#N/A,FALSE,"INTERCIAS JUN";#N/A,#N/A,FALSE,"INTERCIAS JUL";#N/A,#N/A,FALSE,"INRECIAS AGO";#N/A,#N/A,FALSE,"INTERCIAS SET";#N/A,#N/A,FALSE,"INTERCIAS OUT";#N/A,#N/A,FALSE,"INTERCIAS NOV";#N/A,#N/A,FALSE,"INTERCIAS DEZ"}</definedName>
    <definedName name="wrn.Relatório._.Porto."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wrn.Relatório._.Porto."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wrn.Relatório._.Porto."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wrn.RELCUSTO." localSheetId="6" hidden="1">{#N/A,#N/A,FALSE,"CAPA";#N/A,#N/A,FALSE,"CUSTOTOT";#N/A,#N/A,FALSE,"ORCEXEC";#N/A,#N/A,FALSE,"CUSTO";#N/A,#N/A,FALSE,"MINCC";#N/A,#N/A,FALSE,"MINCCUNI";#N/A,#N/A,FALSE,"MINNAT";#N/A,#N/A,FALSE,"MINNATUN";#N/A,#N/A,FALSE,"TRACC";#N/A,#N/A,FALSE,"TRACCUNI";#N/A,#N/A,FALSE,"TRANAT";#N/A,#N/A,FALSE,"TRANATUN";#N/A,#N/A,FALSE,"MOICC";#N/A,#N/A,FALSE,"MOICCUNI";#N/A,#N/A,FALSE,"MOINAT";#N/A,#N/A,FALSE,"MOINATUN";#N/A,#N/A,FALSE,"STANDARD";#N/A,#N/A,FALSE,"MPCC";#N/A,#N/A,FALSE,"MPCCUNIT";#N/A,#N/A,FALSE,"MPNATTOT";#N/A,#N/A,FALSE,"MPNATTOT";#N/A,#N/A,FALSE,"MPNATUNI"}</definedName>
    <definedName name="wrn.RELCUSTO." localSheetId="7" hidden="1">{#N/A,#N/A,FALSE,"CAPA";#N/A,#N/A,FALSE,"CUSTOTOT";#N/A,#N/A,FALSE,"ORCEXEC";#N/A,#N/A,FALSE,"CUSTO";#N/A,#N/A,FALSE,"MINCC";#N/A,#N/A,FALSE,"MINCCUNI";#N/A,#N/A,FALSE,"MINNAT";#N/A,#N/A,FALSE,"MINNATUN";#N/A,#N/A,FALSE,"TRACC";#N/A,#N/A,FALSE,"TRACCUNI";#N/A,#N/A,FALSE,"TRANAT";#N/A,#N/A,FALSE,"TRANATUN";#N/A,#N/A,FALSE,"MOICC";#N/A,#N/A,FALSE,"MOICCUNI";#N/A,#N/A,FALSE,"MOINAT";#N/A,#N/A,FALSE,"MOINATUN";#N/A,#N/A,FALSE,"STANDARD";#N/A,#N/A,FALSE,"MPCC";#N/A,#N/A,FALSE,"MPCCUNIT";#N/A,#N/A,FALSE,"MPNATTOT";#N/A,#N/A,FALSE,"MPNATTOT";#N/A,#N/A,FALSE,"MPNATUNI"}</definedName>
    <definedName name="wrn.RELCUSTO." hidden="1">{#N/A,#N/A,FALSE,"CAPA";#N/A,#N/A,FALSE,"CUSTOTOT";#N/A,#N/A,FALSE,"ORCEXEC";#N/A,#N/A,FALSE,"CUSTO";#N/A,#N/A,FALSE,"MINCC";#N/A,#N/A,FALSE,"MINCCUNI";#N/A,#N/A,FALSE,"MINNAT";#N/A,#N/A,FALSE,"MINNATUN";#N/A,#N/A,FALSE,"TRACC";#N/A,#N/A,FALSE,"TRACCUNI";#N/A,#N/A,FALSE,"TRANAT";#N/A,#N/A,FALSE,"TRANATUN";#N/A,#N/A,FALSE,"MOICC";#N/A,#N/A,FALSE,"MOICCUNI";#N/A,#N/A,FALSE,"MOINAT";#N/A,#N/A,FALSE,"MOINATUN";#N/A,#N/A,FALSE,"STANDARD";#N/A,#N/A,FALSE,"MPCC";#N/A,#N/A,FALSE,"MPCCUNIT";#N/A,#N/A,FALSE,"MPNATTOT";#N/A,#N/A,FALSE,"MPNATTOT";#N/A,#N/A,FALSE,"MPNATUNI"}</definedName>
    <definedName name="wrn.relcustoxls." localSheetId="6"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N/A,#N/A,FALSE,"STANDARD"}</definedName>
    <definedName name="wrn.relcustoxls." localSheetId="7"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N/A,#N/A,FALSE,"STANDARD"}</definedName>
    <definedName name="wrn.relcustoxls."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N/A,#N/A,FALSE,"STANDARD"}</definedName>
    <definedName name="wrn.relext." localSheetId="6" hidden="1">{#N/A,#N/A,TRUE,"Plan1"}</definedName>
    <definedName name="wrn.relext." localSheetId="7" hidden="1">{#N/A,#N/A,TRUE,"Plan1"}</definedName>
    <definedName name="wrn.relext." hidden="1">{#N/A,#N/A,TRUE,"Plan1"}</definedName>
    <definedName name="wrn.RELPAC."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wrn.RELPAC."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wrn.RELPAC."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wrn.rma." localSheetId="6" hidden="1">{#N/A,#N/A,FALSE,"Plan1";#N/A,#N/A,FALSE,"Plan1 (2)";#N/A,#N/A,FALSE,"Plan1 (4)";#N/A,#N/A,FALSE,"Plan1 (5)";#N/A,#N/A,FALSE,"Plan1 (6)";#N/A,#N/A,FALSE,"600N6201";#N/A,#N/A,FALSE,"Plan1 (18)";#N/A,#N/A,FALSE,"Plan1 (16)";#N/A,#N/A,FALSE,"Plan1 (17)";#N/A,#N/A,FALSE,"Plan1 (13)";#N/A,#N/A,FALSE,"Plan1 (10)";#N/A,#N/A,FALSE,"Plan1 (11)";#N/A,#N/A,FALSE,"Plan1 (3)";#N/A,#N/A,FALSE,"Plan1 (8)";#N/A,#N/A,FALSE,"Plan1 (9)";#N/A,#N/A,FALSE,"Plan1 (12)";#N/A,#N/A,FALSE,"Plan1 (14)";#N/A,#N/A,FALSE,"Plan1 (15)"}</definedName>
    <definedName name="wrn.rma." localSheetId="7" hidden="1">{#N/A,#N/A,FALSE,"Plan1";#N/A,#N/A,FALSE,"Plan1 (2)";#N/A,#N/A,FALSE,"Plan1 (4)";#N/A,#N/A,FALSE,"Plan1 (5)";#N/A,#N/A,FALSE,"Plan1 (6)";#N/A,#N/A,FALSE,"600N6201";#N/A,#N/A,FALSE,"Plan1 (18)";#N/A,#N/A,FALSE,"Plan1 (16)";#N/A,#N/A,FALSE,"Plan1 (17)";#N/A,#N/A,FALSE,"Plan1 (13)";#N/A,#N/A,FALSE,"Plan1 (10)";#N/A,#N/A,FALSE,"Plan1 (11)";#N/A,#N/A,FALSE,"Plan1 (3)";#N/A,#N/A,FALSE,"Plan1 (8)";#N/A,#N/A,FALSE,"Plan1 (9)";#N/A,#N/A,FALSE,"Plan1 (12)";#N/A,#N/A,FALSE,"Plan1 (14)";#N/A,#N/A,FALSE,"Plan1 (15)"}</definedName>
    <definedName name="wrn.rma." hidden="1">{#N/A,#N/A,FALSE,"Plan1";#N/A,#N/A,FALSE,"Plan1 (2)";#N/A,#N/A,FALSE,"Plan1 (4)";#N/A,#N/A,FALSE,"Plan1 (5)";#N/A,#N/A,FALSE,"Plan1 (6)";#N/A,#N/A,FALSE,"600N6201";#N/A,#N/A,FALSE,"Plan1 (18)";#N/A,#N/A,FALSE,"Plan1 (16)";#N/A,#N/A,FALSE,"Plan1 (17)";#N/A,#N/A,FALSE,"Plan1 (13)";#N/A,#N/A,FALSE,"Plan1 (10)";#N/A,#N/A,FALSE,"Plan1 (11)";#N/A,#N/A,FALSE,"Plan1 (3)";#N/A,#N/A,FALSE,"Plan1 (8)";#N/A,#N/A,FALSE,"Plan1 (9)";#N/A,#N/A,FALSE,"Plan1 (12)";#N/A,#N/A,FALSE,"Plan1 (14)";#N/A,#N/A,FALSE,"Plan1 (15)"}</definedName>
    <definedName name="wrn.sales." localSheetId="6" hidden="1">{"sales",#N/A,FALSE,"Sales";"sales existing",#N/A,FALSE,"Sales";"sales rd1",#N/A,FALSE,"Sales";"sales rd2",#N/A,FALSE,"Sales"}</definedName>
    <definedName name="wrn.sales." localSheetId="7" hidden="1">{"sales",#N/A,FALSE,"Sales";"sales existing",#N/A,FALSE,"Sales";"sales rd1",#N/A,FALSE,"Sales";"sales rd2",#N/A,FALSE,"Sales"}</definedName>
    <definedName name="wrn.sales." hidden="1">{"sales",#N/A,FALSE,"Sales";"sales existing",#N/A,FALSE,"Sales";"sales rd1",#N/A,FALSE,"Sales";"sales rd2",#N/A,FALSE,"Sales"}</definedName>
    <definedName name="wrn.SBBE." localSheetId="7" hidden="1">{#N/A,#N/A,FALSE,"Plan1"}</definedName>
    <definedName name="wrn.SBBE." hidden="1">{#N/A,#N/A,FALSE,"Plan1"}</definedName>
    <definedName name="wrn.SERV._.PAVTO." localSheetId="6" hidden="1">{#N/A,#N/A,FALSE,"SS 1";#N/A,#N/A,FALSE,"SS 2";#N/A,#N/A,FALSE,"TER 1 (1)";#N/A,#N/A,FALSE,"TER 1 (2)";#N/A,#N/A,FALSE,"TER 2 ";#N/A,#N/A,FALSE,"TP  (1)";#N/A,#N/A,FALSE,"TP  (2)";#N/A,#N/A,FALSE,"CM BAR"}</definedName>
    <definedName name="wrn.SERV._.PAVTO." localSheetId="7" hidden="1">{#N/A,#N/A,FALSE,"SS 1";#N/A,#N/A,FALSE,"SS 2";#N/A,#N/A,FALSE,"TER 1 (1)";#N/A,#N/A,FALSE,"TER 1 (2)";#N/A,#N/A,FALSE,"TER 2 ";#N/A,#N/A,FALSE,"TP  (1)";#N/A,#N/A,FALSE,"TP  (2)";#N/A,#N/A,FALSE,"CM BAR"}</definedName>
    <definedName name="wrn.SERV._.PAVTO." hidden="1">{#N/A,#N/A,FALSE,"SS 1";#N/A,#N/A,FALSE,"SS 2";#N/A,#N/A,FALSE,"TER 1 (1)";#N/A,#N/A,FALSE,"TER 1 (2)";#N/A,#N/A,FALSE,"TER 2 ";#N/A,#N/A,FALSE,"TP  (1)";#N/A,#N/A,FALSE,"TP  (2)";#N/A,#N/A,FALSE,"CM BAR"}</definedName>
    <definedName name="wrn.SERV._.PAVTO._1" localSheetId="7" hidden="1">{#N/A,#N/A,FALSE,"SS 1";#N/A,#N/A,FALSE,"SS 2";#N/A,#N/A,FALSE,"TER 1 (1)";#N/A,#N/A,FALSE,"TER 1 (2)";#N/A,#N/A,FALSE,"TER 2 ";#N/A,#N/A,FALSE,"TP  (1)";#N/A,#N/A,FALSE,"TP  (2)";#N/A,#N/A,FALSE,"CM BAR"}</definedName>
    <definedName name="wrn.SERV._.PAVTO._1" hidden="1">{#N/A,#N/A,FALSE,"SS 1";#N/A,#N/A,FALSE,"SS 2";#N/A,#N/A,FALSE,"TER 1 (1)";#N/A,#N/A,FALSE,"TER 1 (2)";#N/A,#N/A,FALSE,"TER 2 ";#N/A,#N/A,FALSE,"TP  (1)";#N/A,#N/A,FALSE,"TP  (2)";#N/A,#N/A,FALSE,"CM BAR"}</definedName>
    <definedName name="wrn.SERV._.PAVTO._1_1" localSheetId="7" hidden="1">{#N/A,#N/A,FALSE,"SS 1";#N/A,#N/A,FALSE,"SS 2";#N/A,#N/A,FALSE,"TER 1 (1)";#N/A,#N/A,FALSE,"TER 1 (2)";#N/A,#N/A,FALSE,"TER 2 ";#N/A,#N/A,FALSE,"TP  (1)";#N/A,#N/A,FALSE,"TP  (2)";#N/A,#N/A,FALSE,"CM BAR"}</definedName>
    <definedName name="wrn.SERV._.PAVTO._1_1" hidden="1">{#N/A,#N/A,FALSE,"SS 1";#N/A,#N/A,FALSE,"SS 2";#N/A,#N/A,FALSE,"TER 1 (1)";#N/A,#N/A,FALSE,"TER 1 (2)";#N/A,#N/A,FALSE,"TER 2 ";#N/A,#N/A,FALSE,"TP  (1)";#N/A,#N/A,FALSE,"TP  (2)";#N/A,#N/A,FALSE,"CM BAR"}</definedName>
    <definedName name="wrn.SERV._.PAVTO._2" localSheetId="7" hidden="1">{#N/A,#N/A,FALSE,"SS 1";#N/A,#N/A,FALSE,"SS 2";#N/A,#N/A,FALSE,"TER 1 (1)";#N/A,#N/A,FALSE,"TER 1 (2)";#N/A,#N/A,FALSE,"TER 2 ";#N/A,#N/A,FALSE,"TP  (1)";#N/A,#N/A,FALSE,"TP  (2)";#N/A,#N/A,FALSE,"CM BAR"}</definedName>
    <definedName name="wrn.SERV._.PAVTO._2" hidden="1">{#N/A,#N/A,FALSE,"SS 1";#N/A,#N/A,FALSE,"SS 2";#N/A,#N/A,FALSE,"TER 1 (1)";#N/A,#N/A,FALSE,"TER 1 (2)";#N/A,#N/A,FALSE,"TER 2 ";#N/A,#N/A,FALSE,"TP  (1)";#N/A,#N/A,FALSE,"TP  (2)";#N/A,#N/A,FALSE,"CM BAR"}</definedName>
    <definedName name="wrn.serv.xls." localSheetId="6" hidden="1">{#N/A,#N/A,FALSE,"CM BAR";#N/A,#N/A,FALSE,"SUBSOLO";#N/A,#N/A,FALSE,"TERREO";#N/A,#N/A,FALSE,"TIPO";#N/A,#N/A,FALSE,"DUP  INF";#N/A,#N/A,FALSE,"DUP SUP"}</definedName>
    <definedName name="wrn.serv.xls." localSheetId="7" hidden="1">{#N/A,#N/A,FALSE,"CM BAR";#N/A,#N/A,FALSE,"SUBSOLO";#N/A,#N/A,FALSE,"TERREO";#N/A,#N/A,FALSE,"TIPO";#N/A,#N/A,FALSE,"DUP  INF";#N/A,#N/A,FALSE,"DUP SUP"}</definedName>
    <definedName name="wrn.serv.xls." hidden="1">{#N/A,#N/A,FALSE,"CM BAR";#N/A,#N/A,FALSE,"SUBSOLO";#N/A,#N/A,FALSE,"TERREO";#N/A,#N/A,FALSE,"TIPO";#N/A,#N/A,FALSE,"DUP  INF";#N/A,#N/A,FALSE,"DUP SUP"}</definedName>
    <definedName name="wrn.serv.xls._1" localSheetId="7" hidden="1">{#N/A,#N/A,FALSE,"CM BAR";#N/A,#N/A,FALSE,"SUBSOLO";#N/A,#N/A,FALSE,"TERREO";#N/A,#N/A,FALSE,"TIPO";#N/A,#N/A,FALSE,"DUP  INF";#N/A,#N/A,FALSE,"DUP SUP"}</definedName>
    <definedName name="wrn.serv.xls._1" hidden="1">{#N/A,#N/A,FALSE,"CM BAR";#N/A,#N/A,FALSE,"SUBSOLO";#N/A,#N/A,FALSE,"TERREO";#N/A,#N/A,FALSE,"TIPO";#N/A,#N/A,FALSE,"DUP  INF";#N/A,#N/A,FALSE,"DUP SUP"}</definedName>
    <definedName name="wrn.serv.xls._1_1" localSheetId="7" hidden="1">{#N/A,#N/A,FALSE,"CM BAR";#N/A,#N/A,FALSE,"SUBSOLO";#N/A,#N/A,FALSE,"TERREO";#N/A,#N/A,FALSE,"TIPO";#N/A,#N/A,FALSE,"DUP  INF";#N/A,#N/A,FALSE,"DUP SUP"}</definedName>
    <definedName name="wrn.serv.xls._1_1" hidden="1">{#N/A,#N/A,FALSE,"CM BAR";#N/A,#N/A,FALSE,"SUBSOLO";#N/A,#N/A,FALSE,"TERREO";#N/A,#N/A,FALSE,"TIPO";#N/A,#N/A,FALSE,"DUP  INF";#N/A,#N/A,FALSE,"DUP SUP"}</definedName>
    <definedName name="wrn.serv.xls._2" localSheetId="7" hidden="1">{#N/A,#N/A,FALSE,"CM BAR";#N/A,#N/A,FALSE,"SUBSOLO";#N/A,#N/A,FALSE,"TERREO";#N/A,#N/A,FALSE,"TIPO";#N/A,#N/A,FALSE,"DUP  INF";#N/A,#N/A,FALSE,"DUP SUP"}</definedName>
    <definedName name="wrn.serv.xls._2" hidden="1">{#N/A,#N/A,FALSE,"CM BAR";#N/A,#N/A,FALSE,"SUBSOLO";#N/A,#N/A,FALSE,"TERREO";#N/A,#N/A,FALSE,"TIPO";#N/A,#N/A,FALSE,"DUP  INF";#N/A,#N/A,FALSE,"DUP SUP"}</definedName>
    <definedName name="wrn.SHORT." localSheetId="6" hidden="1">{"CREDIT STATISTICS",#N/A,FALSE,"STATS";"CF_AND_IS",#N/A,FALSE,"PLAN";"BALSHEET",#N/A,FALSE,"BALANCE SHEET"}</definedName>
    <definedName name="wrn.SHORT." localSheetId="7" hidden="1">{"CREDIT STATISTICS",#N/A,FALSE,"STATS";"CF_AND_IS",#N/A,FALSE,"PLAN";"BALSHEET",#N/A,FALSE,"BALANCE SHEET"}</definedName>
    <definedName name="wrn.SHORT." hidden="1">{"CREDIT STATISTICS",#N/A,FALSE,"STATS";"CF_AND_IS",#N/A,FALSE,"PLAN";"BALSHEET",#N/A,FALSE,"BALANCE SHEET"}</definedName>
    <definedName name="wrn.SITUAÇÃO._.DIÁRIA." localSheetId="6" hidden="1">{#N/A,#N/A,FALSE,"SITUAÇÃO DIÁRIA ";#N/A,#N/A,FALSE,"7 à 7"}</definedName>
    <definedName name="wrn.SITUAÇÃO._.DIÁRIA." localSheetId="7" hidden="1">{#N/A,#N/A,FALSE,"SITUAÇÃO DIÁRIA ";#N/A,#N/A,FALSE,"7 à 7"}</definedName>
    <definedName name="wrn.SITUAÇÃO._.DIÁRIA." hidden="1">{#N/A,#N/A,FALSE,"SITUAÇÃO DIÁRIA ";#N/A,#N/A,FALSE,"7 à 7"}</definedName>
    <definedName name="wrn.SOCIEDAD." localSheetId="6" hidden="1">{#N/A,#N/A,FALSE,"SYSOC";#N/A,#N/A,FALSE,"RESU-GESTION";#N/A,#N/A,FALSE,"EVOL-MNA";#N/A,#N/A,FALSE,"VTAS-ANALI";#N/A,#N/A,FALSE,"ANALI-GSFIJOS";#N/A,#N/A,FALSE,"DETA-RUBROS";#N/A,#N/A,FALSE,"ANALI-CNF";#N/A,#N/A,FALSE,"BILAN";#N/A,#N/A,FALSE,"TAB_FIN";#N/A,#N/A,FALSE,"IND_ECO"}</definedName>
    <definedName name="wrn.SOCIEDAD." localSheetId="7" hidden="1">{#N/A,#N/A,FALSE,"SYSOC";#N/A,#N/A,FALSE,"RESU-GESTION";#N/A,#N/A,FALSE,"EVOL-MNA";#N/A,#N/A,FALSE,"VTAS-ANALI";#N/A,#N/A,FALSE,"ANALI-GSFIJOS";#N/A,#N/A,FALSE,"DETA-RUBROS";#N/A,#N/A,FALSE,"ANALI-CNF";#N/A,#N/A,FALSE,"BILAN";#N/A,#N/A,FALSE,"TAB_FIN";#N/A,#N/A,FALSE,"IND_ECO"}</definedName>
    <definedName name="wrn.SOCIEDAD." hidden="1">{#N/A,#N/A,FALSE,"SYSOC";#N/A,#N/A,FALSE,"RESU-GESTION";#N/A,#N/A,FALSE,"EVOL-MNA";#N/A,#N/A,FALSE,"VTAS-ANALI";#N/A,#N/A,FALSE,"ANALI-GSFIJOS";#N/A,#N/A,FALSE,"DETA-RUBROS";#N/A,#N/A,FALSE,"ANALI-CNF";#N/A,#N/A,FALSE,"BILAN";#N/A,#N/A,FALSE,"TAB_FIN";#N/A,#N/A,FALSE,"IND_ECO"}</definedName>
    <definedName name="wrn.STAFFS." localSheetId="7" hidden="1">{#N/A,#N/A,FALSE,"TABLE"}</definedName>
    <definedName name="wrn.STAFFS." hidden="1">{#N/A,#N/A,FALSE,"TABLE"}</definedName>
    <definedName name="wrn.Standard." localSheetId="6" hidden="1">{#N/A,#N/A,TRUE,"Summary";#N/A,#N/A,TRUE,"Worksheet"}</definedName>
    <definedName name="wrn.Standard." localSheetId="7" hidden="1">{#N/A,#N/A,TRUE,"Summary";#N/A,#N/A,TRUE,"Worksheet"}</definedName>
    <definedName name="wrn.Standard." hidden="1">{#N/A,#N/A,TRUE,"Summary";#N/A,#N/A,TRUE,"Worksheet"}</definedName>
    <definedName name="wrn.suibud." localSheetId="6" hidden="1">{"tbl1",#N/A,FALSE,"regul";"tbl2",#N/A,FALSE,"regul"}</definedName>
    <definedName name="wrn.suibud." localSheetId="7" hidden="1">{"tbl1",#N/A,FALSE,"regul";"tbl2",#N/A,FALSE,"regul"}</definedName>
    <definedName name="wrn.suibud." hidden="1">{"tbl1",#N/A,FALSE,"regul";"tbl2",#N/A,FALSE,"regul"}</definedName>
    <definedName name="wrn.suivi." localSheetId="6" hidden="1">{"moy",#N/A,FALSE,"CAMBRAI";"paie",#N/A,FALSE,"CAMBRAI"}</definedName>
    <definedName name="wrn.suivi." localSheetId="7" hidden="1">{"moy",#N/A,FALSE,"CAMBRAI";"paie",#N/A,FALSE,"CAMBRAI"}</definedName>
    <definedName name="wrn.suivi." hidden="1">{"moy",#N/A,FALSE,"CAMBRAI";"paie",#N/A,FALSE,"CAMBRAI"}</definedName>
    <definedName name="wrn.SUMMARY." localSheetId="6"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UMMARY." localSheetId="7"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UMMARY."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Tabs._.for._.Dave." localSheetId="6" hidden="1">{#N/A,#N/A,FALSE,"CW Summary";#N/A,#N/A,FALSE,"Weekly Tracking";#N/A,#N/A,FALSE,"MSA";#N/A,#N/A,FALSE,"Parts";#N/A,#N/A,FALSE,"RS";#N/A,#N/A,FALSE,"Mods";#N/A,#N/A,FALSE,"GEVISA"}</definedName>
    <definedName name="wrn.Tabs._.for._.Dave." localSheetId="7" hidden="1">{#N/A,#N/A,FALSE,"CW Summary";#N/A,#N/A,FALSE,"Weekly Tracking";#N/A,#N/A,FALSE,"MSA";#N/A,#N/A,FALSE,"Parts";#N/A,#N/A,FALSE,"RS";#N/A,#N/A,FALSE,"Mods";#N/A,#N/A,FALSE,"GEVISA"}</definedName>
    <definedName name="wrn.Tabs._.for._.Dave." hidden="1">{#N/A,#N/A,FALSE,"CW Summary";#N/A,#N/A,FALSE,"Weekly Tracking";#N/A,#N/A,FALSE,"MSA";#N/A,#N/A,FALSE,"Parts";#N/A,#N/A,FALSE,"RS";#N/A,#N/A,FALSE,"Mods";#N/A,#N/A,FALSE,"GEVISA"}</definedName>
    <definedName name="wrn.TARGET._.DCF." localSheetId="6" hidden="1">{"targetdcf",#N/A,FALSE,"Merger consequences";"TARGETASSU",#N/A,FALSE,"Merger consequences";"TERMINAL VALUE",#N/A,FALSE,"Merger consequences"}</definedName>
    <definedName name="wrn.TARGET._.DCF." localSheetId="7" hidden="1">{"targetdcf",#N/A,FALSE,"Merger consequences";"TARGETASSU",#N/A,FALSE,"Merger consequences";"TERMINAL VALUE",#N/A,FALSE,"Merger consequences"}</definedName>
    <definedName name="wrn.TARGET._.DCF." hidden="1">{"targetdcf",#N/A,FALSE,"Merger consequences";"TARGETASSU",#N/A,FALSE,"Merger consequences";"TERMINAL VALUE",#N/A,FALSE,"Merger consequences"}</definedName>
    <definedName name="wrn.telpepas." localSheetId="6" hidden="1">{#N/A,#N/A,FALSE,"CAPA (2)";#N/A,#N/A,FALSE,"PORTAS";#N/A,#N/A,FALSE,"DIMENSION.";#N/A,#N/A,FALSE,"CUSTOPP";#N/A,#N/A,FALSE,"ENLACES";#N/A,#N/A,FALSE,"TOPTELPE";#N/A,#N/A,FALSE,"CSG";#N/A,#N/A,FALSE,"TREIN-DOC";#N/A,#N/A,FALSE,"RESUMO"}</definedName>
    <definedName name="wrn.telpepas." localSheetId="7" hidden="1">{#N/A,#N/A,FALSE,"CAPA (2)";#N/A,#N/A,FALSE,"PORTAS";#N/A,#N/A,FALSE,"DIMENSION.";#N/A,#N/A,FALSE,"CUSTOPP";#N/A,#N/A,FALSE,"ENLACES";#N/A,#N/A,FALSE,"TOPTELPE";#N/A,#N/A,FALSE,"CSG";#N/A,#N/A,FALSE,"TREIN-DOC";#N/A,#N/A,FALSE,"RESUMO"}</definedName>
    <definedName name="wrn.telpepas." hidden="1">{#N/A,#N/A,FALSE,"CAPA (2)";#N/A,#N/A,FALSE,"PORTAS";#N/A,#N/A,FALSE,"DIMENSION.";#N/A,#N/A,FALSE,"CUSTOPP";#N/A,#N/A,FALSE,"ENLACES";#N/A,#N/A,FALSE,"TOPTELPE";#N/A,#N/A,FALSE,"CSG";#N/A,#N/A,FALSE,"TREIN-DOC";#N/A,#N/A,FALSE,"RESUMO"}</definedName>
    <definedName name="wrn.test" localSheetId="6" hidden="1">{"test",#N/A,FALSE,"ResRegn.A-kons.";"test",#N/A,FALSE,"Note11-12";"test1",#N/A,FALSE,"Note11-12"}</definedName>
    <definedName name="wrn.test" localSheetId="7" hidden="1">{"test",#N/A,FALSE,"ResRegn.A-kons.";"test",#N/A,FALSE,"Note11-12";"test1",#N/A,FALSE,"Note11-12"}</definedName>
    <definedName name="wrn.test" hidden="1">{"test",#N/A,FALSE,"ResRegn.A-kons.";"test",#N/A,FALSE,"Note11-12";"test1",#N/A,FALSE,"Note11-12"}</definedName>
    <definedName name="wrn.test2." localSheetId="6" hidden="1">{"test",#N/A,FALSE,"ResRegn.A-kons.";"test",#N/A,FALSE,"Note11-12";"test1",#N/A,FALSE,"Note11-12"}</definedName>
    <definedName name="wrn.test2." localSheetId="7" hidden="1">{"test",#N/A,FALSE,"ResRegn.A-kons.";"test",#N/A,FALSE,"Note11-12";"test1",#N/A,FALSE,"Note11-12"}</definedName>
    <definedName name="wrn.test2." hidden="1">{"test",#N/A,FALSE,"ResRegn.A-kons.";"test",#N/A,FALSE,"Note11-12";"test1",#N/A,FALSE,"Note11-12"}</definedName>
    <definedName name="wrn.teste." localSheetId="6" hidden="1">{#N/A,#N/A,TRUE,"indice";#N/A,#N/A,TRUE,"indicadores";#N/A,#N/A,TRUE,"comentarios"}</definedName>
    <definedName name="wrn.teste." localSheetId="7" hidden="1">{#N/A,#N/A,TRUE,"indice";#N/A,#N/A,TRUE,"indicadores";#N/A,#N/A,TRUE,"comentarios"}</definedName>
    <definedName name="wrn.teste." hidden="1">{#N/A,#N/A,TRUE,"indice";#N/A,#N/A,TRUE,"indicadores";#N/A,#N/A,TRUE,"comentarios"}</definedName>
    <definedName name="wrn.Tipo." localSheetId="6" hidden="1">{#N/A,#N/A,TRUE,"Serviços"}</definedName>
    <definedName name="wrn.Tipo." localSheetId="7" hidden="1">{#N/A,#N/A,TRUE,"Serviços"}</definedName>
    <definedName name="wrn.Tipo." hidden="1">{#N/A,#N/A,TRUE,"Serviços"}</definedName>
    <definedName name="wrn.Tipo.." localSheetId="6" hidden="1">{#N/A,#N/A,TRUE,"Serviços"}</definedName>
    <definedName name="wrn.Tipo.." localSheetId="7" hidden="1">{#N/A,#N/A,TRUE,"Serviços"}</definedName>
    <definedName name="wrn.Tipo.." hidden="1">{#N/A,#N/A,TRUE,"Serviços"}</definedName>
    <definedName name="wrn.Todas." localSheetId="6" hidden="1">{#N/A,#N/A,FALSE,"Anexo I";#N/A,#N/A,FALSE,"Anexo II";#N/A,#N/A,FALSE,"Anexo III"}</definedName>
    <definedName name="wrn.Todas." localSheetId="7" hidden="1">{#N/A,#N/A,FALSE,"Anexo I";#N/A,#N/A,FALSE,"Anexo II";#N/A,#N/A,FALSE,"Anexo III"}</definedName>
    <definedName name="wrn.Todas." hidden="1">{#N/A,#N/A,FALSE,"Anexo I";#N/A,#N/A,FALSE,"Anexo II";#N/A,#N/A,FALSE,"Anexo III"}</definedName>
    <definedName name="wrn.todo." localSheetId="6" hidden="1">{"Caja",#N/A,TRUE,"P&amp;G BG";"PyG",#N/A,TRUE,"P&amp;G BG";"Balance",#N/A,TRUE,"P&amp;G BG"}</definedName>
    <definedName name="wrn.todo." localSheetId="7" hidden="1">{"Caja",#N/A,TRUE,"P&amp;G BG";"PyG",#N/A,TRUE,"P&amp;G BG";"Balance",#N/A,TRUE,"P&amp;G BG"}</definedName>
    <definedName name="wrn.Todo."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S." localSheetId="6" hidden="1">{#N/A,#N/A,FALSE,"GRAF.";"USGV",#N/A,FALSE,"S-USGV";"MDE",#N/A,FALSE,"S-MDE";"BELGO",#N/A,FALSE,"S-BELGO";#N/A,#N/A,FALSE,"CAPA"}</definedName>
    <definedName name="wrn.TODOS." localSheetId="7" hidden="1">{#N/A,#N/A,FALSE,"GRAF.";"USGV",#N/A,FALSE,"S-USGV";"MDE",#N/A,FALSE,"S-MDE";"BELGO",#N/A,FALSE,"S-BELGO";#N/A,#N/A,FALSE,"CAPA"}</definedName>
    <definedName name="wrn.TODOS." hidden="1">{#N/A,#N/A,FALSE,"GRAF.";"USGV",#N/A,FALSE,"S-USGV";"MDE",#N/A,FALSE,"S-MDE";"BELGO",#N/A,FALSE,"S-BELGO";#N/A,#N/A,FALSE,"CAPA"}</definedName>
    <definedName name="wrn.TODOS._.2." localSheetId="6" hidden="1">{#N/A,#N/A,FALSE,"S-USGV";#N/A,#N/A,FALSE,"S-MDE";#N/A,#N/A,FALSE,"S-BELGO";#N/A,#N/A,FALSE,"CAPA"}</definedName>
    <definedName name="wrn.TODOS._.2." localSheetId="7" hidden="1">{#N/A,#N/A,FALSE,"S-USGV";#N/A,#N/A,FALSE,"S-MDE";#N/A,#N/A,FALSE,"S-BELGO";#N/A,#N/A,FALSE,"CAPA"}</definedName>
    <definedName name="wrn.TODOS._.2." hidden="1">{#N/A,#N/A,FALSE,"S-USGV";#N/A,#N/A,FALSE,"S-MDE";#N/A,#N/A,FALSE,"S-BELGO";#N/A,#N/A,FALSE,"CAPA"}</definedName>
    <definedName name="wrn.TOTAL." localSheetId="6" hidden="1">{#N/A,#N/A,FALSE,"INVERSIONES Y AMORTIZ";#N/A,#N/A,FALSE,"BALANCE";#N/A,#N/A,FALSE,"CUENTA DE PYG";#N/A,#N/A,FALSE,"CUENTA DE PYG (2)";#N/A,#N/A,FALSE,"RATIOS";#N/A,#N/A,FALSE,"G. PERSONAL";#N/A,#N/A,FALSE,"G. SOCIALES";#N/A,#N/A,FALSE,"G. GENERALES";#N/A,#N/A,FALSE,"LINEAS DE PRODUCTOS"}</definedName>
    <definedName name="wrn.TOTAL." localSheetId="7" hidden="1">{#N/A,#N/A,FALSE,"INVERSIONES Y AMORTIZ";#N/A,#N/A,FALSE,"BALANCE";#N/A,#N/A,FALSE,"CUENTA DE PYG";#N/A,#N/A,FALSE,"CUENTA DE PYG (2)";#N/A,#N/A,FALSE,"RATIOS";#N/A,#N/A,FALSE,"G. PERSONAL";#N/A,#N/A,FALSE,"G. SOCIALES";#N/A,#N/A,FALSE,"G. GENERALES";#N/A,#N/A,FALSE,"LINEAS DE PRODUCTOS"}</definedName>
    <definedName name="wrn.TOTAL." hidden="1">{#N/A,#N/A,FALSE,"INVERSIONES Y AMORTIZ";#N/A,#N/A,FALSE,"BALANCE";#N/A,#N/A,FALSE,"CUENTA DE PYG";#N/A,#N/A,FALSE,"CUENTA DE PYG (2)";#N/A,#N/A,FALSE,"RATIOS";#N/A,#N/A,FALSE,"G. PERSONAL";#N/A,#N/A,FALSE,"G. SOCIALES";#N/A,#N/A,FALSE,"G. GENERALES";#N/A,#N/A,FALSE,"LINEAS DE PRODUCTOS"}</definedName>
    <definedName name="wrn.totsuivi." localSheetId="6" hidden="1">{"TOTMOY",#N/A,FALSE,"TOTFDP";"TOTPAIE",#N/A,FALSE,"TOTFDP"}</definedName>
    <definedName name="wrn.totsuivi." localSheetId="7" hidden="1">{"TOTMOY",#N/A,FALSE,"TOTFDP";"TOTPAIE",#N/A,FALSE,"TOTFDP"}</definedName>
    <definedName name="wrn.totsuivi." hidden="1">{"TOTMOY",#N/A,FALSE,"TOTFDP";"TOTPAIE",#N/A,FALSE,"TOTFDP"}</definedName>
    <definedName name="wrn.TUDO." localSheetId="6" hidden="1">{#N/A,#N/A,FALSE,"Plan1";#N/A,#N/A,FALSE,"Plan2"}</definedName>
    <definedName name="wrn.TUDO." localSheetId="7" hidden="1">{#N/A,#N/A,FALSE,"Plan1";#N/A,#N/A,FALSE,"Plan2"}</definedName>
    <definedName name="wrn.TUDO." hidden="1">{#N/A,#N/A,FALSE,"Plan1";#N/A,#N/A,FALSE,"Plan2"}</definedName>
    <definedName name="wrn.USGV." localSheetId="6" hidden="1">{"USGV",#N/A,FALSE,"S-USGV"}</definedName>
    <definedName name="wrn.USGV." localSheetId="7" hidden="1">{"USGV",#N/A,FALSE,"S-USGV"}</definedName>
    <definedName name="wrn.USGV." hidden="1">{"USGV",#N/A,FALSE,"S-USGV"}</definedName>
    <definedName name="wrn.Utdr_div.xls." localSheetId="6" hidden="1">{#N/A,#N/A,FALSE,"REGNSKAPSUTDRAG DIVISJON";#N/A,#N/A,FALSE,"Nøkkeltall"}</definedName>
    <definedName name="wrn.Utdr_div.xls." localSheetId="7" hidden="1">{#N/A,#N/A,FALSE,"REGNSKAPSUTDRAG DIVISJON";#N/A,#N/A,FALSE,"Nøkkeltall"}</definedName>
    <definedName name="wrn.Utdr_div.xls." hidden="1">{#N/A,#N/A,FALSE,"REGNSKAPSUTDRAG DIVISJON";#N/A,#N/A,FALSE,"Nøkkeltall"}</definedName>
    <definedName name="wrn.uuu" localSheetId="6" hidden="1">{"side1",#N/A,FALSE,"ResRegn.A-kons.";"Side2",#N/A,FALSE,"Bal3112.A-kons."}</definedName>
    <definedName name="wrn.uuu" localSheetId="7" hidden="1">{"side1",#N/A,FALSE,"ResRegn.A-kons.";"Side2",#N/A,FALSE,"Bal3112.A-kons."}</definedName>
    <definedName name="wrn.uuu" hidden="1">{"side1",#N/A,FALSE,"ResRegn.A-kons.";"Side2",#N/A,FALSE,"Bal3112.A-kons."}</definedName>
    <definedName name="wrn.VENTAS." localSheetId="6" hidden="1">{"VENTAS1",#N/A,FALSE,"VENTAS";"VENTAS2",#N/A,FALSE,"VENTAS";"VENTAS3",#N/A,FALSE,"VENTAS";"VENTAS4",#N/A,FALSE,"VENTAS";"VENTAS5",#N/A,FALSE,"VENTAS";"VENTAS6",#N/A,FALSE,"VENTAS";"VENTAS7",#N/A,FALSE,"VENTAS";"VENTAS8",#N/A,FALSE,"VENTAS"}</definedName>
    <definedName name="wrn.VENTAS." localSheetId="7" hidden="1">{"VENTAS1",#N/A,FALSE,"VENTAS";"VENTAS2",#N/A,FALSE,"VENTAS";"VENTAS3",#N/A,FALSE,"VENTAS";"VENTAS4",#N/A,FALSE,"VENTAS";"VENTAS5",#N/A,FALSE,"VENTAS";"VENTAS6",#N/A,FALSE,"VENTAS";"VENTAS7",#N/A,FALSE,"VENTAS";"VENTAS8",#N/A,FALSE,"VENTAS"}</definedName>
    <definedName name="wrn.VENTAS." hidden="1">{"VENTAS1",#N/A,FALSE,"VENTAS";"VENTAS2",#N/A,FALSE,"VENTAS";"VENTAS3",#N/A,FALSE,"VENTAS";"VENTAS4",#N/A,FALSE,"VENTAS";"VENTAS5",#N/A,FALSE,"VENTAS";"VENTAS6",#N/A,FALSE,"VENTAS";"VENTAS7",#N/A,FALSE,"VENTAS";"VENTAS8",#N/A,FALSE,"VENTAS"}</definedName>
    <definedName name="wrn.VENTAS._1" localSheetId="6" hidden="1">{"VENTAS1",#N/A,FALSE,"VENTAS";"VENTAS2",#N/A,FALSE,"VENTAS";"VENTAS3",#N/A,FALSE,"VENTAS";"VENTAS4",#N/A,FALSE,"VENTAS";"VENTAS5",#N/A,FALSE,"VENTAS";"VENTAS6",#N/A,FALSE,"VENTAS";"VENTAS7",#N/A,FALSE,"VENTAS";"VENTAS8",#N/A,FALSE,"VENTAS"}</definedName>
    <definedName name="wrn.VENTAS._1" localSheetId="7" hidden="1">{"VENTAS1",#N/A,FALSE,"VENTAS";"VENTAS2",#N/A,FALSE,"VENTAS";"VENTAS3",#N/A,FALSE,"VENTAS";"VENTAS4",#N/A,FALSE,"VENTAS";"VENTAS5",#N/A,FALSE,"VENTAS";"VENTAS6",#N/A,FALSE,"VENTAS";"VENTAS7",#N/A,FALSE,"VENTAS";"VENTAS8",#N/A,FALSE,"VENTAS"}</definedName>
    <definedName name="wrn.VENTAS._1" hidden="1">{"VENTAS1",#N/A,FALSE,"VENTAS";"VENTAS2",#N/A,FALSE,"VENTAS";"VENTAS3",#N/A,FALSE,"VENTAS";"VENTAS4",#N/A,FALSE,"VENTAS";"VENTAS5",#N/A,FALSE,"VENTAS";"VENTAS6",#N/A,FALSE,"VENTAS";"VENTAS7",#N/A,FALSE,"VENTAS";"VENTAS8",#N/A,FALSE,"VENTAS"}</definedName>
    <definedName name="wrn.VENTAS._2" localSheetId="6" hidden="1">{"VENTAS1",#N/A,FALSE,"VENTAS";"VENTAS2",#N/A,FALSE,"VENTAS";"VENTAS3",#N/A,FALSE,"VENTAS";"VENTAS4",#N/A,FALSE,"VENTAS";"VENTAS5",#N/A,FALSE,"VENTAS";"VENTAS6",#N/A,FALSE,"VENTAS";"VENTAS7",#N/A,FALSE,"VENTAS";"VENTAS8",#N/A,FALSE,"VENTAS"}</definedName>
    <definedName name="wrn.VENTAS._2" localSheetId="7" hidden="1">{"VENTAS1",#N/A,FALSE,"VENTAS";"VENTAS2",#N/A,FALSE,"VENTAS";"VENTAS3",#N/A,FALSE,"VENTAS";"VENTAS4",#N/A,FALSE,"VENTAS";"VENTAS5",#N/A,FALSE,"VENTAS";"VENTAS6",#N/A,FALSE,"VENTAS";"VENTAS7",#N/A,FALSE,"VENTAS";"VENTAS8",#N/A,FALSE,"VENTAS"}</definedName>
    <definedName name="wrn.VENTAS._2" hidden="1">{"VENTAS1",#N/A,FALSE,"VENTAS";"VENTAS2",#N/A,FALSE,"VENTAS";"VENTAS3",#N/A,FALSE,"VENTAS";"VENTAS4",#N/A,FALSE,"VENTAS";"VENTAS5",#N/A,FALSE,"VENTAS";"VENTAS6",#N/A,FALSE,"VENTAS";"VENTAS7",#N/A,FALSE,"VENTAS";"VENTAS8",#N/A,FALSE,"VENTAS"}</definedName>
    <definedName name="wrn.ventas.1" localSheetId="6" hidden="1">{"VENTAS1",#N/A,FALSE,"VENTAS";"VENTAS2",#N/A,FALSE,"VENTAS";"VENTAS3",#N/A,FALSE,"VENTAS";"VENTAS4",#N/A,FALSE,"VENTAS";"VENTAS5",#N/A,FALSE,"VENTAS";"VENTAS6",#N/A,FALSE,"VENTAS";"VENTAS7",#N/A,FALSE,"VENTAS";"VENTAS8",#N/A,FALSE,"VENTAS"}</definedName>
    <definedName name="wrn.ventas.1" localSheetId="7" hidden="1">{"VENTAS1",#N/A,FALSE,"VENTAS";"VENTAS2",#N/A,FALSE,"VENTAS";"VENTAS3",#N/A,FALSE,"VENTAS";"VENTAS4",#N/A,FALSE,"VENTAS";"VENTAS5",#N/A,FALSE,"VENTAS";"VENTAS6",#N/A,FALSE,"VENTAS";"VENTAS7",#N/A,FALSE,"VENTAS";"VENTAS8",#N/A,FALSE,"VENTAS"}</definedName>
    <definedName name="wrn.ventas.1" hidden="1">{"VENTAS1",#N/A,FALSE,"VENTAS";"VENTAS2",#N/A,FALSE,"VENTAS";"VENTAS3",#N/A,FALSE,"VENTAS";"VENTAS4",#N/A,FALSE,"VENTAS";"VENTAS5",#N/A,FALSE,"VENTAS";"VENTAS6",#N/A,FALSE,"VENTAS";"VENTAS7",#N/A,FALSE,"VENTAS";"VENTAS8",#N/A,FALSE,"VENTAS"}</definedName>
    <definedName name="wrn.ventas.1_1" localSheetId="6" hidden="1">{"VENTAS1",#N/A,FALSE,"VENTAS";"VENTAS2",#N/A,FALSE,"VENTAS";"VENTAS3",#N/A,FALSE,"VENTAS";"VENTAS4",#N/A,FALSE,"VENTAS";"VENTAS5",#N/A,FALSE,"VENTAS";"VENTAS6",#N/A,FALSE,"VENTAS";"VENTAS7",#N/A,FALSE,"VENTAS";"VENTAS8",#N/A,FALSE,"VENTAS"}</definedName>
    <definedName name="wrn.ventas.1_1" localSheetId="7" hidden="1">{"VENTAS1",#N/A,FALSE,"VENTAS";"VENTAS2",#N/A,FALSE,"VENTAS";"VENTAS3",#N/A,FALSE,"VENTAS";"VENTAS4",#N/A,FALSE,"VENTAS";"VENTAS5",#N/A,FALSE,"VENTAS";"VENTAS6",#N/A,FALSE,"VENTAS";"VENTAS7",#N/A,FALSE,"VENTAS";"VENTAS8",#N/A,FALSE,"VENTAS"}</definedName>
    <definedName name="wrn.ventas.1_1" hidden="1">{"VENTAS1",#N/A,FALSE,"VENTAS";"VENTAS2",#N/A,FALSE,"VENTAS";"VENTAS3",#N/A,FALSE,"VENTAS";"VENTAS4",#N/A,FALSE,"VENTAS";"VENTAS5",#N/A,FALSE,"VENTAS";"VENTAS6",#N/A,FALSE,"VENTAS";"VENTAS7",#N/A,FALSE,"VENTAS";"VENTAS8",#N/A,FALSE,"VENTAS"}</definedName>
    <definedName name="wrn.ventas.1_2" localSheetId="6" hidden="1">{"VENTAS1",#N/A,FALSE,"VENTAS";"VENTAS2",#N/A,FALSE,"VENTAS";"VENTAS3",#N/A,FALSE,"VENTAS";"VENTAS4",#N/A,FALSE,"VENTAS";"VENTAS5",#N/A,FALSE,"VENTAS";"VENTAS6",#N/A,FALSE,"VENTAS";"VENTAS7",#N/A,FALSE,"VENTAS";"VENTAS8",#N/A,FALSE,"VENTAS"}</definedName>
    <definedName name="wrn.ventas.1_2" localSheetId="7" hidden="1">{"VENTAS1",#N/A,FALSE,"VENTAS";"VENTAS2",#N/A,FALSE,"VENTAS";"VENTAS3",#N/A,FALSE,"VENTAS";"VENTAS4",#N/A,FALSE,"VENTAS";"VENTAS5",#N/A,FALSE,"VENTAS";"VENTAS6",#N/A,FALSE,"VENTAS";"VENTAS7",#N/A,FALSE,"VENTAS";"VENTAS8",#N/A,FALSE,"VENTAS"}</definedName>
    <definedName name="wrn.ventas.1_2" hidden="1">{"VENTAS1",#N/A,FALSE,"VENTAS";"VENTAS2",#N/A,FALSE,"VENTAS";"VENTAS3",#N/A,FALSE,"VENTAS";"VENTAS4",#N/A,FALSE,"VENTAS";"VENTAS5",#N/A,FALSE,"VENTAS";"VENTAS6",#N/A,FALSE,"VENTAS";"VENTAS7",#N/A,FALSE,"VENTAS";"VENTAS8",#N/A,FALSE,"VENTAS"}</definedName>
    <definedName name="wrn.Wacc." localSheetId="6" hidden="1">{"Area1",#N/A,FALSE,"OREWACC";"Area2",#N/A,FALSE,"OREWACC"}</definedName>
    <definedName name="wrn.Wacc." localSheetId="7" hidden="1">{"Area1",#N/A,FALSE,"OREWACC";"Area2",#N/A,FALSE,"OREWACC"}</definedName>
    <definedName name="wrn.Wacc." hidden="1">{"Area1",#N/A,FALSE,"OREWACC";"Area2",#N/A,FALSE,"OREWACC"}</definedName>
    <definedName name="wrn.Wright." localSheetId="6"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wrn.Wright." localSheetId="7"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wrn.Wright."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wrn.X_Print._.All." localSheetId="6" hidden="1">{#N/A,#N/A,TRUE,"Summary";#N/A,#N/A,TRUE,"Worksheet";#N/A,#N/A,TRUE,"CashFlow"}</definedName>
    <definedName name="wrn.X_Print._.All." localSheetId="7" hidden="1">{#N/A,#N/A,TRUE,"Summary";#N/A,#N/A,TRUE,"Worksheet";#N/A,#N/A,TRUE,"CashFlow"}</definedName>
    <definedName name="wrn.X_Print._.All." hidden="1">{#N/A,#N/A,TRUE,"Summary";#N/A,#N/A,TRUE,"Worksheet";#N/A,#N/A,TRUE,"CashFlow"}</definedName>
    <definedName name="wrn1.history" localSheetId="6" hidden="1">{#N/A,#N/A,FALSE,"model"}</definedName>
    <definedName name="wrn1.history" localSheetId="7" hidden="1">{#N/A,#N/A,FALSE,"model"}</definedName>
    <definedName name="wrn1.history" hidden="1">{#N/A,#N/A,FALSE,"model"}</definedName>
    <definedName name="wrn3.histroic" localSheetId="6" hidden="1">{#N/A,#N/A,FALSE,"model"}</definedName>
    <definedName name="wrn3.histroic" localSheetId="7" hidden="1">{#N/A,#N/A,FALSE,"model"}</definedName>
    <definedName name="wrn3.histroic" hidden="1">{#N/A,#N/A,FALSE,"model"}</definedName>
    <definedName name="wrtbtr" localSheetId="6" hidden="1">#REF!</definedName>
    <definedName name="wrtbtr" localSheetId="7" hidden="1">#REF!</definedName>
    <definedName name="wrtbtr" hidden="1">#REF!</definedName>
    <definedName name="wrtbwrb" localSheetId="6" hidden="1">#REF!</definedName>
    <definedName name="wrtbwrb" localSheetId="7" hidden="1">#REF!</definedName>
    <definedName name="wrtbwrb" hidden="1">#REF!</definedName>
    <definedName name="wrtbwrbwr" localSheetId="6" hidden="1">#REF!</definedName>
    <definedName name="wrtbwrbwr" localSheetId="7" hidden="1">#REF!</definedName>
    <definedName name="wrtbwrbwr" hidden="1">#REF!</definedName>
    <definedName name="wrtjm"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tjm"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tjm"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tumsd" localSheetId="6" hidden="1">{"VENTAS1",#N/A,FALSE,"VENTAS";"VENTAS2",#N/A,FALSE,"VENTAS";"VENTAS3",#N/A,FALSE,"VENTAS";"VENTAS4",#N/A,FALSE,"VENTAS";"VENTAS5",#N/A,FALSE,"VENTAS";"VENTAS6",#N/A,FALSE,"VENTAS";"VENTAS7",#N/A,FALSE,"VENTAS";"VENTAS8",#N/A,FALSE,"VENTAS"}</definedName>
    <definedName name="wrtumsd" localSheetId="7" hidden="1">{"VENTAS1",#N/A,FALSE,"VENTAS";"VENTAS2",#N/A,FALSE,"VENTAS";"VENTAS3",#N/A,FALSE,"VENTAS";"VENTAS4",#N/A,FALSE,"VENTAS";"VENTAS5",#N/A,FALSE,"VENTAS";"VENTAS6",#N/A,FALSE,"VENTAS";"VENTAS7",#N/A,FALSE,"VENTAS";"VENTAS8",#N/A,FALSE,"VENTAS"}</definedName>
    <definedName name="wrtumsd" hidden="1">{"VENTAS1",#N/A,FALSE,"VENTAS";"VENTAS2",#N/A,FALSE,"VENTAS";"VENTAS3",#N/A,FALSE,"VENTAS";"VENTAS4",#N/A,FALSE,"VENTAS";"VENTAS5",#N/A,FALSE,"VENTAS";"VENTAS6",#N/A,FALSE,"VENTAS";"VENTAS7",#N/A,FALSE,"VENTAS";"VENTAS8",#N/A,FALSE,"VENTAS"}</definedName>
    <definedName name="wrywtyr" localSheetId="6" hidden="1">{"'gráf jan00'!$A$1:$AK$41"}</definedName>
    <definedName name="wrywtyr" localSheetId="7" hidden="1">{"'gráf jan00'!$A$1:$AK$41"}</definedName>
    <definedName name="wrywtyr" hidden="1">{"'gráf jan00'!$A$1:$AK$41"}</definedName>
    <definedName name="WS" localSheetId="6" hidden="1">{#N/A,#N/A,FALSE,"IR E CS 1997";#N/A,#N/A,FALSE,"PR ND";#N/A,#N/A,FALSE,"8191";#N/A,#N/A,FALSE,"8383";#N/A,#N/A,FALSE,"MP 1024";#N/A,#N/A,FALSE,"AD_EX_97";#N/A,#N/A,FALSE,"BD 97"}</definedName>
    <definedName name="WS" localSheetId="7" hidden="1">{#N/A,#N/A,FALSE,"IR E CS 1997";#N/A,#N/A,FALSE,"PR ND";#N/A,#N/A,FALSE,"8191";#N/A,#N/A,FALSE,"8383";#N/A,#N/A,FALSE,"MP 1024";#N/A,#N/A,FALSE,"AD_EX_97";#N/A,#N/A,FALSE,"BD 97"}</definedName>
    <definedName name="WS" hidden="1">{#N/A,#N/A,FALSE,"IR E CS 1997";#N/A,#N/A,FALSE,"PR ND";#N/A,#N/A,FALSE,"8191";#N/A,#N/A,FALSE,"8383";#N/A,#N/A,FALSE,"MP 1024";#N/A,#N/A,FALSE,"AD_EX_97";#N/A,#N/A,FALSE,"BD 97"}</definedName>
    <definedName name="WSCVWv" localSheetId="6" hidden="1">#REF!</definedName>
    <definedName name="WSCVWv" localSheetId="7" hidden="1">#REF!</definedName>
    <definedName name="WSCVWv" hidden="1">#REF!</definedName>
    <definedName name="WSDWS" localSheetId="6" hidden="1">{#N/A,#N/A,FALSE,"GERAL";#N/A,#N/A,FALSE,"012-96";#N/A,#N/A,FALSE,"018-96";#N/A,#N/A,FALSE,"027-96";#N/A,#N/A,FALSE,"059-96";#N/A,#N/A,FALSE,"076-96";#N/A,#N/A,FALSE,"019-97";#N/A,#N/A,FALSE,"021-97";#N/A,#N/A,FALSE,"022-97";#N/A,#N/A,FALSE,"028-97"}</definedName>
    <definedName name="WSDWS" localSheetId="7" hidden="1">{#N/A,#N/A,FALSE,"GERAL";#N/A,#N/A,FALSE,"012-96";#N/A,#N/A,FALSE,"018-96";#N/A,#N/A,FALSE,"027-96";#N/A,#N/A,FALSE,"059-96";#N/A,#N/A,FALSE,"076-96";#N/A,#N/A,FALSE,"019-97";#N/A,#N/A,FALSE,"021-97";#N/A,#N/A,FALSE,"022-97";#N/A,#N/A,FALSE,"028-97"}</definedName>
    <definedName name="WSDWS" hidden="1">{#N/A,#N/A,FALSE,"GERAL";#N/A,#N/A,FALSE,"012-96";#N/A,#N/A,FALSE,"018-96";#N/A,#N/A,FALSE,"027-96";#N/A,#N/A,FALSE,"059-96";#N/A,#N/A,FALSE,"076-96";#N/A,#N/A,FALSE,"019-97";#N/A,#N/A,FALSE,"021-97";#N/A,#N/A,FALSE,"022-97";#N/A,#N/A,FALSE,"028-97"}</definedName>
    <definedName name="wsewew" localSheetId="6" hidden="1">{#N/A,#N/A,FALSE,"PCOL"}</definedName>
    <definedName name="wsewew" localSheetId="7" hidden="1">{#N/A,#N/A,FALSE,"PCOL"}</definedName>
    <definedName name="wsewew" hidden="1">{#N/A,#N/A,FALSE,"PCOL"}</definedName>
    <definedName name="wsx" localSheetId="6" hidden="1">{"'gráf jan00'!$A$1:$AK$41"}</definedName>
    <definedName name="wsx" localSheetId="7" hidden="1">{"'gráf jan00'!$A$1:$AK$41"}</definedName>
    <definedName name="WSX"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wt" localSheetId="6" hidden="1">#REF!</definedName>
    <definedName name="wt" localSheetId="7" hidden="1">#REF!</definedName>
    <definedName name="wt" hidden="1">#REF!</definedName>
    <definedName name="wt5ye65y" localSheetId="6" hidden="1">{0}</definedName>
    <definedName name="wt5ye65y" localSheetId="7" hidden="1">{0}</definedName>
    <definedName name="wt5ye65y" hidden="1">{0}</definedName>
    <definedName name="wtbwrbwr" localSheetId="6" hidden="1">#REF!</definedName>
    <definedName name="wtbwrbwr" hidden="1">#REF!</definedName>
    <definedName name="wtgwrbrw" localSheetId="6" hidden="1">#REF!</definedName>
    <definedName name="wtgwrbrw" hidden="1">#REF!</definedName>
    <definedName name="wty" localSheetId="6" hidden="1">{"'gráf jan00'!$A$1:$AK$41"}</definedName>
    <definedName name="wty" localSheetId="7" hidden="1">{"'gráf jan00'!$A$1:$AK$41"}</definedName>
    <definedName name="wty" hidden="1">{"'gráf jan00'!$A$1:$AK$41"}</definedName>
    <definedName name="wvu.ACC." localSheetId="6"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wvu.ACC." hidden="1">{TRUE,TRUE,-1.25,-15.5,484.5,278.25,FALSE,FALSE,TRUE,FALSE,0,1,#N/A,452,#N/A,5.92592592592593,22.5714285714286,1,FALSE,FALSE,3,TRUE,1,FALSE,100,"Swvu.ACC.","ACwvu.ACC.",#N/A,FALSE,FALSE,0,0,0,0,2,"","",FALSE,FALSE,FALSE,FALSE,1,90,#N/A,#N/A,"=R1C1:R650C11",FALSE,#N/A,#N/A,FALSE,FALSE,FALSE,1,65532,65532,FALSE,FALSE,TRUE,TRUE,TRUE}</definedName>
    <definedName name="wvu.AFAC." localSheetId="6"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7" hidden="1">{TRUE,TRUE,-1.25,-15.5,484.5,278.25,FALSE,FALSE,TRUE,FALSE,0,1,#N/A,551,#N/A,5.92592592592593,22.5714285714286,1,FALSE,FALSE,3,TRUE,1,FALSE,100,"Swvu.AFAC.","ACwvu.AFAC.",#N/A,FALSE,FALSE,0,0,0,0,2,"","",FALSE,FALSE,FALSE,FALSE,1,90,#N/A,#N/A,"=R1C1:R650C11",FALSE,#N/A,#N/A,FALSE,FALSE,FALSE,1,65532,65532,FALSE,FALSE,TRUE,TRUE,TRUE}</definedName>
    <definedName name="wvu.AFAC." hidden="1">{TRUE,TRUE,-1.25,-15.5,484.5,278.25,FALSE,FALSE,TRUE,FALSE,0,1,#N/A,551,#N/A,5.92592592592593,22.5714285714286,1,FALSE,FALSE,3,TRUE,1,FALSE,100,"Swvu.AFAC.","ACwvu.AFAC.",#N/A,FALSE,FALSE,0,0,0,0,2,"","",FALSE,FALSE,FALSE,FALSE,1,90,#N/A,#N/A,"=R1C1:R650C11",FALSE,#N/A,#N/A,FALSE,FALSE,FALSE,1,65532,65532,FALSE,FALSE,TRUE,TRUE,TRUE}</definedName>
    <definedName name="wvu.Características." localSheetId="6" hidden="1">{TRUE,FALSE,-2.75,-17,579.75,300.75,FALSE,TRUE,TRUE,FALSE,0,1,#N/A,1,#N/A,9.6125,21.1764705882353,1,FALSE,FALSE,3,TRUE,1,FALSE,100,"Swvu.Características.","ACwvu.Características.",#N/A,FALSE,FALSE,0.78740157480315,0.78740157480315,0.748031496062992,0.866141732283465,1,"","&amp;R&amp;P",TRUE,FALSE,FALSE,FALSE,1,100,#N/A,#N/A,"=R5C1:R64C8","=R1:R4",FALSE,FALSE,FALSE,FALSE,TRUE,9,300,300,FALSE,FALSE,TRUE,TRUE,TRUE}</definedName>
    <definedName name="wvu.Características." localSheetId="7" hidden="1">{TRUE,FALSE,-2.75,-17,579.75,300.75,FALSE,TRUE,TRUE,FALSE,0,1,#N/A,1,#N/A,9.6125,21.1764705882353,1,FALSE,FALSE,3,TRUE,1,FALSE,100,"Swvu.Características.","ACwvu.Características.",#N/A,FALSE,FALSE,0.78740157480315,0.78740157480315,0.748031496062992,0.866141732283465,1,"","&amp;R&amp;P",TRUE,FALSE,FALSE,FALSE,1,100,#N/A,#N/A,"=R5C1:R64C8","=R1:R4",FALSE,FALSE,FALSE,FALSE,TRUE,9,300,300,FALSE,FALSE,TRUE,TRUE,TRUE}</definedName>
    <definedName name="wvu.Características." hidden="1">{TRUE,FALSE,-2.75,-17,579.75,300.75,FALSE,TRUE,TRUE,FALSE,0,1,#N/A,1,#N/A,9.6125,21.1764705882353,1,FALSE,FALSE,3,TRUE,1,FALSE,100,"Swvu.Características.","ACwvu.Características.",#N/A,FALSE,FALSE,0.78740157480315,0.78740157480315,0.748031496062992,0.866141732283465,1,"","&amp;R&amp;P",TRUE,FALSE,FALSE,FALSE,1,100,#N/A,#N/A,"=R5C1:R64C8","=R1:R4",FALSE,FALSE,FALSE,FALSE,TRUE,9,300,300,FALSE,FALSE,TRUE,TRUE,TRUE}</definedName>
    <definedName name="wvu.Ciclos." localSheetId="6" hidden="1">{TRUE,FALSE,-2.75,-17,579.75,300.75,FALSE,TRUE,TRUE,FALSE,0,1,#N/A,50,#N/A,9.6125,21,1,FALSE,FALSE,3,TRUE,1,FALSE,100,"Swvu.Ciclos.","ACwvu.Ciclos.",#N/A,FALSE,FALSE,0.78740157480315,0.78740157480315,0.748031496062992,0.866141732283465,1,"","&amp;R&amp;P",TRUE,FALSE,FALSE,FALSE,1,80,#N/A,#N/A,"=R65C1:R127C8","=R1:R4",FALSE,FALSE,FALSE,FALSE,TRUE,9,300,300,FALSE,FALSE,TRUE,TRUE,TRUE}</definedName>
    <definedName name="wvu.Ciclos." localSheetId="7" hidden="1">{TRUE,FALSE,-2.75,-17,579.75,300.75,FALSE,TRUE,TRUE,FALSE,0,1,#N/A,50,#N/A,9.6125,21,1,FALSE,FALSE,3,TRUE,1,FALSE,100,"Swvu.Ciclos.","ACwvu.Ciclos.",#N/A,FALSE,FALSE,0.78740157480315,0.78740157480315,0.748031496062992,0.866141732283465,1,"","&amp;R&amp;P",TRUE,FALSE,FALSE,FALSE,1,80,#N/A,#N/A,"=R65C1:R127C8","=R1:R4",FALSE,FALSE,FALSE,FALSE,TRUE,9,300,300,FALSE,FALSE,TRUE,TRUE,TRUE}</definedName>
    <definedName name="wvu.Ciclos." hidden="1">{TRUE,FALSE,-2.75,-17,579.75,300.75,FALSE,TRUE,TRUE,FALSE,0,1,#N/A,50,#N/A,9.6125,21,1,FALSE,FALSE,3,TRUE,1,FALSE,100,"Swvu.Ciclos.","ACwvu.Ciclos.",#N/A,FALSE,FALSE,0.78740157480315,0.78740157480315,0.748031496062992,0.866141732283465,1,"","&amp;R&amp;P",TRUE,FALSE,FALSE,FALSE,1,80,#N/A,#N/A,"=R65C1:R127C8","=R1:R4",FALSE,FALSE,FALSE,FALSE,TRUE,9,300,300,FALSE,FALSE,TRUE,TRUE,TRUE}</definedName>
    <definedName name="wvu.Custos." localSheetId="6" hidden="1">{TRUE,FALSE,-2.75,-17,579.75,300.75,FALSE,TRUE,TRUE,FALSE,0,1,#N/A,120,#N/A,9.6125,19.4705882352941,1,FALSE,FALSE,3,TRUE,1,FALSE,100,"Swvu.Custos.","ACwvu.Custos.",#N/A,FALSE,FALSE,0.78740157480315,0.78740157480315,0.748031496062992,0.866141732283465,1,"","&amp;R&amp;P",TRUE,FALSE,FALSE,FALSE,1,80,#N/A,#N/A,"=R129C1:R193C8","=R1:R4",FALSE,FALSE,FALSE,FALSE,TRUE,9,300,300,FALSE,FALSE,TRUE,TRUE,TRUE}</definedName>
    <definedName name="wvu.Custos." localSheetId="7" hidden="1">{TRUE,FALSE,-2.75,-17,579.75,300.75,FALSE,TRUE,TRUE,FALSE,0,1,#N/A,120,#N/A,9.6125,19.4705882352941,1,FALSE,FALSE,3,TRUE,1,FALSE,100,"Swvu.Custos.","ACwvu.Custos.",#N/A,FALSE,FALSE,0.78740157480315,0.78740157480315,0.748031496062992,0.866141732283465,1,"","&amp;R&amp;P",TRUE,FALSE,FALSE,FALSE,1,80,#N/A,#N/A,"=R129C1:R193C8","=R1:R4",FALSE,FALSE,FALSE,FALSE,TRUE,9,300,300,FALSE,FALSE,TRUE,TRUE,TRUE}</definedName>
    <definedName name="wvu.Custos." hidden="1">{TRUE,FALSE,-2.75,-17,579.75,300.75,FALSE,TRUE,TRUE,FALSE,0,1,#N/A,120,#N/A,9.6125,19.4705882352941,1,FALSE,FALSE,3,TRUE,1,FALSE,100,"Swvu.Custos.","ACwvu.Custos.",#N/A,FALSE,FALSE,0.78740157480315,0.78740157480315,0.748031496062992,0.866141732283465,1,"","&amp;R&amp;P",TRUE,FALSE,FALSE,FALSE,1,80,#N/A,#N/A,"=R129C1:R193C8","=R1:R4",FALSE,FALSE,FALSE,FALSE,TRUE,9,300,300,FALSE,FALSE,TRUE,TRUE,TRUE}</definedName>
    <definedName name="wvu.ELIMLUCRO." localSheetId="6"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7"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hidden="1">{TRUE,TRUE,-1.25,-15.5,484.5,278.25,FALSE,FALSE,TRUE,FALSE,0,3,#N/A,574,#N/A,6.75,22.5714285714286,1,FALSE,FALSE,3,TRUE,1,FALSE,100,"Swvu.ELIMLUCRO.","ACwvu.ELIMLUCRO.",#N/A,FALSE,FALSE,0,0,0,0,2,"","",FALSE,FALSE,FALSE,FALSE,1,90,#N/A,#N/A,"=R1C1:R650C11",FALSE,#N/A,#N/A,FALSE,FALSE,FALSE,1,65532,65532,FALSE,FALSE,TRUE,TRUE,TRUE}</definedName>
    <definedName name="wvu.ESTOQUES." localSheetId="6"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7"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Fabio." localSheetId="6"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7"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inputs._.raw._.data." localSheetId="6"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LPERDAS." localSheetId="6"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7"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hidden="1">{TRUE,TRUE,-1.25,-15.5,484.5,278.25,FALSE,FALSE,TRUE,FALSE,0,5,#N/A,63,#N/A,7.47457627118644,22.5714285714286,1,FALSE,FALSE,3,TRUE,1,FALSE,100,"Swvu.LPERDAS.","ACwvu.LPERDAS.",#N/A,FALSE,FALSE,0,0,0,0,2,"","",FALSE,FALSE,FALSE,FALSE,1,90,#N/A,#N/A,"=R1C1:R650C11",FALSE,#N/A,#N/A,FALSE,FALSE,FALSE,1,65532,65532,FALSE,FALSE,TRUE,TRUE,TRUE}</definedName>
    <definedName name="wvu.PLANILHA2." localSheetId="7" hidden="1">{TRUE,TRUE,-1.25,-15.5,604.5,366.75,FALSE,FALSE,TRUE,TRUE,0,1,#N/A,1,#N/A,9.0125,24.4117647058824,1,FALSE,FALSE,3,TRUE,1,FALSE,100,"Swvu.PLANILHA2.","ACwvu.PLANILHA2.",#N/A,FALSE,FALSE,0.787401575,0.34,0.46,0.5,1,"","",FALSE,FALSE,FALSE,FALSE,1,#N/A,1,1,FALSE,FALSE,#N/A,#N/A,FALSE,FALSE,FALSE,9,65532,65532,FALSE,FALSE,TRUE,TRUE,TRUE}</definedName>
    <definedName name="wvu.PLANILHA2." hidden="1">{TRUE,TRUE,-1.25,-15.5,604.5,366.75,FALSE,FALSE,TRUE,TRUE,0,1,#N/A,1,#N/A,9.0125,24.4117647058824,1,FALSE,FALSE,3,TRUE,1,FALSE,100,"Swvu.PLANILHA2.","ACwvu.PLANILHA2.",#N/A,FALSE,FALSE,0.787401575,0.34,0.46,0.5,1,"","",FALSE,FALSE,FALSE,FALSE,1,#N/A,1,1,FALSE,FALSE,#N/A,#N/A,FALSE,FALSE,FALSE,9,65532,65532,FALSE,FALSE,TRUE,TRUE,TRUE}</definedName>
    <definedName name="wvu.Print_Todo." localSheetId="6" hidden="1">{TRUE,TRUE,-1.25,-15.5,484.5,276.75,FALSE,TRUE,TRUE,TRUE,0,1,1,300,1,1.96296296296296,1.15384615384615,4,TRUE,TRUE,3,TRUE,1,FALSE,75,"Swvu.Print_Todo.","ACwvu.Print_Todo.",#N/A,FALSE,FALSE,0,0,0,0,2,"","",FALSE,FALSE,TRUE,FALSE,1,#N/A,2,10,"=R1C1:R636C40",FALSE,#N/A,#N/A,FALSE,FALSE,FALSE,9,300,300,FALSE,TRUE,TRUE,TRUE,TRUE}</definedName>
    <definedName name="wvu.Print_Todo." localSheetId="7" hidden="1">{TRUE,TRUE,-1.25,-15.5,484.5,276.75,FALSE,TRUE,TRUE,TRUE,0,1,1,300,1,1.96296296296296,1.15384615384615,4,TRUE,TRUE,3,TRUE,1,FALSE,75,"Swvu.Print_Todo.","ACwvu.Print_Todo.",#N/A,FALSE,FALSE,0,0,0,0,2,"","",FALSE,FALSE,TRUE,FALSE,1,#N/A,2,10,"=R1C1:R636C40",FALSE,#N/A,#N/A,FALSE,FALSE,FALSE,9,300,300,FALSE,TRUE,TRUE,TRUE,TRUE}</definedName>
    <definedName name="wvu.Print_Todo." hidden="1">{TRUE,TRUE,-1.25,-15.5,484.5,276.75,FALSE,TRUE,TRUE,TRUE,0,1,1,300,1,1.96296296296296,1.15384615384615,4,TRUE,TRUE,3,TRUE,1,FALSE,75,"Swvu.Print_Todo.","ACwvu.Print_Todo.",#N/A,FALSE,FALSE,0,0,0,0,2,"","",FALSE,FALSE,TRUE,FALSE,1,#N/A,2,10,"=R1C1:R636C40",FALSE,#N/A,#N/A,FALSE,FALSE,FALSE,9,300,300,FALSE,TRUE,TRUE,TRUE,TRUE}</definedName>
    <definedName name="wvu.Print_Todo._1" localSheetId="6" hidden="1">{TRUE,TRUE,-1.25,-15.5,484.5,276.75,FALSE,TRUE,TRUE,TRUE,0,1,1,300,1,1.96296296296296,1.15384615384615,4,TRUE,TRUE,3,TRUE,1,FALSE,75,"Swvu.Print_Todo.","ACwvu.Print_Todo.",#N/A,FALSE,FALSE,0,0,0,0,2,"","",FALSE,FALSE,TRUE,FALSE,1,#N/A,2,10,"=R1C1:R636C40",FALSE,#N/A,#N/A,FALSE,FALSE,FALSE,9,300,300,FALSE,TRUE,TRUE,TRUE,TRUE}</definedName>
    <definedName name="wvu.Print_Todo._1" localSheetId="7" hidden="1">{TRUE,TRUE,-1.25,-15.5,484.5,276.75,FALSE,TRUE,TRUE,TRUE,0,1,1,300,1,1.96296296296296,1.15384615384615,4,TRUE,TRUE,3,TRUE,1,FALSE,75,"Swvu.Print_Todo.","ACwvu.Print_Todo.",#N/A,FALSE,FALSE,0,0,0,0,2,"","",FALSE,FALSE,TRUE,FALSE,1,#N/A,2,10,"=R1C1:R636C40",FALSE,#N/A,#N/A,FALSE,FALSE,FALSE,9,300,300,FALSE,TRUE,TRUE,TRUE,TRUE}</definedName>
    <definedName name="wvu.Print_Todo._1" hidden="1">{TRUE,TRUE,-1.25,-15.5,484.5,276.75,FALSE,TRUE,TRUE,TRUE,0,1,1,300,1,1.96296296296296,1.15384615384615,4,TRUE,TRUE,3,TRUE,1,FALSE,75,"Swvu.Print_Todo.","ACwvu.Print_Todo.",#N/A,FALSE,FALSE,0,0,0,0,2,"","",FALSE,FALSE,TRUE,FALSE,1,#N/A,2,10,"=R1C1:R636C40",FALSE,#N/A,#N/A,FALSE,FALSE,FALSE,9,300,300,FALSE,TRUE,TRUE,TRUE,TRUE}</definedName>
    <definedName name="wvu.Print_Todo._2" localSheetId="6" hidden="1">{TRUE,TRUE,-1.25,-15.5,484.5,276.75,FALSE,TRUE,TRUE,TRUE,0,1,1,300,1,1.96296296296296,1.15384615384615,4,TRUE,TRUE,3,TRUE,1,FALSE,75,"Swvu.Print_Todo.","ACwvu.Print_Todo.",#N/A,FALSE,FALSE,0,0,0,0,2,"","",FALSE,FALSE,TRUE,FALSE,1,#N/A,2,10,"=R1C1:R636C40",FALSE,#N/A,#N/A,FALSE,FALSE,FALSE,9,300,300,FALSE,TRUE,TRUE,TRUE,TRUE}</definedName>
    <definedName name="wvu.Print_Todo._2" localSheetId="7" hidden="1">{TRUE,TRUE,-1.25,-15.5,484.5,276.75,FALSE,TRUE,TRUE,TRUE,0,1,1,300,1,1.96296296296296,1.15384615384615,4,TRUE,TRUE,3,TRUE,1,FALSE,75,"Swvu.Print_Todo.","ACwvu.Print_Todo.",#N/A,FALSE,FALSE,0,0,0,0,2,"","",FALSE,FALSE,TRUE,FALSE,1,#N/A,2,10,"=R1C1:R636C40",FALSE,#N/A,#N/A,FALSE,FALSE,FALSE,9,300,300,FALSE,TRUE,TRUE,TRUE,TRUE}</definedName>
    <definedName name="wvu.Print_Todo._2" hidden="1">{TRUE,TRUE,-1.25,-15.5,484.5,276.75,FALSE,TRUE,TRUE,TRUE,0,1,1,300,1,1.96296296296296,1.15384615384615,4,TRUE,TRUE,3,TRUE,1,FALSE,75,"Swvu.Print_Todo.","ACwvu.Print_Todo.",#N/A,FALSE,FALSE,0,0,0,0,2,"","",FALSE,FALSE,TRUE,FALSE,1,#N/A,2,10,"=R1C1:R636C40",FALSE,#N/A,#N/A,FALSE,FALSE,FALSE,9,300,300,FALSE,TRUE,TRUE,TRUE,TRUE}</definedName>
    <definedName name="wvu.Recursos." localSheetId="6" hidden="1">{TRUE,FALSE,-2.75,-17,579.75,300.75,FALSE,TRUE,TRUE,FALSE,0,1,#N/A,186,#N/A,9.6125,19.4117647058824,1,FALSE,FALSE,3,TRUE,1,FALSE,100,"Swvu.Recursos.","ACwvu.Recursos.",#N/A,FALSE,FALSE,0.78740157480315,0.78740157480315,0.748031496062992,0.866141732283465,1,"","&amp;R&amp;P",TRUE,FALSE,FALSE,FALSE,1,80,#N/A,#N/A,"=R195C1:R259C8","=R1:R4",FALSE,FALSE,FALSE,FALSE,TRUE,9,300,300,FALSE,FALSE,TRUE,TRUE,TRUE}</definedName>
    <definedName name="wvu.Recursos." localSheetId="7" hidden="1">{TRUE,FALSE,-2.75,-17,579.75,300.75,FALSE,TRUE,TRUE,FALSE,0,1,#N/A,186,#N/A,9.6125,19.4117647058824,1,FALSE,FALSE,3,TRUE,1,FALSE,100,"Swvu.Recursos.","ACwvu.Recursos.",#N/A,FALSE,FALSE,0.78740157480315,0.78740157480315,0.748031496062992,0.866141732283465,1,"","&amp;R&amp;P",TRUE,FALSE,FALSE,FALSE,1,80,#N/A,#N/A,"=R195C1:R259C8","=R1:R4",FALSE,FALSE,FALSE,FALSE,TRUE,9,300,300,FALSE,FALSE,TRUE,TRUE,TRUE}</definedName>
    <definedName name="wvu.Recursos." hidden="1">{TRUE,FALSE,-2.75,-17,579.75,300.75,FALSE,TRUE,TRUE,FALSE,0,1,#N/A,186,#N/A,9.6125,19.4117647058824,1,FALSE,FALSE,3,TRUE,1,FALSE,100,"Swvu.Recursos.","ACwvu.Recursos.",#N/A,FALSE,FALSE,0.78740157480315,0.78740157480315,0.748031496062992,0.866141732283465,1,"","&amp;R&amp;P",TRUE,FALSE,FALSE,FALSE,1,80,#N/A,#N/A,"=R195C1:R259C8","=R1:R4",FALSE,FALSE,FALSE,FALSE,TRUE,9,300,300,FALSE,FALSE,TRUE,TRUE,TRUE}</definedName>
    <definedName name="wvu.RES432." localSheetId="6"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7"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hidden="1">{TRUE,TRUE,-1.25,-15.5,484.5,278.25,FALSE,FALSE,TRUE,FALSE,0,5,#N/A,593,#N/A,7.47457627118644,22.5714285714286,1,FALSE,FALSE,3,TRUE,1,FALSE,100,"Swvu.RES432.","ACwvu.RES432.",#N/A,FALSE,FALSE,0,0,0,0,2,"","",FALSE,FALSE,FALSE,FALSE,1,90,#N/A,#N/A,"=R1C1:R650C11",FALSE,#N/A,#N/A,FALSE,FALSE,FALSE,1,65532,65532,FALSE,FALSE,TRUE,TRUE,TRUE}</definedName>
    <definedName name="wvu.Socios._.95." localSheetId="6"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wvu.Socios._.95." localSheetId="7"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wvu.Socios._.95."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wvu.Socios._.95._1" localSheetId="6"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wvu.Socios._.95._1" localSheetId="7"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wvu.Socios._.95._1"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wvu.Socios._.95._2" localSheetId="6"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wvu.Socios._.95._2" localSheetId="7"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wvu.Socios._.95._2"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wvu.summary1." localSheetId="6"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6"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6"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VERLUCRO." localSheetId="6"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w" localSheetId="6" hidden="1">{#N/A,#N/A,FALSE,"QD_F1 Invest Detalhado";#N/A,#N/A,FALSE,"QD_F3 Invest_Comparado";#N/A,#N/A,FALSE,"QD_B Trafego";#N/A,#N/A,FALSE,"QD_D0 Custos Operacionais";#N/A,#N/A,FALSE,"QD_C Receita";#N/A,#N/A,FALSE,"QD_D Custos";#N/A,#N/A,FALSE,"QD_E Resultado";#N/A,#N/A,FALSE,"QD_G Fluxo Caixa"}</definedName>
    <definedName name="ww" localSheetId="7" hidden="1">{#N/A,#N/A,FALSE,"QD_F1 Invest Detalhado";#N/A,#N/A,FALSE,"QD_F3 Invest_Comparado";#N/A,#N/A,FALSE,"QD_B Trafego";#N/A,#N/A,FALSE,"QD_D0 Custos Operacionais";#N/A,#N/A,FALSE,"QD_C Receita";#N/A,#N/A,FALSE,"QD_D Custos";#N/A,#N/A,FALSE,"QD_E Resultado";#N/A,#N/A,FALSE,"QD_G Fluxo Caixa"}</definedName>
    <definedName name="ww" hidden="1">#REF!</definedName>
    <definedName name="wwewee">#REF!</definedName>
    <definedName name="WWW">#REF!</definedName>
    <definedName name="WWWW" localSheetId="6" hidden="1">{#N/A,#N/A,FALSE,"GERAL";#N/A,#N/A,FALSE,"012-96";#N/A,#N/A,FALSE,"018-96";#N/A,#N/A,FALSE,"027-96";#N/A,#N/A,FALSE,"059-96";#N/A,#N/A,FALSE,"076-96";#N/A,#N/A,FALSE,"019-97";#N/A,#N/A,FALSE,"021-97";#N/A,#N/A,FALSE,"022-97";#N/A,#N/A,FALSE,"028-97"}</definedName>
    <definedName name="WWWW" localSheetId="7" hidden="1">{#N/A,#N/A,FALSE,"GERAL";#N/A,#N/A,FALSE,"012-96";#N/A,#N/A,FALSE,"018-96";#N/A,#N/A,FALSE,"027-96";#N/A,#N/A,FALSE,"059-96";#N/A,#N/A,FALSE,"076-96";#N/A,#N/A,FALSE,"019-97";#N/A,#N/A,FALSE,"021-97";#N/A,#N/A,FALSE,"022-97";#N/A,#N/A,FALSE,"028-97"}</definedName>
    <definedName name="WWWW" hidden="1">{#N/A,#N/A,FALSE,"GERAL";#N/A,#N/A,FALSE,"012-96";#N/A,#N/A,FALSE,"018-96";#N/A,#N/A,FALSE,"027-96";#N/A,#N/A,FALSE,"059-96";#N/A,#N/A,FALSE,"076-96";#N/A,#N/A,FALSE,"019-97";#N/A,#N/A,FALSE,"021-97";#N/A,#N/A,FALSE,"022-97";#N/A,#N/A,FALSE,"028-97"}</definedName>
    <definedName name="WWWWW">#REF!</definedName>
    <definedName name="wwwww1" localSheetId="6" hidden="1">{#N/A,#N/A,FALSE,"QD_F1 Invest Detalhado";#N/A,#N/A,FALSE,"QD_F3 Invest_Comparado";#N/A,#N/A,FALSE,"QD_B Trafego";#N/A,#N/A,FALSE,"QD_D0 Custos Operacionais";#N/A,#N/A,FALSE,"QD_C Receita";#N/A,#N/A,FALSE,"QD_D Custos";#N/A,#N/A,FALSE,"QD_E Resultado";#N/A,#N/A,FALSE,"QD_G Fluxo Caixa"}</definedName>
    <definedName name="wwwww1" localSheetId="7" hidden="1">{#N/A,#N/A,FALSE,"QD_F1 Invest Detalhado";#N/A,#N/A,FALSE,"QD_F3 Invest_Comparado";#N/A,#N/A,FALSE,"QD_B Trafego";#N/A,#N/A,FALSE,"QD_D0 Custos Operacionais";#N/A,#N/A,FALSE,"QD_C Receita";#N/A,#N/A,FALSE,"QD_D Custos";#N/A,#N/A,FALSE,"QD_E Resultado";#N/A,#N/A,FALSE,"QD_G Fluxo Caixa"}</definedName>
    <definedName name="wwwww1" hidden="1">{#N/A,#N/A,FALSE,"QD_F1 Invest Detalhado";#N/A,#N/A,FALSE,"QD_F3 Invest_Comparado";#N/A,#N/A,FALSE,"QD_B Trafego";#N/A,#N/A,FALSE,"QD_D0 Custos Operacionais";#N/A,#N/A,FALSE,"QD_C Receita";#N/A,#N/A,FALSE,"QD_D Custos";#N/A,#N/A,FALSE,"QD_E Resultado";#N/A,#N/A,FALSE,"QD_G Fluxo Caixa"}</definedName>
    <definedName name="wwwww1_1" localSheetId="6" hidden="1">{#N/A,#N/A,FALSE,"QD_F1 Invest Detalhado";#N/A,#N/A,FALSE,"QD_F3 Invest_Comparado";#N/A,#N/A,FALSE,"QD_B Trafego";#N/A,#N/A,FALSE,"QD_D0 Custos Operacionais";#N/A,#N/A,FALSE,"QD_C Receita";#N/A,#N/A,FALSE,"QD_D Custos";#N/A,#N/A,FALSE,"QD_E Resultado";#N/A,#N/A,FALSE,"QD_G Fluxo Caixa"}</definedName>
    <definedName name="wwwww1_1" localSheetId="7" hidden="1">{#N/A,#N/A,FALSE,"QD_F1 Invest Detalhado";#N/A,#N/A,FALSE,"QD_F3 Invest_Comparado";#N/A,#N/A,FALSE,"QD_B Trafego";#N/A,#N/A,FALSE,"QD_D0 Custos Operacionais";#N/A,#N/A,FALSE,"QD_C Receita";#N/A,#N/A,FALSE,"QD_D Custos";#N/A,#N/A,FALSE,"QD_E Resultado";#N/A,#N/A,FALSE,"QD_G Fluxo Caixa"}</definedName>
    <definedName name="wwwww1_1" hidden="1">{#N/A,#N/A,FALSE,"QD_F1 Invest Detalhado";#N/A,#N/A,FALSE,"QD_F3 Invest_Comparado";#N/A,#N/A,FALSE,"QD_B Trafego";#N/A,#N/A,FALSE,"QD_D0 Custos Operacionais";#N/A,#N/A,FALSE,"QD_C Receita";#N/A,#N/A,FALSE,"QD_D Custos";#N/A,#N/A,FALSE,"QD_E Resultado";#N/A,#N/A,FALSE,"QD_G Fluxo Caixa"}</definedName>
    <definedName name="wwwww1_2" localSheetId="6" hidden="1">{#N/A,#N/A,FALSE,"QD_F1 Invest Detalhado";#N/A,#N/A,FALSE,"QD_F3 Invest_Comparado";#N/A,#N/A,FALSE,"QD_B Trafego";#N/A,#N/A,FALSE,"QD_D0 Custos Operacionais";#N/A,#N/A,FALSE,"QD_C Receita";#N/A,#N/A,FALSE,"QD_D Custos";#N/A,#N/A,FALSE,"QD_E Resultado";#N/A,#N/A,FALSE,"QD_G Fluxo Caixa"}</definedName>
    <definedName name="wwwww1_2" localSheetId="7" hidden="1">{#N/A,#N/A,FALSE,"QD_F1 Invest Detalhado";#N/A,#N/A,FALSE,"QD_F3 Invest_Comparado";#N/A,#N/A,FALSE,"QD_B Trafego";#N/A,#N/A,FALSE,"QD_D0 Custos Operacionais";#N/A,#N/A,FALSE,"QD_C Receita";#N/A,#N/A,FALSE,"QD_D Custos";#N/A,#N/A,FALSE,"QD_E Resultado";#N/A,#N/A,FALSE,"QD_G Fluxo Caixa"}</definedName>
    <definedName name="wwwww1_2" hidden="1">{#N/A,#N/A,FALSE,"QD_F1 Invest Detalhado";#N/A,#N/A,FALSE,"QD_F3 Invest_Comparado";#N/A,#N/A,FALSE,"QD_B Trafego";#N/A,#N/A,FALSE,"QD_D0 Custos Operacionais";#N/A,#N/A,FALSE,"QD_C Receita";#N/A,#N/A,FALSE,"QD_D Custos";#N/A,#N/A,FALSE,"QD_E Resultado";#N/A,#N/A,FALSE,"QD_G Fluxo Caixa"}</definedName>
    <definedName name="wwwww1_3" localSheetId="6" hidden="1">{#N/A,#N/A,FALSE,"QD_F1 Invest Detalhado";#N/A,#N/A,FALSE,"QD_F3 Invest_Comparado";#N/A,#N/A,FALSE,"QD_B Trafego";#N/A,#N/A,FALSE,"QD_D0 Custos Operacionais";#N/A,#N/A,FALSE,"QD_C Receita";#N/A,#N/A,FALSE,"QD_D Custos";#N/A,#N/A,FALSE,"QD_E Resultado";#N/A,#N/A,FALSE,"QD_G Fluxo Caixa"}</definedName>
    <definedName name="wwwww1_3" localSheetId="7" hidden="1">{#N/A,#N/A,FALSE,"QD_F1 Invest Detalhado";#N/A,#N/A,FALSE,"QD_F3 Invest_Comparado";#N/A,#N/A,FALSE,"QD_B Trafego";#N/A,#N/A,FALSE,"QD_D0 Custos Operacionais";#N/A,#N/A,FALSE,"QD_C Receita";#N/A,#N/A,FALSE,"QD_D Custos";#N/A,#N/A,FALSE,"QD_E Resultado";#N/A,#N/A,FALSE,"QD_G Fluxo Caixa"}</definedName>
    <definedName name="wwwww1_3" hidden="1">{#N/A,#N/A,FALSE,"QD_F1 Invest Detalhado";#N/A,#N/A,FALSE,"QD_F3 Invest_Comparado";#N/A,#N/A,FALSE,"QD_B Trafego";#N/A,#N/A,FALSE,"QD_D0 Custos Operacionais";#N/A,#N/A,FALSE,"QD_C Receita";#N/A,#N/A,FALSE,"QD_D Custos";#N/A,#N/A,FALSE,"QD_E Resultado";#N/A,#N/A,FALSE,"QD_G Fluxo Caixa"}</definedName>
    <definedName name="wwwwww" localSheetId="6" hidden="1">{#N/A,#N/A,FALSE,"QD_F1 Invest Detalhado";#N/A,#N/A,FALSE,"QD_F3 Invest_Comparado";#N/A,#N/A,FALSE,"QD_B Trafego";#N/A,#N/A,FALSE,"QD_D0 Custos Operacionais";#N/A,#N/A,FALSE,"QD_C Receita";#N/A,#N/A,FALSE,"QD_D Custos";#N/A,#N/A,FALSE,"QD_E Resultado";#N/A,#N/A,FALSE,"QD_G Fluxo Caixa"}</definedName>
    <definedName name="wwwwww" localSheetId="7" hidden="1">{#N/A,#N/A,FALSE,"QD_F1 Invest Detalhado";#N/A,#N/A,FALSE,"QD_F3 Invest_Comparado";#N/A,#N/A,FALSE,"QD_B Trafego";#N/A,#N/A,FALSE,"QD_D0 Custos Operacionais";#N/A,#N/A,FALSE,"QD_C Receita";#N/A,#N/A,FALSE,"QD_D Custos";#N/A,#N/A,FALSE,"QD_E Resultado";#N/A,#N/A,FALSE,"QD_G Fluxo Caixa"}</definedName>
    <definedName name="wwwwww" hidden="1">{#N/A,#N/A,FALSE,"QD_F1 Invest Detalhado";#N/A,#N/A,FALSE,"QD_F3 Invest_Comparado";#N/A,#N/A,FALSE,"QD_B Trafego";#N/A,#N/A,FALSE,"QD_D0 Custos Operacionais";#N/A,#N/A,FALSE,"QD_C Receita";#N/A,#N/A,FALSE,"QD_D Custos";#N/A,#N/A,FALSE,"QD_E Resultado";#N/A,#N/A,FALSE,"QD_G Fluxo Caixa"}</definedName>
    <definedName name="wwwwww_1" localSheetId="6" hidden="1">{#N/A,#N/A,FALSE,"QD_F1 Invest Detalhado";#N/A,#N/A,FALSE,"QD_F3 Invest_Comparado";#N/A,#N/A,FALSE,"QD_B Trafego";#N/A,#N/A,FALSE,"QD_D0 Custos Operacionais";#N/A,#N/A,FALSE,"QD_C Receita";#N/A,#N/A,FALSE,"QD_D Custos";#N/A,#N/A,FALSE,"QD_E Resultado";#N/A,#N/A,FALSE,"QD_G Fluxo Caixa"}</definedName>
    <definedName name="wwwwww_1" localSheetId="7" hidden="1">{#N/A,#N/A,FALSE,"QD_F1 Invest Detalhado";#N/A,#N/A,FALSE,"QD_F3 Invest_Comparado";#N/A,#N/A,FALSE,"QD_B Trafego";#N/A,#N/A,FALSE,"QD_D0 Custos Operacionais";#N/A,#N/A,FALSE,"QD_C Receita";#N/A,#N/A,FALSE,"QD_D Custos";#N/A,#N/A,FALSE,"QD_E Resultado";#N/A,#N/A,FALSE,"QD_G Fluxo Caixa"}</definedName>
    <definedName name="wwwwww_1" hidden="1">{#N/A,#N/A,FALSE,"QD_F1 Invest Detalhado";#N/A,#N/A,FALSE,"QD_F3 Invest_Comparado";#N/A,#N/A,FALSE,"QD_B Trafego";#N/A,#N/A,FALSE,"QD_D0 Custos Operacionais";#N/A,#N/A,FALSE,"QD_C Receita";#N/A,#N/A,FALSE,"QD_D Custos";#N/A,#N/A,FALSE,"QD_E Resultado";#N/A,#N/A,FALSE,"QD_G Fluxo Caixa"}</definedName>
    <definedName name="wwwwww_2" localSheetId="6" hidden="1">{#N/A,#N/A,FALSE,"QD_F1 Invest Detalhado";#N/A,#N/A,FALSE,"QD_F3 Invest_Comparado";#N/A,#N/A,FALSE,"QD_B Trafego";#N/A,#N/A,FALSE,"QD_D0 Custos Operacionais";#N/A,#N/A,FALSE,"QD_C Receita";#N/A,#N/A,FALSE,"QD_D Custos";#N/A,#N/A,FALSE,"QD_E Resultado";#N/A,#N/A,FALSE,"QD_G Fluxo Caixa"}</definedName>
    <definedName name="wwwwww_2" localSheetId="7" hidden="1">{#N/A,#N/A,FALSE,"QD_F1 Invest Detalhado";#N/A,#N/A,FALSE,"QD_F3 Invest_Comparado";#N/A,#N/A,FALSE,"QD_B Trafego";#N/A,#N/A,FALSE,"QD_D0 Custos Operacionais";#N/A,#N/A,FALSE,"QD_C Receita";#N/A,#N/A,FALSE,"QD_D Custos";#N/A,#N/A,FALSE,"QD_E Resultado";#N/A,#N/A,FALSE,"QD_G Fluxo Caixa"}</definedName>
    <definedName name="wwwwww_2" hidden="1">{#N/A,#N/A,FALSE,"QD_F1 Invest Detalhado";#N/A,#N/A,FALSE,"QD_F3 Invest_Comparado";#N/A,#N/A,FALSE,"QD_B Trafego";#N/A,#N/A,FALSE,"QD_D0 Custos Operacionais";#N/A,#N/A,FALSE,"QD_C Receita";#N/A,#N/A,FALSE,"QD_D Custos";#N/A,#N/A,FALSE,"QD_E Resultado";#N/A,#N/A,FALSE,"QD_G Fluxo Caixa"}</definedName>
    <definedName name="wwwwww_3" localSheetId="6" hidden="1">{#N/A,#N/A,FALSE,"QD_F1 Invest Detalhado";#N/A,#N/A,FALSE,"QD_F3 Invest_Comparado";#N/A,#N/A,FALSE,"QD_B Trafego";#N/A,#N/A,FALSE,"QD_D0 Custos Operacionais";#N/A,#N/A,FALSE,"QD_C Receita";#N/A,#N/A,FALSE,"QD_D Custos";#N/A,#N/A,FALSE,"QD_E Resultado";#N/A,#N/A,FALSE,"QD_G Fluxo Caixa"}</definedName>
    <definedName name="wwwwww_3" localSheetId="7" hidden="1">{#N/A,#N/A,FALSE,"QD_F1 Invest Detalhado";#N/A,#N/A,FALSE,"QD_F3 Invest_Comparado";#N/A,#N/A,FALSE,"QD_B Trafego";#N/A,#N/A,FALSE,"QD_D0 Custos Operacionais";#N/A,#N/A,FALSE,"QD_C Receita";#N/A,#N/A,FALSE,"QD_D Custos";#N/A,#N/A,FALSE,"QD_E Resultado";#N/A,#N/A,FALSE,"QD_G Fluxo Caixa"}</definedName>
    <definedName name="wwwwww_3" hidden="1">{#N/A,#N/A,FALSE,"QD_F1 Invest Detalhado";#N/A,#N/A,FALSE,"QD_F3 Invest_Comparado";#N/A,#N/A,FALSE,"QD_B Trafego";#N/A,#N/A,FALSE,"QD_D0 Custos Operacionais";#N/A,#N/A,FALSE,"QD_C Receita";#N/A,#N/A,FALSE,"QD_D Custos";#N/A,#N/A,FALSE,"QD_E Resultado";#N/A,#N/A,FALSE,"QD_G Fluxo Caixa"}</definedName>
    <definedName name="wwwwww1" localSheetId="6" hidden="1">{#N/A,#N/A,FALSE,"QD_F1 Invest Detalhado";#N/A,#N/A,FALSE,"QD_F3 Invest_Comparado";#N/A,#N/A,FALSE,"QD_B Trafego";#N/A,#N/A,FALSE,"QD_D0 Custos Operacionais";#N/A,#N/A,FALSE,"QD_C Receita";#N/A,#N/A,FALSE,"QD_D Custos";#N/A,#N/A,FALSE,"QD_E Resultado";#N/A,#N/A,FALSE,"QD_G Fluxo Caixa"}</definedName>
    <definedName name="wwwwww1" localSheetId="7" hidden="1">{#N/A,#N/A,FALSE,"QD_F1 Invest Detalhado";#N/A,#N/A,FALSE,"QD_F3 Invest_Comparado";#N/A,#N/A,FALSE,"QD_B Trafego";#N/A,#N/A,FALSE,"QD_D0 Custos Operacionais";#N/A,#N/A,FALSE,"QD_C Receita";#N/A,#N/A,FALSE,"QD_D Custos";#N/A,#N/A,FALSE,"QD_E Resultado";#N/A,#N/A,FALSE,"QD_G Fluxo Caixa"}</definedName>
    <definedName name="wwwwww1" hidden="1">{#N/A,#N/A,FALSE,"QD_F1 Invest Detalhado";#N/A,#N/A,FALSE,"QD_F3 Invest_Comparado";#N/A,#N/A,FALSE,"QD_B Trafego";#N/A,#N/A,FALSE,"QD_D0 Custos Operacionais";#N/A,#N/A,FALSE,"QD_C Receita";#N/A,#N/A,FALSE,"QD_D Custos";#N/A,#N/A,FALSE,"QD_E Resultado";#N/A,#N/A,FALSE,"QD_G Fluxo Caixa"}</definedName>
    <definedName name="WWWWWWWWWW" localSheetId="6" hidden="1">{"'gráf jan00'!$A$1:$AK$41"}</definedName>
    <definedName name="WWWWWWWWWW" localSheetId="7" hidden="1">{"'gráf jan00'!$A$1:$AK$41"}</definedName>
    <definedName name="WWWWWWWWWW" hidden="1">{"'gráf jan00'!$A$1:$AK$41"}</definedName>
    <definedName name="wwwwwwwwwwwwwwwwwww" localSheetId="6" hidden="1">{#N/A,#N/A,FALSE,"QD_F1 Invest Detalhado";#N/A,#N/A,FALSE,"QD_F3 Invest_Comparado";#N/A,#N/A,FALSE,"QD_B Trafego";#N/A,#N/A,FALSE,"QD_D0 Custos Operacionais";#N/A,#N/A,FALSE,"QD_C Receita";#N/A,#N/A,FALSE,"QD_D Custos";#N/A,#N/A,FALSE,"QD_E Resultado";#N/A,#N/A,FALSE,"QD_G Fluxo Caixa"}</definedName>
    <definedName name="wwwwwwwwwwwwwwwwwww" localSheetId="7" hidden="1">{#N/A,#N/A,FALSE,"QD_F1 Invest Detalhado";#N/A,#N/A,FALSE,"QD_F3 Invest_Comparado";#N/A,#N/A,FALSE,"QD_B Trafego";#N/A,#N/A,FALSE,"QD_D0 Custos Operacionais";#N/A,#N/A,FALSE,"QD_C Receita";#N/A,#N/A,FALSE,"QD_D Custos";#N/A,#N/A,FALSE,"QD_E Resultado";#N/A,#N/A,FALSE,"QD_G Fluxo Caixa"}</definedName>
    <definedName name="wwwwwwwwwwwwwwwwwww" hidden="1">{#N/A,#N/A,FALSE,"QD_F1 Invest Detalhado";#N/A,#N/A,FALSE,"QD_F3 Invest_Comparado";#N/A,#N/A,FALSE,"QD_B Trafego";#N/A,#N/A,FALSE,"QD_D0 Custos Operacionais";#N/A,#N/A,FALSE,"QD_C Receita";#N/A,#N/A,FALSE,"QD_D Custos";#N/A,#N/A,FALSE,"QD_E Resultado";#N/A,#N/A,FALSE,"QD_G Fluxo Caixa"}</definedName>
    <definedName name="WX" localSheetId="6" hidden="1">{#N/A,#N/A,FALSE,"GQGEMPRE"}</definedName>
    <definedName name="WX" localSheetId="7" hidden="1">{#N/A,#N/A,FALSE,"GQGEMPRE"}</definedName>
    <definedName name="WX" hidden="1">{#N/A,#N/A,FALSE,"GQGEMPRE"}</definedName>
    <definedName name="x" localSheetId="6" hidden="1">#REF!</definedName>
    <definedName name="x" localSheetId="7" hidden="1">#REF!</definedName>
    <definedName name="x" hidden="1">#REF!</definedName>
    <definedName name="xaaxx"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xaaxx"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xaaxx"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xc" localSheetId="6" hidden="1">#REF!</definedName>
    <definedName name="xc" localSheetId="7" hidden="1">#REF!</definedName>
    <definedName name="xc" hidden="1">#REF!</definedName>
    <definedName name="XCC" localSheetId="6" hidden="1">{"'gráf jan00'!$A$1:$AK$41"}</definedName>
    <definedName name="XCC" localSheetId="7" hidden="1">{"'gráf jan00'!$A$1:$AK$41"}</definedName>
    <definedName name="XCC" hidden="1">{"'gráf jan00'!$A$1:$AK$41"}</definedName>
    <definedName name="xcxcx" localSheetId="6" hidden="1">{"'gráf jan00'!$A$1:$AK$41"}</definedName>
    <definedName name="xcxcx" localSheetId="7" hidden="1">{"'gráf jan00'!$A$1:$AK$41"}</definedName>
    <definedName name="xcxcx" hidden="1">{"'gráf jan00'!$A$1:$AK$41"}</definedName>
    <definedName name="xd" localSheetId="6" hidden="1">{"'gráf jan00'!$A$1:$AK$41"}</definedName>
    <definedName name="xd" localSheetId="7" hidden="1">{"'gráf jan00'!$A$1:$AK$41"}</definedName>
    <definedName name="xd" hidden="1">{"'gráf jan00'!$A$1:$AK$41"}</definedName>
    <definedName name="xdasf" localSheetId="6" hidden="1">{#N/A,#N/A,FALSE,"GERAL";#N/A,#N/A,FALSE,"012-96";#N/A,#N/A,FALSE,"018-96";#N/A,#N/A,FALSE,"027-96";#N/A,#N/A,FALSE,"059-96";#N/A,#N/A,FALSE,"076-96";#N/A,#N/A,FALSE,"019-97";#N/A,#N/A,FALSE,"021-97";#N/A,#N/A,FALSE,"022-97";#N/A,#N/A,FALSE,"028-97"}</definedName>
    <definedName name="xdasf" localSheetId="7" hidden="1">{#N/A,#N/A,FALSE,"GERAL";#N/A,#N/A,FALSE,"012-96";#N/A,#N/A,FALSE,"018-96";#N/A,#N/A,FALSE,"027-96";#N/A,#N/A,FALSE,"059-96";#N/A,#N/A,FALSE,"076-96";#N/A,#N/A,FALSE,"019-97";#N/A,#N/A,FALSE,"021-97";#N/A,#N/A,FALSE,"022-97";#N/A,#N/A,FALSE,"028-97"}</definedName>
    <definedName name="xdasf" hidden="1">{#N/A,#N/A,FALSE,"GERAL";#N/A,#N/A,FALSE,"012-96";#N/A,#N/A,FALSE,"018-96";#N/A,#N/A,FALSE,"027-96";#N/A,#N/A,FALSE,"059-96";#N/A,#N/A,FALSE,"076-96";#N/A,#N/A,FALSE,"019-97";#N/A,#N/A,FALSE,"021-97";#N/A,#N/A,FALSE,"022-97";#N/A,#N/A,FALSE,"028-97"}</definedName>
    <definedName name="xdcfgbhnjmk" localSheetId="6" hidden="1">#REF!</definedName>
    <definedName name="xdcfgbhnjmk" localSheetId="7" hidden="1">#REF!</definedName>
    <definedName name="xdcfgbhnjmk" hidden="1">#REF!</definedName>
    <definedName name="xdet"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xdet"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xdet"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XDF" localSheetId="6" hidden="1">{"'Quadro'!$A$4:$BG$78"}</definedName>
    <definedName name="XDF" localSheetId="7" hidden="1">{"'Quadro'!$A$4:$BG$78"}</definedName>
    <definedName name="XDF" hidden="1">{"'Quadro'!$A$4:$BG$78"}</definedName>
    <definedName name="XDSAD" localSheetId="6" hidden="1">{"'REL CUSTODIF'!$B$1:$H$72"}</definedName>
    <definedName name="XDSAD" localSheetId="7" hidden="1">{"'REL CUSTODIF'!$B$1:$H$72"}</definedName>
    <definedName name="XDSAD" hidden="1">{"'REL CUSTODIF'!$B$1:$H$72"}</definedName>
    <definedName name="xfc" localSheetId="6" hidden="1">{"'REL CUSTODIF'!$B$1:$H$72"}</definedName>
    <definedName name="xfc" localSheetId="7" hidden="1">{"'REL CUSTODIF'!$B$1:$H$72"}</definedName>
    <definedName name="xfc" hidden="1">{"'REL CUSTODIF'!$B$1:$H$72"}</definedName>
    <definedName name="xfreg" localSheetId="6" hidden="1">{"'CptDifn'!$AA$32:$AG$32"}</definedName>
    <definedName name="xfreg" localSheetId="7" hidden="1">{"'CptDifn'!$AA$32:$AG$32"}</definedName>
    <definedName name="xfreg" hidden="1">{"'CptDifn'!$AA$32:$AG$32"}</definedName>
    <definedName name="XKRPFGOKZR" hidden="1">#REF!</definedName>
    <definedName name="XREF_COLUMN_1" localSheetId="6" hidden="1">#REF!</definedName>
    <definedName name="XREF_COLUMN_1" hidden="1">#REF!</definedName>
    <definedName name="XREF_COLUMN_10" localSheetId="6" hidden="1">#REF!</definedName>
    <definedName name="XREF_COLUMN_10" localSheetId="7" hidden="1">'[124]Moeda Estrangeira'!#REF!</definedName>
    <definedName name="XREF_COLUMN_10" hidden="1">#REF!</definedName>
    <definedName name="XREF_COLUMN_11" localSheetId="6" hidden="1">#REF!</definedName>
    <definedName name="XREF_COLUMN_11" localSheetId="7" hidden="1">#REF!</definedName>
    <definedName name="XREF_COLUMN_11" hidden="1">#REF!</definedName>
    <definedName name="XREF_COLUMN_12" localSheetId="6" hidden="1">#REF!</definedName>
    <definedName name="XREF_COLUMN_12" localSheetId="7" hidden="1">'[125]AUXILIAR DOAR'!#REF!</definedName>
    <definedName name="XREF_COLUMN_12" hidden="1">#REF!</definedName>
    <definedName name="XREF_COLUMN_13" localSheetId="6" hidden="1">#REF!</definedName>
    <definedName name="XREF_COLUMN_13" hidden="1">#REF!</definedName>
    <definedName name="XREF_COLUMN_14" localSheetId="6" hidden="1">#REF!</definedName>
    <definedName name="XREF_COLUMN_14" hidden="1">#REF!</definedName>
    <definedName name="XREF_COLUMN_15" localSheetId="6" hidden="1">#REF!</definedName>
    <definedName name="XREF_COLUMN_15" hidden="1">#REF!</definedName>
    <definedName name="XREF_COLUMN_16" localSheetId="6" hidden="1">#REF!</definedName>
    <definedName name="XREF_COLUMN_16" hidden="1">#REF!</definedName>
    <definedName name="XREF_COLUMN_17" localSheetId="6" hidden="1">#REF!</definedName>
    <definedName name="XREF_COLUMN_17" hidden="1">#REF!</definedName>
    <definedName name="XREF_COLUMN_18" localSheetId="6" hidden="1">#REF!</definedName>
    <definedName name="XREF_COLUMN_18" localSheetId="7" hidden="1">'[126]PAS Despesa pessoal'!#REF!</definedName>
    <definedName name="XREF_COLUMN_18" hidden="1">#REF!</definedName>
    <definedName name="XREF_COLUMN_19" localSheetId="6" hidden="1">#REF!</definedName>
    <definedName name="XREF_COLUMN_19" localSheetId="7" hidden="1">#REF!</definedName>
    <definedName name="XREF_COLUMN_19" hidden="1">#REF!</definedName>
    <definedName name="XREF_COLUMN_2" localSheetId="6" hidden="1">#REF!</definedName>
    <definedName name="XREF_COLUMN_2" localSheetId="7" hidden="1">'[71]RA BP'!#REF!</definedName>
    <definedName name="XREF_COLUMN_2" hidden="1">#REF!</definedName>
    <definedName name="XREF_COLUMN_20" localSheetId="6" hidden="1">#REF!</definedName>
    <definedName name="XREF_COLUMN_20" hidden="1">#REF!</definedName>
    <definedName name="XREF_COLUMN_21" localSheetId="6" hidden="1">#REF!</definedName>
    <definedName name="XREF_COLUMN_21" hidden="1">#REF!</definedName>
    <definedName name="XREF_COLUMN_22" localSheetId="6" hidden="1">#REF!</definedName>
    <definedName name="XREF_COLUMN_22" localSheetId="7" hidden="1">[127]Lead!#REF!</definedName>
    <definedName name="XREF_COLUMN_22" hidden="1">#REF!</definedName>
    <definedName name="XREF_COLUMN_23" localSheetId="6" hidden="1">#REF!</definedName>
    <definedName name="XREF_COLUMN_23" localSheetId="7" hidden="1">#REF!</definedName>
    <definedName name="XREF_COLUMN_23" hidden="1">#REF!</definedName>
    <definedName name="XREF_COLUMN_24" localSheetId="6" hidden="1">#REF!</definedName>
    <definedName name="XREF_COLUMN_24" hidden="1">#REF!</definedName>
    <definedName name="XREF_COLUMN_25" localSheetId="6" hidden="1">#REF!</definedName>
    <definedName name="XREF_COLUMN_25" hidden="1">#REF!</definedName>
    <definedName name="XREF_COLUMN_26" localSheetId="6" hidden="1">#REF!</definedName>
    <definedName name="XREF_COLUMN_26" hidden="1">#REF!</definedName>
    <definedName name="XREF_COLUMN_27" localSheetId="6" hidden="1">#REF!</definedName>
    <definedName name="XREF_COLUMN_27" localSheetId="7" hidden="1">'[128]Receitas Vendas Inpacel'!#REF!</definedName>
    <definedName name="XREF_COLUMN_27" hidden="1">#REF!</definedName>
    <definedName name="XREF_COLUMN_28" localSheetId="6" hidden="1">#REF!</definedName>
    <definedName name="XREF_COLUMN_28" localSheetId="7" hidden="1">'[128]Receitas Vendas Inpacel'!#REF!</definedName>
    <definedName name="XREF_COLUMN_28" hidden="1">#REF!</definedName>
    <definedName name="XREF_COLUMN_29" localSheetId="6" hidden="1">#REF!</definedName>
    <definedName name="XREF_COLUMN_29" localSheetId="7" hidden="1">#REF!</definedName>
    <definedName name="XREF_COLUMN_29" hidden="1">#REF!</definedName>
    <definedName name="XREF_COLUMN_3" localSheetId="6" hidden="1">#REF!</definedName>
    <definedName name="XREF_COLUMN_3" localSheetId="7" hidden="1">'[129]31-03-09'!#REF!</definedName>
    <definedName name="XREF_COLUMN_3" hidden="1">#REF!</definedName>
    <definedName name="XREF_COLUMN_30" localSheetId="6" hidden="1">#REF!</definedName>
    <definedName name="XREF_COLUMN_30" hidden="1">#REF!</definedName>
    <definedName name="XREF_COLUMN_31" localSheetId="6" hidden="1">#REF!</definedName>
    <definedName name="XREF_COLUMN_31" localSheetId="7" hidden="1">'[130]PAS Vendas'!#REF!</definedName>
    <definedName name="XREF_COLUMN_31" hidden="1">#REF!</definedName>
    <definedName name="XREF_COLUMN_32" localSheetId="6" hidden="1">#REF!</definedName>
    <definedName name="XREF_COLUMN_32" hidden="1">#REF!</definedName>
    <definedName name="XREF_COLUMN_33" localSheetId="6" hidden="1">#REF!</definedName>
    <definedName name="XREF_COLUMN_33" hidden="1">#REF!</definedName>
    <definedName name="XREF_COLUMN_34" localSheetId="6" hidden="1">#REF!</definedName>
    <definedName name="XREF_COLUMN_34" hidden="1">#REF!</definedName>
    <definedName name="XREF_COLUMN_35" localSheetId="6" hidden="1">#REF!</definedName>
    <definedName name="XREF_COLUMN_35" hidden="1">#REF!</definedName>
    <definedName name="XREF_COLUMN_36" localSheetId="6" hidden="1">#REF!</definedName>
    <definedName name="XREF_COLUMN_36" hidden="1">#REF!</definedName>
    <definedName name="XREF_COLUMN_37" localSheetId="6" hidden="1">#REF!</definedName>
    <definedName name="XREF_COLUMN_37" hidden="1">#REF!</definedName>
    <definedName name="XREF_COLUMN_38" localSheetId="6" hidden="1">#REF!</definedName>
    <definedName name="XREF_COLUMN_38" localSheetId="7" hidden="1">'[131]PAS Vendas'!#REF!</definedName>
    <definedName name="XREF_COLUMN_38" hidden="1">#REF!</definedName>
    <definedName name="XREF_COLUMN_39" localSheetId="6" hidden="1">#REF!</definedName>
    <definedName name="XREF_COLUMN_39" localSheetId="7" hidden="1">'[131]PAS Vendas'!#REF!</definedName>
    <definedName name="XREF_COLUMN_39" hidden="1">#REF!</definedName>
    <definedName name="XREF_COLUMN_4" localSheetId="6" hidden="1">#REF!</definedName>
    <definedName name="XREF_COLUMN_4" localSheetId="7" hidden="1">'[129]31-03-09'!#REF!</definedName>
    <definedName name="XREF_COLUMN_4" hidden="1">#REF!</definedName>
    <definedName name="XREF_COLUMN_40" localSheetId="6" hidden="1">#REF!</definedName>
    <definedName name="XREF_COLUMN_40" localSheetId="7" hidden="1">#REF!</definedName>
    <definedName name="XREF_COLUMN_40" hidden="1">#REF!</definedName>
    <definedName name="XREF_COLUMN_41" localSheetId="6" hidden="1">#REF!</definedName>
    <definedName name="XREF_COLUMN_41" localSheetId="7" hidden="1">'[131]PAS Vendas'!#REF!</definedName>
    <definedName name="XREF_COLUMN_41" hidden="1">#REF!</definedName>
    <definedName name="XREF_COLUMN_42" localSheetId="6" hidden="1">#REF!</definedName>
    <definedName name="XREF_COLUMN_42" localSheetId="7" hidden="1">'[128]Deducoes venda IP'!#REF!</definedName>
    <definedName name="XREF_COLUMN_42" hidden="1">#REF!</definedName>
    <definedName name="XREF_COLUMN_43" localSheetId="6" hidden="1">#REF!</definedName>
    <definedName name="XREF_COLUMN_43" localSheetId="7" hidden="1">#REF!</definedName>
    <definedName name="XREF_COLUMN_43" hidden="1">#REF!</definedName>
    <definedName name="XREF_COLUMN_44" localSheetId="6" hidden="1">#REF!</definedName>
    <definedName name="XREF_COLUMN_44" hidden="1">#REF!</definedName>
    <definedName name="XREF_COLUMN_45" localSheetId="6" hidden="1">#REF!</definedName>
    <definedName name="XREF_COLUMN_45" localSheetId="7" hidden="1">'[128]PAS Deduções venda Inpacel'!#REF!</definedName>
    <definedName name="XREF_COLUMN_45" hidden="1">#REF!</definedName>
    <definedName name="XREF_COLUMN_5" localSheetId="6" hidden="1">#REF!</definedName>
    <definedName name="XREF_COLUMN_5" localSheetId="7" hidden="1">#REF!</definedName>
    <definedName name="XREF_COLUMN_5" hidden="1">#REF!</definedName>
    <definedName name="XREF_COLUMN_6" localSheetId="6" hidden="1">#REF!</definedName>
    <definedName name="XREF_COLUMN_6" localSheetId="7" hidden="1">'[129]31-12-08'!#REF!</definedName>
    <definedName name="XREF_COLUMN_6" hidden="1">#REF!</definedName>
    <definedName name="XREF_COLUMN_7" localSheetId="6" hidden="1">#REF!</definedName>
    <definedName name="XREF_COLUMN_7" localSheetId="7" hidden="1">'[129]31-12-08'!#REF!</definedName>
    <definedName name="XREF_COLUMN_7" hidden="1">#REF!</definedName>
    <definedName name="XREF_COLUMN_8" localSheetId="6" hidden="1">#REF!</definedName>
    <definedName name="XREF_COLUMN_8" localSheetId="7" hidden="1">'[132]31-12-2008'!#REF!</definedName>
    <definedName name="XREF_COLUMN_8" hidden="1">#REF!</definedName>
    <definedName name="XREF_COLUMN_9" localSheetId="6" hidden="1">#REF!</definedName>
    <definedName name="XREF_COLUMN_9" localSheetId="7" hidden="1">'[124]Moeda Estrangeira'!#REF!</definedName>
    <definedName name="XREF_COLUMN_9" hidden="1">#REF!</definedName>
    <definedName name="XRefActiveRow" localSheetId="6" hidden="1">#REF!</definedName>
    <definedName name="XRefActiveRow" localSheetId="7" hidden="1">#REF!</definedName>
    <definedName name="XRefActiveRow" hidden="1">#REF!</definedName>
    <definedName name="XRefColumnsCount" localSheetId="6" hidden="1">2</definedName>
    <definedName name="XRefColumnsCount" localSheetId="7" hidden="1">2</definedName>
    <definedName name="XRefColumnsCount" hidden="1">8</definedName>
    <definedName name="XRefCopy10" localSheetId="6" hidden="1">#REF!</definedName>
    <definedName name="XRefCopy10" localSheetId="7" hidden="1">'[133]Anexo 15 - Moeda Estrangeira'!#REF!</definedName>
    <definedName name="XRefCopy10" hidden="1">#REF!</definedName>
    <definedName name="XRefCopy10Row" localSheetId="6" hidden="1">#REF!</definedName>
    <definedName name="XRefCopy10Row" hidden="1">#REF!</definedName>
    <definedName name="XRefCopy11" localSheetId="6" hidden="1">#REF!</definedName>
    <definedName name="XRefCopy11" localSheetId="7" hidden="1">'[134]Emprestimos 102003 {ppc}'!$X$50</definedName>
    <definedName name="XRefCopy11" hidden="1">#REF!</definedName>
    <definedName name="XRefCopy11Row" localSheetId="6" hidden="1">#REF!</definedName>
    <definedName name="XRefCopy11Row" localSheetId="7" hidden="1">[134]XREF!$2:$2</definedName>
    <definedName name="XRefCopy11Row" hidden="1">#REF!</definedName>
    <definedName name="XRefCopy12" localSheetId="6" hidden="1">#REF!</definedName>
    <definedName name="XRefCopy12" localSheetId="7" hidden="1">'[134]Emprestimos 102003 {ppc}'!$X$57</definedName>
    <definedName name="XRefCopy12" hidden="1">#REF!</definedName>
    <definedName name="XRefCopy12Row" localSheetId="6" hidden="1">#REF!</definedName>
    <definedName name="XRefCopy12Row" localSheetId="7" hidden="1">[134]XREF!$3:$3</definedName>
    <definedName name="XRefCopy12Row" hidden="1">#REF!</definedName>
    <definedName name="XRefCopy13" localSheetId="6" hidden="1">#REF!</definedName>
    <definedName name="XRefCopy13" localSheetId="7" hidden="1">[134]Report!$K$15</definedName>
    <definedName name="XRefCopy13" hidden="1">#REF!</definedName>
    <definedName name="XRefCopy13Row" localSheetId="6" hidden="1">#REF!</definedName>
    <definedName name="XRefCopy13Row" localSheetId="7" hidden="1">#REF!</definedName>
    <definedName name="XRefCopy13Row" hidden="1">#REF!</definedName>
    <definedName name="XRefCopy14" localSheetId="6" hidden="1">#REF!</definedName>
    <definedName name="XRefCopy14" localSheetId="7" hidden="1">'[133]Anexo 15 - Moeda Estrangeira'!#REF!</definedName>
    <definedName name="XRefCopy14" hidden="1">#REF!</definedName>
    <definedName name="XRefCopy14Row" localSheetId="6" hidden="1">#REF!</definedName>
    <definedName name="XRefCopy14Row" hidden="1">#REF!</definedName>
    <definedName name="XRefCopy15" localSheetId="6" hidden="1">#REF!</definedName>
    <definedName name="XRefCopy15" localSheetId="7" hidden="1">'[124]Moeda Estrangeira'!#REF!</definedName>
    <definedName name="XRefCopy15" hidden="1">#REF!</definedName>
    <definedName name="XRefCopy15Row" localSheetId="6" hidden="1">#REF!</definedName>
    <definedName name="XRefCopy15Row" localSheetId="7" hidden="1">[124]XREF!#REF!</definedName>
    <definedName name="XRefCopy15Row" hidden="1">#REF!</definedName>
    <definedName name="XRefCopy16" localSheetId="6" hidden="1">#REF!</definedName>
    <definedName name="XRefCopy16" localSheetId="7" hidden="1">'[133]Anexo 15 - Moeda Estrangeira'!#REF!</definedName>
    <definedName name="XRefCopy16" hidden="1">#REF!</definedName>
    <definedName name="XRefCopy16Row" localSheetId="6" hidden="1">#REF!</definedName>
    <definedName name="XRefCopy16Row" localSheetId="7" hidden="1">[124]XREF!#REF!</definedName>
    <definedName name="XRefCopy16Row" hidden="1">#REF!</definedName>
    <definedName name="XRefCopy17" localSheetId="6" hidden="1">#REF!</definedName>
    <definedName name="XRefCopy17" localSheetId="7" hidden="1">[135]BP!#REF!</definedName>
    <definedName name="XRefCopy17" hidden="1">#REF!</definedName>
    <definedName name="XRefCopy17Row" localSheetId="6" hidden="1">#REF!</definedName>
    <definedName name="XRefCopy17Row" localSheetId="7" hidden="1">#REF!</definedName>
    <definedName name="XRefCopy17Row" hidden="1">#REF!</definedName>
    <definedName name="XRefCopy18" localSheetId="6" hidden="1">#REF!</definedName>
    <definedName name="XRefCopy18" localSheetId="7" hidden="1">'[133]Anexo 15 - Moeda Estrangeira'!#REF!</definedName>
    <definedName name="XRefCopy18" hidden="1">#REF!</definedName>
    <definedName name="XRefCopy18Row" localSheetId="6" hidden="1">#REF!</definedName>
    <definedName name="XRefCopy18Row" hidden="1">#REF!</definedName>
    <definedName name="XRefCopy19" localSheetId="6" hidden="1">#REF!</definedName>
    <definedName name="XRefCopy19" hidden="1">#REF!</definedName>
    <definedName name="XRefCopy19Row" localSheetId="6" hidden="1">#REF!</definedName>
    <definedName name="XRefCopy19Row" localSheetId="7" hidden="1">[136]XREF!#REF!</definedName>
    <definedName name="XRefCopy19Row" hidden="1">#REF!</definedName>
    <definedName name="XRefCopy1Row" localSheetId="6" hidden="1">#REF!</definedName>
    <definedName name="XRefCopy1Row" localSheetId="7" hidden="1">#REF!</definedName>
    <definedName name="XRefCopy1Row" hidden="1">#REF!</definedName>
    <definedName name="XRefCopy2" localSheetId="6" hidden="1">#REF!</definedName>
    <definedName name="XRefCopy2" localSheetId="7" hidden="1">'[137]Mutação do PL Trimestral'!#REF!</definedName>
    <definedName name="XRefCopy2" hidden="1">#REF!</definedName>
    <definedName name="XRefCopy20" localSheetId="6" hidden="1">#REF!</definedName>
    <definedName name="XRefCopy20" localSheetId="7" hidden="1">#REF!</definedName>
    <definedName name="XRefCopy20" hidden="1">#REF!</definedName>
    <definedName name="XRefCopy20Row" localSheetId="6" hidden="1">#REF!</definedName>
    <definedName name="XRefCopy20Row" hidden="1">#REF!</definedName>
    <definedName name="XRefCopy21" localSheetId="6" hidden="1">#REF!</definedName>
    <definedName name="XRefCopy21" hidden="1">#REF!</definedName>
    <definedName name="XRefCopy21Row" localSheetId="6" hidden="1">#REF!</definedName>
    <definedName name="XRefCopy21Row" hidden="1">#REF!</definedName>
    <definedName name="XRefCopy22" localSheetId="6" hidden="1">#REF!</definedName>
    <definedName name="XRefCopy22" hidden="1">#REF!</definedName>
    <definedName name="XRefCopy22Row" localSheetId="6" hidden="1">#REF!</definedName>
    <definedName name="XRefCopy22Row" hidden="1">#REF!</definedName>
    <definedName name="XRefCopy23" localSheetId="6" hidden="1">#REF!</definedName>
    <definedName name="XRefCopy23" hidden="1">#REF!</definedName>
    <definedName name="XRefCopy23Row" localSheetId="6" hidden="1">#REF!</definedName>
    <definedName name="XRefCopy23Row" hidden="1">#REF!</definedName>
    <definedName name="XRefCopy24" localSheetId="6" hidden="1">#REF!</definedName>
    <definedName name="XRefCopy24" localSheetId="7" hidden="1">'[138]Despesas partes ligadas'!#REF!</definedName>
    <definedName name="XRefCopy24" hidden="1">#REF!</definedName>
    <definedName name="XRefCopy24Row" localSheetId="6" hidden="1">#REF!</definedName>
    <definedName name="XRefCopy24Row" localSheetId="7" hidden="1">[139]XREF!#REF!</definedName>
    <definedName name="XRefCopy24Row" hidden="1">#REF!</definedName>
    <definedName name="XRefCopy25" localSheetId="6" hidden="1">#REF!</definedName>
    <definedName name="XRefCopy25" localSheetId="7" hidden="1">#REF!</definedName>
    <definedName name="XRefCopy25" hidden="1">#REF!</definedName>
    <definedName name="XRefCopy25Row" localSheetId="6" hidden="1">#REF!</definedName>
    <definedName name="XRefCopy25Row" localSheetId="7" hidden="1">[140]XREF!#REF!</definedName>
    <definedName name="XRefCopy25Row" hidden="1">#REF!</definedName>
    <definedName name="XRefCopy26" localSheetId="6" hidden="1">#REF!</definedName>
    <definedName name="XRefCopy26" hidden="1">#REF!</definedName>
    <definedName name="XRefCopy26Row" localSheetId="6" hidden="1">#REF!</definedName>
    <definedName name="XRefCopy26Row" localSheetId="7" hidden="1">[141]XREF!#REF!</definedName>
    <definedName name="XRefCopy26Row" hidden="1">#REF!</definedName>
    <definedName name="XRefCopy27" localSheetId="6" hidden="1">#REF!</definedName>
    <definedName name="XRefCopy27" hidden="1">#REF!</definedName>
    <definedName name="XRefCopy27Row" localSheetId="6" hidden="1">#REF!</definedName>
    <definedName name="XRefCopy27Row" hidden="1">#REF!</definedName>
    <definedName name="XRefCopy28" localSheetId="6" hidden="1">#REF!</definedName>
    <definedName name="XRefCopy28" localSheetId="7" hidden="1">[142]DRE!#REF!</definedName>
    <definedName name="XRefCopy28" hidden="1">#REF!</definedName>
    <definedName name="XRefCopy28Row" localSheetId="6" hidden="1">#REF!</definedName>
    <definedName name="XRefCopy28Row" localSheetId="7" hidden="1">#REF!</definedName>
    <definedName name="XRefCopy28Row" hidden="1">#REF!</definedName>
    <definedName name="XRefCopy29" localSheetId="6" hidden="1">#REF!</definedName>
    <definedName name="XRefCopy29" localSheetId="7" hidden="1">[142]DRE!#REF!</definedName>
    <definedName name="XRefCopy29" hidden="1">#REF!</definedName>
    <definedName name="XRefCopy29Row" localSheetId="6" hidden="1">#REF!</definedName>
    <definedName name="XRefCopy29Row" hidden="1">#REF!</definedName>
    <definedName name="XRefCopy2Row" localSheetId="6" hidden="1">#REF!</definedName>
    <definedName name="XRefCopy2Row" hidden="1">#REF!</definedName>
    <definedName name="XRefCopy3" localSheetId="6" hidden="1">#REF!</definedName>
    <definedName name="XRefCopy3" hidden="1">#REF!</definedName>
    <definedName name="XRefCopy30" localSheetId="6" hidden="1">#REF!</definedName>
    <definedName name="XRefCopy30" localSheetId="7" hidden="1">[142]DRE!#REF!</definedName>
    <definedName name="XRefCopy30" hidden="1">#REF!</definedName>
    <definedName name="XRefCopy30Row" localSheetId="6" hidden="1">#REF!</definedName>
    <definedName name="XRefCopy30Row" localSheetId="7" hidden="1">[143]XREF!#REF!</definedName>
    <definedName name="XRefCopy30Row" hidden="1">#REF!</definedName>
    <definedName name="XRefCopy31" localSheetId="6" hidden="1">#REF!</definedName>
    <definedName name="XRefCopy31" localSheetId="7" hidden="1">[142]DRE!#REF!</definedName>
    <definedName name="XRefCopy31" hidden="1">#REF!</definedName>
    <definedName name="XRefCopy31Row" localSheetId="6" hidden="1">#REF!</definedName>
    <definedName name="XRefCopy31Row" localSheetId="7" hidden="1">#REF!</definedName>
    <definedName name="XRefCopy31Row" hidden="1">#REF!</definedName>
    <definedName name="XRefCopy32" localSheetId="6" hidden="1">#REF!</definedName>
    <definedName name="XRefCopy32" localSheetId="7" hidden="1">[142]DRE!#REF!</definedName>
    <definedName name="XRefCopy32" hidden="1">#REF!</definedName>
    <definedName name="XRefCopy32Row" localSheetId="6" hidden="1">#REF!</definedName>
    <definedName name="XRefCopy32Row" hidden="1">#REF!</definedName>
    <definedName name="XRefCopy33" localSheetId="6" hidden="1">#REF!</definedName>
    <definedName name="XRefCopy33" localSheetId="7" hidden="1">[142]DRE!#REF!</definedName>
    <definedName name="XRefCopy33" hidden="1">#REF!</definedName>
    <definedName name="XRefCopy33Row" localSheetId="6" hidden="1">#REF!</definedName>
    <definedName name="XRefCopy33Row" hidden="1">#REF!</definedName>
    <definedName name="XRefCopy34" localSheetId="6" hidden="1">#REF!</definedName>
    <definedName name="XRefCopy34" localSheetId="7" hidden="1">[142]DRE!#REF!</definedName>
    <definedName name="XRefCopy34" hidden="1">#REF!</definedName>
    <definedName name="XRefCopy34Row" localSheetId="6" hidden="1">#REF!</definedName>
    <definedName name="XRefCopy34Row" localSheetId="7" hidden="1">[144]XREF!#REF!</definedName>
    <definedName name="XRefCopy34Row" hidden="1">#REF!</definedName>
    <definedName name="XRefCopy35" localSheetId="6" hidden="1">#REF!</definedName>
    <definedName name="XRefCopy35" localSheetId="7" hidden="1">[142]DRE!#REF!</definedName>
    <definedName name="XRefCopy35" hidden="1">#REF!</definedName>
    <definedName name="XRefCopy35Row" localSheetId="6" hidden="1">#REF!</definedName>
    <definedName name="XRefCopy35Row" localSheetId="7" hidden="1">#REF!</definedName>
    <definedName name="XRefCopy35Row" hidden="1">#REF!</definedName>
    <definedName name="XRefCopy36" localSheetId="6" hidden="1">#REF!</definedName>
    <definedName name="XRefCopy36" hidden="1">#REF!</definedName>
    <definedName name="XRefCopy36Row" localSheetId="6" hidden="1">#REF!</definedName>
    <definedName name="XRefCopy36Row" hidden="1">#REF!</definedName>
    <definedName name="XRefCopy37" localSheetId="6" hidden="1">#REF!</definedName>
    <definedName name="XRefCopy37" hidden="1">#REF!</definedName>
    <definedName name="XRefCopy37Row" localSheetId="6" hidden="1">#REF!</definedName>
    <definedName name="XRefCopy37Row" hidden="1">#REF!</definedName>
    <definedName name="XRefCopy38" localSheetId="6" hidden="1">#REF!</definedName>
    <definedName name="XRefCopy38" hidden="1">#REF!</definedName>
    <definedName name="XRefCopy38Row" localSheetId="6" hidden="1">#REF!</definedName>
    <definedName name="XRefCopy38Row" hidden="1">#REF!</definedName>
    <definedName name="XRefCopy39" localSheetId="6" hidden="1">#REF!</definedName>
    <definedName name="XRefCopy39" hidden="1">#REF!</definedName>
    <definedName name="XRefCopy39Row" localSheetId="6" hidden="1">#REF!</definedName>
    <definedName name="XRefCopy39Row" hidden="1">#REF!</definedName>
    <definedName name="XRefCopy3Row" localSheetId="6" hidden="1">#REF!</definedName>
    <definedName name="XRefCopy3Row" hidden="1">#REF!</definedName>
    <definedName name="XRefCopy4" localSheetId="6" hidden="1">#REF!</definedName>
    <definedName name="XRefCopy4" hidden="1">#REF!</definedName>
    <definedName name="XRefCopy40" localSheetId="6" hidden="1">#REF!</definedName>
    <definedName name="XRefCopy40" hidden="1">#REF!</definedName>
    <definedName name="XRefCopy40Row" localSheetId="6" hidden="1">#REF!</definedName>
    <definedName name="XRefCopy40Row" hidden="1">#REF!</definedName>
    <definedName name="XRefCopy41" localSheetId="6" hidden="1">#REF!</definedName>
    <definedName name="XRefCopy41" hidden="1">#REF!</definedName>
    <definedName name="XRefCopy41Row" localSheetId="6" hidden="1">#REF!</definedName>
    <definedName name="XRefCopy41Row" hidden="1">#REF!</definedName>
    <definedName name="XRefCopy42" localSheetId="6" hidden="1">#REF!</definedName>
    <definedName name="XRefCopy42" hidden="1">#REF!</definedName>
    <definedName name="XRefCopy42Row" localSheetId="6" hidden="1">#REF!</definedName>
    <definedName name="XRefCopy42Row" hidden="1">#REF!</definedName>
    <definedName name="XRefCopy43" localSheetId="6" hidden="1">#REF!</definedName>
    <definedName name="XRefCopy43" hidden="1">#REF!</definedName>
    <definedName name="XRefCopy43Row" localSheetId="6" hidden="1">#REF!</definedName>
    <definedName name="XRefCopy43Row" hidden="1">#REF!</definedName>
    <definedName name="XRefCopy44" localSheetId="6" hidden="1">#REF!</definedName>
    <definedName name="XRefCopy44" hidden="1">#REF!</definedName>
    <definedName name="XRefCopy44Row" localSheetId="6" hidden="1">#REF!</definedName>
    <definedName name="XRefCopy44Row" hidden="1">#REF!</definedName>
    <definedName name="XRefCopy45" localSheetId="6" hidden="1">#REF!</definedName>
    <definedName name="XRefCopy45" localSheetId="7" hidden="1">'[145]PIS, Cofins e Out Variav. 31.03'!$L$18</definedName>
    <definedName name="XRefCopy45" hidden="1">#REF!</definedName>
    <definedName name="XRefCopy45Row" localSheetId="6" hidden="1">#REF!</definedName>
    <definedName name="XRefCopy45Row" localSheetId="7" hidden="1">#REF!</definedName>
    <definedName name="XRefCopy45Row" hidden="1">#REF!</definedName>
    <definedName name="XRefCopy46" localSheetId="6" hidden="1">#REF!</definedName>
    <definedName name="XRefCopy46" localSheetId="7" hidden="1">'[145]PIS, Cofins e Out Variav. 31.03'!$L$14</definedName>
    <definedName name="XRefCopy46" hidden="1">#REF!</definedName>
    <definedName name="XRefCopy46Row" localSheetId="6" hidden="1">#REF!</definedName>
    <definedName name="XRefCopy46Row" localSheetId="7" hidden="1">#REF!</definedName>
    <definedName name="XRefCopy46Row" hidden="1">#REF!</definedName>
    <definedName name="XRefCopy47" localSheetId="6" hidden="1">#REF!</definedName>
    <definedName name="XRefCopy47" localSheetId="7" hidden="1">'[145]PIS, Cofins e Out Variav. 31.03'!$C$18</definedName>
    <definedName name="XRefCopy47" hidden="1">#REF!</definedName>
    <definedName name="XRefCopy47Row" localSheetId="6" hidden="1">#REF!</definedName>
    <definedName name="XRefCopy47Row" localSheetId="7" hidden="1">#REF!</definedName>
    <definedName name="XRefCopy47Row" hidden="1">#REF!</definedName>
    <definedName name="XRefCopy48" localSheetId="6" hidden="1">#REF!</definedName>
    <definedName name="XRefCopy48" localSheetId="7" hidden="1">'[145]PIS, Cofins e Out Variav. 31.03'!$C$33</definedName>
    <definedName name="XRefCopy48" hidden="1">#REF!</definedName>
    <definedName name="XRefCopy49" localSheetId="6" hidden="1">#REF!</definedName>
    <definedName name="XRefCopy49" localSheetId="7" hidden="1">'[145]PIS, Cofins e Out Variav. 31.03'!$G$18</definedName>
    <definedName name="XRefCopy49" hidden="1">#REF!</definedName>
    <definedName name="XRefCopy49Row" localSheetId="6" hidden="1">#REF!</definedName>
    <definedName name="XRefCopy49Row" localSheetId="7" hidden="1">#REF!</definedName>
    <definedName name="XRefCopy49Row" hidden="1">#REF!</definedName>
    <definedName name="XRefCopy4Row" localSheetId="6" hidden="1">#REF!</definedName>
    <definedName name="XRefCopy4Row" hidden="1">#REF!</definedName>
    <definedName name="XRefCopy5" localSheetId="6" hidden="1">#REF!</definedName>
    <definedName name="XRefCopy5" hidden="1">#REF!</definedName>
    <definedName name="XRefCopy50" localSheetId="6" hidden="1">#REF!</definedName>
    <definedName name="XRefCopy50" localSheetId="7" hidden="1">'[145]PIS, Cofins e Out Variav. 31.03'!$L$14</definedName>
    <definedName name="XRefCopy50" hidden="1">#REF!</definedName>
    <definedName name="XRefCopy51" localSheetId="6" hidden="1">#REF!</definedName>
    <definedName name="XRefCopy51" localSheetId="7" hidden="1">'[145]PIS, Cofins e Out Variav. 31.03'!$L$18</definedName>
    <definedName name="XRefCopy51" hidden="1">#REF!</definedName>
    <definedName name="XRefCopy51Row" localSheetId="6" hidden="1">#REF!</definedName>
    <definedName name="XRefCopy51Row" localSheetId="7" hidden="1">#REF!</definedName>
    <definedName name="XRefCopy51Row" hidden="1">#REF!</definedName>
    <definedName name="XRefCopy52" localSheetId="6" hidden="1">#REF!</definedName>
    <definedName name="XRefCopy52" localSheetId="7" hidden="1">[146]Impostos!#REF!</definedName>
    <definedName name="XRefCopy52" hidden="1">#REF!</definedName>
    <definedName name="XRefCopy52Row" localSheetId="6" hidden="1">#REF!</definedName>
    <definedName name="XRefCopy52Row" hidden="1">#REF!</definedName>
    <definedName name="XRefCopy53" localSheetId="6" hidden="1">#REF!</definedName>
    <definedName name="XRefCopy53" localSheetId="7" hidden="1">[147]Lead!$F$342</definedName>
    <definedName name="XRefCopy53" hidden="1">#REF!</definedName>
    <definedName name="XRefCopy53Row" localSheetId="6" hidden="1">#REF!</definedName>
    <definedName name="XRefCopy53Row" localSheetId="7" hidden="1">[147]XREF!$3:$3</definedName>
    <definedName name="XRefCopy53Row" hidden="1">#REF!</definedName>
    <definedName name="XRefCopy54" localSheetId="6" hidden="1">#REF!</definedName>
    <definedName name="XRefCopy54" localSheetId="7" hidden="1">[147]Lead!$F$258</definedName>
    <definedName name="XRefCopy54" hidden="1">#REF!</definedName>
    <definedName name="XRefCopy54Row" localSheetId="6" hidden="1">#REF!</definedName>
    <definedName name="XRefCopy54Row" localSheetId="7" hidden="1">[147]XREF!$5:$5</definedName>
    <definedName name="XRefCopy54Row" hidden="1">#REF!</definedName>
    <definedName name="XRefCopy55" localSheetId="6" hidden="1">#REF!</definedName>
    <definedName name="XRefCopy55" localSheetId="7" hidden="1">[147]Lead!$N$688</definedName>
    <definedName name="XRefCopy55" hidden="1">#REF!</definedName>
    <definedName name="XRefCopy55Row" localSheetId="6" hidden="1">#REF!</definedName>
    <definedName name="XRefCopy55Row" localSheetId="7" hidden="1">[147]XREF!$9:$9</definedName>
    <definedName name="XRefCopy55Row" hidden="1">#REF!</definedName>
    <definedName name="XRefCopy56" localSheetId="6" hidden="1">#REF!</definedName>
    <definedName name="XRefCopy56" localSheetId="7" hidden="1">#REF!</definedName>
    <definedName name="XRefCopy56" hidden="1">#REF!</definedName>
    <definedName name="XRefCopy56Row" localSheetId="6" hidden="1">#REF!</definedName>
    <definedName name="XRefCopy56Row" localSheetId="7" hidden="1">[147]XREF!$12:$12</definedName>
    <definedName name="XRefCopy56Row" hidden="1">#REF!</definedName>
    <definedName name="XRefCopy57" localSheetId="6" hidden="1">#REF!</definedName>
    <definedName name="XRefCopy57" localSheetId="7" hidden="1">#REF!</definedName>
    <definedName name="XRefCopy57" hidden="1">#REF!</definedName>
    <definedName name="XRefCopy57Row" localSheetId="6" hidden="1">#REF!</definedName>
    <definedName name="XRefCopy57Row" localSheetId="7" hidden="1">[148]XREF!#REF!</definedName>
    <definedName name="XRefCopy57Row" hidden="1">#REF!</definedName>
    <definedName name="XRefCopy58" localSheetId="6" hidden="1">#REF!</definedName>
    <definedName name="XRefCopy58" hidden="1">#REF!</definedName>
    <definedName name="XRefCopy58Row" localSheetId="6" hidden="1">#REF!</definedName>
    <definedName name="XRefCopy58Row" hidden="1">#REF!</definedName>
    <definedName name="XRefCopy59" localSheetId="6" hidden="1">#REF!</definedName>
    <definedName name="XRefCopy59" localSheetId="7" hidden="1">'[42]Resumo (x) Contab. '!#REF!</definedName>
    <definedName name="XRefCopy59" hidden="1">#REF!</definedName>
    <definedName name="XRefCopy59Row" localSheetId="6" hidden="1">#REF!</definedName>
    <definedName name="XRefCopy59Row" localSheetId="7" hidden="1">#REF!</definedName>
    <definedName name="XRefCopy59Row" hidden="1">#REF!</definedName>
    <definedName name="XRefCopy5Row" localSheetId="6" hidden="1">#REF!</definedName>
    <definedName name="XRefCopy5Row" hidden="1">#REF!</definedName>
    <definedName name="XRefCopy6" localSheetId="6" hidden="1">#REF!</definedName>
    <definedName name="XRefCopy6" hidden="1">#REF!</definedName>
    <definedName name="XRefCopy60" localSheetId="6" hidden="1">#REF!</definedName>
    <definedName name="XRefCopy60" localSheetId="7" hidden="1">'[42]Resumo (x) Contab. '!#REF!</definedName>
    <definedName name="XRefCopy60" hidden="1">#REF!</definedName>
    <definedName name="XRefCopy60Row" localSheetId="6" hidden="1">#REF!</definedName>
    <definedName name="XRefCopy60Row" localSheetId="7" hidden="1">#REF!</definedName>
    <definedName name="XRefCopy60Row" hidden="1">#REF!</definedName>
    <definedName name="XRefCopy61" localSheetId="6" hidden="1">#REF!</definedName>
    <definedName name="XRefCopy61" localSheetId="7" hidden="1">'[42]Resumo (x) Contab. '!#REF!</definedName>
    <definedName name="XRefCopy61" hidden="1">#REF!</definedName>
    <definedName name="XRefCopy61Row" localSheetId="6" hidden="1">#REF!</definedName>
    <definedName name="XRefCopy61Row" localSheetId="7" hidden="1">#REF!</definedName>
    <definedName name="XRefCopy61Row" hidden="1">#REF!</definedName>
    <definedName name="XRefCopy62" localSheetId="6" hidden="1">#REF!</definedName>
    <definedName name="XRefCopy62" localSheetId="7" hidden="1">'[42]Resumo (x) Contab. '!#REF!</definedName>
    <definedName name="XRefCopy62" hidden="1">#REF!</definedName>
    <definedName name="XRefCopy62Row" localSheetId="6" hidden="1">#REF!</definedName>
    <definedName name="XRefCopy62Row" localSheetId="7" hidden="1">#REF!</definedName>
    <definedName name="XRefCopy62Row" hidden="1">#REF!</definedName>
    <definedName name="XRefCopy63" localSheetId="6" hidden="1">#REF!</definedName>
    <definedName name="XRefCopy63" localSheetId="7" hidden="1">'[42]Resumo (x) Contab. '!#REF!</definedName>
    <definedName name="XRefCopy63" hidden="1">#REF!</definedName>
    <definedName name="XRefCopy63Row" localSheetId="6" hidden="1">#REF!</definedName>
    <definedName name="XRefCopy63Row" localSheetId="7" hidden="1">#REF!</definedName>
    <definedName name="XRefCopy63Row" hidden="1">#REF!</definedName>
    <definedName name="XRefCopy64" localSheetId="6" hidden="1">#REF!</definedName>
    <definedName name="XRefCopy64" localSheetId="7" hidden="1">'[42]Resumo (x) Contab. '!#REF!</definedName>
    <definedName name="XRefCopy64" hidden="1">#REF!</definedName>
    <definedName name="XRefCopy64Row" localSheetId="6" hidden="1">#REF!</definedName>
    <definedName name="XRefCopy64Row" localSheetId="7" hidden="1">#REF!</definedName>
    <definedName name="XRefCopy64Row" hidden="1">#REF!</definedName>
    <definedName name="XRefCopy65" localSheetId="6" hidden="1">#REF!</definedName>
    <definedName name="XRefCopy65" localSheetId="7" hidden="1">'[42]Resumo (x) Contab. '!#REF!</definedName>
    <definedName name="XRefCopy65" hidden="1">#REF!</definedName>
    <definedName name="XRefCopy65Row" localSheetId="6" hidden="1">#REF!</definedName>
    <definedName name="XRefCopy65Row" localSheetId="7" hidden="1">#REF!</definedName>
    <definedName name="XRefCopy65Row" hidden="1">#REF!</definedName>
    <definedName name="XRefCopy66" localSheetId="6" hidden="1">#REF!</definedName>
    <definedName name="XRefCopy66" localSheetId="7" hidden="1">'[128]Receitas Vendas Inpacel'!#REF!</definedName>
    <definedName name="XRefCopy66" hidden="1">#REF!</definedName>
    <definedName name="XRefCopy66Row" localSheetId="6" hidden="1">#REF!</definedName>
    <definedName name="XRefCopy66Row" localSheetId="7" hidden="1">#REF!</definedName>
    <definedName name="XRefCopy66Row" hidden="1">#REF!</definedName>
    <definedName name="XRefCopy67" localSheetId="6" hidden="1">#REF!</definedName>
    <definedName name="XRefCopy67" localSheetId="7" hidden="1">'[128]Receitas Vendas Inpacel'!#REF!</definedName>
    <definedName name="XRefCopy67" hidden="1">#REF!</definedName>
    <definedName name="XRefCopy67Row" localSheetId="6" hidden="1">#REF!</definedName>
    <definedName name="XRefCopy67Row" localSheetId="7" hidden="1">#REF!</definedName>
    <definedName name="XRefCopy67Row" hidden="1">#REF!</definedName>
    <definedName name="XRefCopy68" localSheetId="6" hidden="1">#REF!</definedName>
    <definedName name="XRefCopy68" hidden="1">#REF!</definedName>
    <definedName name="XRefCopy68Row" localSheetId="6" hidden="1">#REF!</definedName>
    <definedName name="XRefCopy68Row" hidden="1">#REF!</definedName>
    <definedName name="XRefCopy69Row" localSheetId="6" hidden="1">#REF!</definedName>
    <definedName name="XRefCopy69Row" hidden="1">#REF!</definedName>
    <definedName name="XRefCopy6Row" localSheetId="6" hidden="1">#REF!</definedName>
    <definedName name="XRefCopy6Row" hidden="1">#REF!</definedName>
    <definedName name="XRefCopy7" localSheetId="6" hidden="1">#REF!</definedName>
    <definedName name="XRefCopy7" localSheetId="7" hidden="1">'[149]Circularização Emprestimos'!$I$21</definedName>
    <definedName name="XRefCopy7" hidden="1">#REF!</definedName>
    <definedName name="XRefCopy70" localSheetId="6" hidden="1">#REF!</definedName>
    <definedName name="XRefCopy70" localSheetId="7" hidden="1">'[130]PAS Vendas'!#REF!</definedName>
    <definedName name="XRefCopy70" hidden="1">#REF!</definedName>
    <definedName name="XRefCopy70Row" localSheetId="6" hidden="1">#REF!</definedName>
    <definedName name="XRefCopy70Row" localSheetId="7" hidden="1">#REF!</definedName>
    <definedName name="XRefCopy70Row" hidden="1">#REF!</definedName>
    <definedName name="XRefCopy71" localSheetId="6" hidden="1">#REF!</definedName>
    <definedName name="XRefCopy71" localSheetId="7" hidden="1">'[130]PAS Vendas'!#REF!</definedName>
    <definedName name="XRefCopy71" hidden="1">#REF!</definedName>
    <definedName name="XRefCopy71Row" localSheetId="6" hidden="1">#REF!</definedName>
    <definedName name="XRefCopy71Row" hidden="1">#REF!</definedName>
    <definedName name="XRefCopy72" localSheetId="6" hidden="1">#REF!</definedName>
    <definedName name="XRefCopy72" hidden="1">#REF!</definedName>
    <definedName name="XRefCopy72Row" localSheetId="6" hidden="1">#REF!</definedName>
    <definedName name="XRefCopy72Row" hidden="1">#REF!</definedName>
    <definedName name="XRefCopy73" localSheetId="6" hidden="1">#REF!</definedName>
    <definedName name="XRefCopy73" localSheetId="7" hidden="1">'[130]PAS Vendas'!#REF!</definedName>
    <definedName name="XRefCopy73" hidden="1">#REF!</definedName>
    <definedName name="XRefCopy73Row" localSheetId="6" hidden="1">#REF!</definedName>
    <definedName name="XRefCopy73Row" localSheetId="7" hidden="1">#REF!</definedName>
    <definedName name="XRefCopy73Row" hidden="1">#REF!</definedName>
    <definedName name="XRefCopy74" localSheetId="6" hidden="1">#REF!</definedName>
    <definedName name="XRefCopy74" hidden="1">#REF!</definedName>
    <definedName name="XRefCopy74Row" localSheetId="6" hidden="1">#REF!</definedName>
    <definedName name="XRefCopy74Row" hidden="1">#REF!</definedName>
    <definedName name="XRefCopy75" localSheetId="6" hidden="1">#REF!</definedName>
    <definedName name="XRefCopy75" hidden="1">#REF!</definedName>
    <definedName name="XRefCopy75Row" localSheetId="6" hidden="1">#REF!</definedName>
    <definedName name="XRefCopy75Row" hidden="1">#REF!</definedName>
    <definedName name="XRefCopy76" localSheetId="6" hidden="1">#REF!</definedName>
    <definedName name="XRefCopy76" localSheetId="7" hidden="1">'[128]Receitas Vendas Inpacel'!#REF!</definedName>
    <definedName name="XRefCopy76" hidden="1">#REF!</definedName>
    <definedName name="XRefCopy76Row" localSheetId="6" hidden="1">#REF!</definedName>
    <definedName name="XRefCopy76Row" localSheetId="7" hidden="1">#REF!</definedName>
    <definedName name="XRefCopy76Row" hidden="1">#REF!</definedName>
    <definedName name="XRefCopy77" localSheetId="6" hidden="1">#REF!</definedName>
    <definedName name="XRefCopy77" localSheetId="7" hidden="1">'[128]PAS Deduções venda Inpacel'!#REF!</definedName>
    <definedName name="XRefCopy77" hidden="1">#REF!</definedName>
    <definedName name="XRefCopy77Row" localSheetId="6" hidden="1">#REF!</definedName>
    <definedName name="XRefCopy77Row" localSheetId="7" hidden="1">#REF!</definedName>
    <definedName name="XRefCopy77Row" hidden="1">#REF!</definedName>
    <definedName name="XRefCopy78" localSheetId="6" hidden="1">#REF!</definedName>
    <definedName name="XRefCopy78" hidden="1">#REF!</definedName>
    <definedName name="XRefCopy78Row" localSheetId="6" hidden="1">#REF!</definedName>
    <definedName name="XRefCopy78Row" hidden="1">#REF!</definedName>
    <definedName name="XRefCopy79" localSheetId="6" hidden="1">#REF!</definedName>
    <definedName name="XRefCopy79" hidden="1">#REF!</definedName>
    <definedName name="XRefCopy79Row" localSheetId="6" hidden="1">#REF!</definedName>
    <definedName name="XRefCopy79Row" hidden="1">#REF!</definedName>
    <definedName name="XRefCopy7Row" localSheetId="6" hidden="1">#REF!</definedName>
    <definedName name="XRefCopy7Row" localSheetId="7" hidden="1">[149]XREF!$4:$4</definedName>
    <definedName name="XRefCopy7Row" hidden="1">#REF!</definedName>
    <definedName name="XRefCopy8" localSheetId="6" hidden="1">#REF!</definedName>
    <definedName name="XRefCopy8" localSheetId="7" hidden="1">#REF!</definedName>
    <definedName name="XRefCopy8" hidden="1">#REF!</definedName>
    <definedName name="XRefCopy80" localSheetId="6" hidden="1">#REF!</definedName>
    <definedName name="XRefCopy80" hidden="1">#REF!</definedName>
    <definedName name="XRefCopy80Row" localSheetId="6" hidden="1">#REF!</definedName>
    <definedName name="XRefCopy80Row" hidden="1">#REF!</definedName>
    <definedName name="XRefCopy81" localSheetId="6" hidden="1">#REF!</definedName>
    <definedName name="XRefCopy81" localSheetId="7" hidden="1">'[131]PAS Vendas'!#REF!</definedName>
    <definedName name="XRefCopy81" hidden="1">#REF!</definedName>
    <definedName name="XRefCopy81Row" localSheetId="6" hidden="1">#REF!</definedName>
    <definedName name="XRefCopy81Row" localSheetId="7" hidden="1">[150]XREF!#REF!</definedName>
    <definedName name="XRefCopy81Row" hidden="1">#REF!</definedName>
    <definedName name="XRefCopy82" localSheetId="6" hidden="1">#REF!</definedName>
    <definedName name="XRefCopy82" localSheetId="7" hidden="1">'[131]PAS Vendas'!#REF!</definedName>
    <definedName name="XRefCopy82" hidden="1">#REF!</definedName>
    <definedName name="XRefCopy84" localSheetId="6" hidden="1">#REF!</definedName>
    <definedName name="XRefCopy84" localSheetId="7" hidden="1">'[128]Deducoes venda IP'!#REF!</definedName>
    <definedName name="XRefCopy84" hidden="1">#REF!</definedName>
    <definedName name="XRefCopy85" localSheetId="6" hidden="1">#REF!</definedName>
    <definedName name="XRefCopy85" localSheetId="7" hidden="1">'[128]Deducoes venda IP'!#REF!</definedName>
    <definedName name="XRefCopy85" hidden="1">#REF!</definedName>
    <definedName name="XRefCopy86" localSheetId="6" hidden="1">#REF!</definedName>
    <definedName name="XRefCopy86" localSheetId="7" hidden="1">'[128]Deducoes venda IP'!#REF!</definedName>
    <definedName name="XRefCopy86" hidden="1">#REF!</definedName>
    <definedName name="XRefCopy86Row" localSheetId="6" hidden="1">#REF!</definedName>
    <definedName name="XRefCopy86Row" localSheetId="7" hidden="1">[151]XREF!#REF!</definedName>
    <definedName name="XRefCopy86Row" hidden="1">#REF!</definedName>
    <definedName name="XRefCopy87" localSheetId="6" hidden="1">#REF!</definedName>
    <definedName name="XRefCopy87" localSheetId="7" hidden="1">'[131]PAS Vendas'!#REF!</definedName>
    <definedName name="XRefCopy87" hidden="1">#REF!</definedName>
    <definedName name="XRefCopy87Row" localSheetId="6" hidden="1">#REF!</definedName>
    <definedName name="XRefCopy87Row" localSheetId="7" hidden="1">[151]XREF!#REF!</definedName>
    <definedName name="XRefCopy87Row" hidden="1">#REF!</definedName>
    <definedName name="XRefCopy8Row" localSheetId="6" hidden="1">#REF!</definedName>
    <definedName name="XRefCopy8Row" localSheetId="7" hidden="1">#REF!</definedName>
    <definedName name="XRefCopy8Row" hidden="1">#REF!</definedName>
    <definedName name="XRefCopy9" localSheetId="6" hidden="1">#REF!</definedName>
    <definedName name="XRefCopy9" localSheetId="7" hidden="1">'[133]Anexo 15 - Swap'!#REF!</definedName>
    <definedName name="XRefCopy9" hidden="1">#REF!</definedName>
    <definedName name="XRefCopy95" localSheetId="6" hidden="1">#REF!</definedName>
    <definedName name="XRefCopy95" hidden="1">#REF!</definedName>
    <definedName name="XRefCopy96" localSheetId="6" hidden="1">#REF!</definedName>
    <definedName name="XRefCopy96" hidden="1">#REF!</definedName>
    <definedName name="XRefCopy97" localSheetId="6" hidden="1">#REF!</definedName>
    <definedName name="XRefCopy97" hidden="1">#REF!</definedName>
    <definedName name="XRefCopy9Row" localSheetId="6" hidden="1">#REF!</definedName>
    <definedName name="XRefCopy9Row" localSheetId="7" hidden="1">[152]XREF!#REF!</definedName>
    <definedName name="XRefCopy9Row" hidden="1">#REF!</definedName>
    <definedName name="XRefCopyRangeCount" localSheetId="6" hidden="1">3</definedName>
    <definedName name="XRefCopyRangeCount" localSheetId="7" hidden="1">3</definedName>
    <definedName name="XRefCopyRangeCount" hidden="1">46</definedName>
    <definedName name="XRefPaste1" localSheetId="6" hidden="1">#REF!</definedName>
    <definedName name="XRefPaste1" hidden="1">#REF!</definedName>
    <definedName name="XRefPaste10Row" localSheetId="6" hidden="1">#REF!</definedName>
    <definedName name="XRefPaste10Row" hidden="1">#REF!</definedName>
    <definedName name="XRefPaste11Row" localSheetId="6" hidden="1">#REF!</definedName>
    <definedName name="XRefPaste11Row" hidden="1">#REF!</definedName>
    <definedName name="XRefPaste12" localSheetId="6" hidden="1">#REF!</definedName>
    <definedName name="XRefPaste12" localSheetId="7" hidden="1">'[129]31-03-09'!#REF!</definedName>
    <definedName name="XRefPaste12" hidden="1">#REF!</definedName>
    <definedName name="XRefPaste12Row" localSheetId="6" hidden="1">#REF!</definedName>
    <definedName name="XRefPaste12Row" localSheetId="7" hidden="1">#REF!</definedName>
    <definedName name="XRefPaste12Row" hidden="1">#REF!</definedName>
    <definedName name="XRefPaste13Row" localSheetId="6" hidden="1">#REF!</definedName>
    <definedName name="XRefPaste13Row" hidden="1">#REF!</definedName>
    <definedName name="XRefPaste14Row" localSheetId="6" hidden="1">#REF!</definedName>
    <definedName name="XRefPaste14Row" hidden="1">#REF!</definedName>
    <definedName name="XRefPaste15Row" localSheetId="6" hidden="1">#REF!</definedName>
    <definedName name="XRefPaste15Row" hidden="1">#REF!</definedName>
    <definedName name="XRefPaste16Row" localSheetId="6" hidden="1">#REF!</definedName>
    <definedName name="XRefPaste16Row" hidden="1">#REF!</definedName>
    <definedName name="XRefPaste17Row" localSheetId="6" hidden="1">#REF!</definedName>
    <definedName name="XRefPaste17Row" hidden="1">#REF!</definedName>
    <definedName name="XRefPaste18Row" localSheetId="6" hidden="1">#REF!</definedName>
    <definedName name="XRefPaste18Row" hidden="1">#REF!</definedName>
    <definedName name="XRefPaste19Row" localSheetId="6" hidden="1">#REF!</definedName>
    <definedName name="XRefPaste19Row" hidden="1">#REF!</definedName>
    <definedName name="XRefPaste1Row" localSheetId="6" hidden="1">#REF!</definedName>
    <definedName name="XRefPaste1Row" hidden="1">#REF!</definedName>
    <definedName name="XRefPaste2" localSheetId="6" hidden="1">#REF!</definedName>
    <definedName name="XRefPaste2" localSheetId="7" hidden="1">'[129]31-03-09'!#REF!</definedName>
    <definedName name="XRefPaste2" hidden="1">#REF!</definedName>
    <definedName name="XRefPaste20Row" localSheetId="6" hidden="1">#REF!</definedName>
    <definedName name="XRefPaste20Row" localSheetId="7" hidden="1">#REF!</definedName>
    <definedName name="XRefPaste20Row" hidden="1">#REF!</definedName>
    <definedName name="XRefPaste21Row" localSheetId="6" hidden="1">#REF!</definedName>
    <definedName name="XRefPaste21Row" hidden="1">#REF!</definedName>
    <definedName name="XRefPaste22" localSheetId="6" hidden="1">#REF!</definedName>
    <definedName name="XRefPaste22" hidden="1">#REF!</definedName>
    <definedName name="XRefPaste22Row" localSheetId="6" hidden="1">#REF!</definedName>
    <definedName name="XRefPaste22Row" hidden="1">#REF!</definedName>
    <definedName name="XRefPaste23" localSheetId="6" hidden="1">#REF!</definedName>
    <definedName name="XRefPaste23" hidden="1">#REF!</definedName>
    <definedName name="XRefPaste23Row" localSheetId="6" hidden="1">#REF!</definedName>
    <definedName name="XRefPaste23Row" hidden="1">#REF!</definedName>
    <definedName name="XRefPaste24" localSheetId="6" hidden="1">#REF!</definedName>
    <definedName name="XRefPaste24" localSheetId="7" hidden="1">[153]BALANÇO!#REF!</definedName>
    <definedName name="XRefPaste24" hidden="1">#REF!</definedName>
    <definedName name="XRefPaste24Row" localSheetId="6" hidden="1">#REF!</definedName>
    <definedName name="XRefPaste24Row" localSheetId="7" hidden="1">#REF!</definedName>
    <definedName name="XRefPaste24Row" hidden="1">#REF!</definedName>
    <definedName name="XRefPaste25" localSheetId="6" hidden="1">#REF!</definedName>
    <definedName name="XRefPaste25" localSheetId="7" hidden="1">[153]BALANÇO!#REF!</definedName>
    <definedName name="XRefPaste25" hidden="1">#REF!</definedName>
    <definedName name="XRefPaste25Row" localSheetId="6" hidden="1">#REF!</definedName>
    <definedName name="XRefPaste25Row" hidden="1">#REF!</definedName>
    <definedName name="XRefPaste26" localSheetId="6" hidden="1">#REF!</definedName>
    <definedName name="XRefPaste26" localSheetId="7" hidden="1">[153]BALANÇO!#REF!</definedName>
    <definedName name="XRefPaste26" hidden="1">#REF!</definedName>
    <definedName name="XRefPaste26Row" localSheetId="6" hidden="1">#REF!</definedName>
    <definedName name="XRefPaste26Row" hidden="1">#REF!</definedName>
    <definedName name="XRefPaste27" localSheetId="6" hidden="1">#REF!</definedName>
    <definedName name="XRefPaste27" localSheetId="7" hidden="1">[153]BALANÇO!#REF!</definedName>
    <definedName name="XRefPaste27" hidden="1">#REF!</definedName>
    <definedName name="XRefPaste27Row" localSheetId="6" hidden="1">#REF!</definedName>
    <definedName name="XRefPaste27Row" hidden="1">#REF!</definedName>
    <definedName name="XRefPaste28" localSheetId="6" hidden="1">#REF!</definedName>
    <definedName name="XRefPaste28" localSheetId="7" hidden="1">[153]BALANÇO!#REF!</definedName>
    <definedName name="XRefPaste28" hidden="1">#REF!</definedName>
    <definedName name="XRefPaste28Row" localSheetId="6" hidden="1">#REF!</definedName>
    <definedName name="XRefPaste28Row" hidden="1">#REF!</definedName>
    <definedName name="XRefPaste29" localSheetId="6" hidden="1">#REF!</definedName>
    <definedName name="XRefPaste29" localSheetId="7" hidden="1">[153]BALANÇO!#REF!</definedName>
    <definedName name="XRefPaste29" hidden="1">#REF!</definedName>
    <definedName name="XRefPaste29Row" localSheetId="6" hidden="1">#REF!</definedName>
    <definedName name="XRefPaste29Row" hidden="1">#REF!</definedName>
    <definedName name="XRefPaste2Row" localSheetId="6" hidden="1">#REF!</definedName>
    <definedName name="XRefPaste2Row" hidden="1">#REF!</definedName>
    <definedName name="XRefPaste30" localSheetId="6" hidden="1">#REF!</definedName>
    <definedName name="XRefPaste30" localSheetId="7" hidden="1">[153]BALANÇO!#REF!</definedName>
    <definedName name="XRefPaste30" hidden="1">#REF!</definedName>
    <definedName name="XRefPaste30Row" localSheetId="6" hidden="1">#REF!</definedName>
    <definedName name="XRefPaste30Row" localSheetId="7" hidden="1">#REF!</definedName>
    <definedName name="XRefPaste30Row" hidden="1">#REF!</definedName>
    <definedName name="XRefPaste31" localSheetId="6" hidden="1">#REF!</definedName>
    <definedName name="XRefPaste31" localSheetId="7" hidden="1">'[130]PAS Vendas'!#REF!</definedName>
    <definedName name="XRefPaste31" hidden="1">#REF!</definedName>
    <definedName name="XRefPaste31Row" localSheetId="6" hidden="1">#REF!</definedName>
    <definedName name="XRefPaste31Row" hidden="1">#REF!</definedName>
    <definedName name="XRefPaste32" localSheetId="6" hidden="1">#REF!</definedName>
    <definedName name="XRefPaste32" hidden="1">#REF!</definedName>
    <definedName name="XRefPaste32Row" localSheetId="6" hidden="1">#REF!</definedName>
    <definedName name="XRefPaste32Row" hidden="1">#REF!</definedName>
    <definedName name="XRefPaste33" localSheetId="6" hidden="1">#REF!</definedName>
    <definedName name="XRefPaste33" localSheetId="7" hidden="1">[153]BALANÇO!#REF!</definedName>
    <definedName name="XRefPaste33" hidden="1">#REF!</definedName>
    <definedName name="XRefPaste33Row" localSheetId="6" hidden="1">#REF!</definedName>
    <definedName name="XRefPaste33Row" localSheetId="7" hidden="1">#REF!</definedName>
    <definedName name="XRefPaste33Row" hidden="1">#REF!</definedName>
    <definedName name="XRefPaste34" localSheetId="6" hidden="1">#REF!</definedName>
    <definedName name="XRefPaste34" localSheetId="7" hidden="1">'[126]PAS Despesa pessoal'!#REF!</definedName>
    <definedName name="XRefPaste34" hidden="1">#REF!</definedName>
    <definedName name="XRefPaste34Row" localSheetId="6" hidden="1">#REF!</definedName>
    <definedName name="XRefPaste34Row" hidden="1">#REF!</definedName>
    <definedName name="XRefPaste35" localSheetId="6" hidden="1">#REF!</definedName>
    <definedName name="XRefPaste35" localSheetId="7" hidden="1">'[126]PAS Despesa pessoal'!#REF!</definedName>
    <definedName name="XRefPaste35" hidden="1">#REF!</definedName>
    <definedName name="XRefPaste35Row" localSheetId="6" hidden="1">#REF!</definedName>
    <definedName name="XRefPaste35Row" hidden="1">#REF!</definedName>
    <definedName name="XRefPaste36" localSheetId="6" hidden="1">#REF!</definedName>
    <definedName name="XRefPaste36" localSheetId="7" hidden="1">'[131]PAS Vendas'!#REF!</definedName>
    <definedName name="XRefPaste36" hidden="1">#REF!</definedName>
    <definedName name="XRefPaste36Row" localSheetId="6" hidden="1">#REF!</definedName>
    <definedName name="XRefPaste36Row" hidden="1">#REF!</definedName>
    <definedName name="XRefPaste37" localSheetId="6" hidden="1">#REF!</definedName>
    <definedName name="XRefPaste37" hidden="1">#REF!</definedName>
    <definedName name="XRefPaste37Row" localSheetId="6" hidden="1">#REF!</definedName>
    <definedName name="XRefPaste37Row" hidden="1">#REF!</definedName>
    <definedName name="XRefPaste38" localSheetId="6" hidden="1">#REF!</definedName>
    <definedName name="XRefPaste38" localSheetId="7" hidden="1">[153]BALANÇO!#REF!</definedName>
    <definedName name="XRefPaste38" hidden="1">#REF!</definedName>
    <definedName name="XRefPaste38Row" localSheetId="6" hidden="1">#REF!</definedName>
    <definedName name="XRefPaste38Row" localSheetId="7" hidden="1">#REF!</definedName>
    <definedName name="XRefPaste38Row" hidden="1">#REF!</definedName>
    <definedName name="XRefPaste39" localSheetId="6" hidden="1">#REF!</definedName>
    <definedName name="XRefPaste39" localSheetId="7" hidden="1">[154]DRE!#REF!</definedName>
    <definedName name="XRefPaste39" hidden="1">#REF!</definedName>
    <definedName name="XRefPaste39Row" localSheetId="6" hidden="1">#REF!</definedName>
    <definedName name="XRefPaste39Row" hidden="1">#REF!</definedName>
    <definedName name="XRefPaste3Row" localSheetId="6" hidden="1">#REF!</definedName>
    <definedName name="XRefPaste3Row" hidden="1">#REF!</definedName>
    <definedName name="XRefPaste40" localSheetId="6" hidden="1">#REF!</definedName>
    <definedName name="XRefPaste40" localSheetId="7" hidden="1">'[132]31-12-2008'!#REF!</definedName>
    <definedName name="XRefPaste40" hidden="1">#REF!</definedName>
    <definedName name="XRefPaste40Row" localSheetId="6" hidden="1">#REF!</definedName>
    <definedName name="XRefPaste40Row" localSheetId="7" hidden="1">#REF!</definedName>
    <definedName name="XRefPaste40Row" hidden="1">#REF!</definedName>
    <definedName name="XRefPaste41" localSheetId="6" hidden="1">#REF!</definedName>
    <definedName name="XRefPaste41" localSheetId="7" hidden="1">'[132]31-12-2008'!#REF!</definedName>
    <definedName name="XRefPaste41" hidden="1">#REF!</definedName>
    <definedName name="XRefPaste41Row" localSheetId="6" hidden="1">#REF!</definedName>
    <definedName name="XRefPaste41Row" hidden="1">#REF!</definedName>
    <definedName name="XRefPaste42" localSheetId="6" hidden="1">#REF!</definedName>
    <definedName name="XRefPaste42" localSheetId="7" hidden="1">'[132]31-12-2008'!#REF!</definedName>
    <definedName name="XRefPaste42" hidden="1">#REF!</definedName>
    <definedName name="XRefPaste42Row" localSheetId="6" hidden="1">#REF!</definedName>
    <definedName name="XRefPaste42Row" hidden="1">#REF!</definedName>
    <definedName name="XRefPaste43" localSheetId="6" hidden="1">#REF!</definedName>
    <definedName name="XRefPaste43" localSheetId="7" hidden="1">[155]DRE!#REF!</definedName>
    <definedName name="XRefPaste43" hidden="1">#REF!</definedName>
    <definedName name="XRefPaste43Row" localSheetId="6" hidden="1">#REF!</definedName>
    <definedName name="XRefPaste43Row" hidden="1">#REF!</definedName>
    <definedName name="XRefPaste44" localSheetId="6" hidden="1">#REF!</definedName>
    <definedName name="XRefPaste44" localSheetId="7" hidden="1">[155]DRE!#REF!</definedName>
    <definedName name="XRefPaste44" hidden="1">#REF!</definedName>
    <definedName name="XRefPaste44Row" localSheetId="6" hidden="1">#REF!</definedName>
    <definedName name="XRefPaste44Row" hidden="1">#REF!</definedName>
    <definedName name="XRefPaste45" localSheetId="6" hidden="1">#REF!</definedName>
    <definedName name="XRefPaste45" hidden="1">#REF!</definedName>
    <definedName name="XRefPaste45Row" localSheetId="6" hidden="1">#REF!</definedName>
    <definedName name="XRefPaste45Row" hidden="1">#REF!</definedName>
    <definedName name="XRefPaste46" localSheetId="6" hidden="1">#REF!</definedName>
    <definedName name="XRefPaste46" hidden="1">#REF!</definedName>
    <definedName name="XRefPaste46Row" localSheetId="6" hidden="1">#REF!</definedName>
    <definedName name="XRefPaste46Row" hidden="1">#REF!</definedName>
    <definedName name="XRefPaste47" localSheetId="6" hidden="1">#REF!</definedName>
    <definedName name="XRefPaste47" localSheetId="7" hidden="1">[147]Lead!$F$653</definedName>
    <definedName name="XRefPaste47" hidden="1">#REF!</definedName>
    <definedName name="XRefPaste47Row" localSheetId="6" hidden="1">#REF!</definedName>
    <definedName name="XRefPaste47Row" localSheetId="7" hidden="1">#REF!</definedName>
    <definedName name="XRefPaste47Row" hidden="1">#REF!</definedName>
    <definedName name="XRefPaste48" localSheetId="6" hidden="1">#REF!</definedName>
    <definedName name="XRefPaste48" localSheetId="7" hidden="1">'[132]31-12-2008'!#REF!</definedName>
    <definedName name="XRefPaste48" hidden="1">#REF!</definedName>
    <definedName name="XRefPaste48Row" localSheetId="6" hidden="1">#REF!</definedName>
    <definedName name="XRefPaste48Row" hidden="1">#REF!</definedName>
    <definedName name="XRefPaste49Row" localSheetId="6" hidden="1">#REF!</definedName>
    <definedName name="XRefPaste49Row" hidden="1">#REF!</definedName>
    <definedName name="XRefPaste4Row" localSheetId="6" hidden="1">#REF!</definedName>
    <definedName name="XRefPaste4Row" hidden="1">#REF!</definedName>
    <definedName name="XRefPaste5" localSheetId="6" hidden="1">#REF!</definedName>
    <definedName name="XRefPaste5" hidden="1">#REF!</definedName>
    <definedName name="XRefPaste50Row" localSheetId="6" hidden="1">#REF!</definedName>
    <definedName name="XRefPaste50Row" hidden="1">#REF!</definedName>
    <definedName name="XRefPaste51Row" localSheetId="6" hidden="1">#REF!</definedName>
    <definedName name="XRefPaste51Row" hidden="1">#REF!</definedName>
    <definedName name="XRefPaste53" localSheetId="6" hidden="1">#REF!</definedName>
    <definedName name="XRefPaste53" hidden="1">#REF!</definedName>
    <definedName name="XRefPaste5Row" localSheetId="6" hidden="1">#REF!</definedName>
    <definedName name="XRefPaste5Row" hidden="1">#REF!</definedName>
    <definedName name="XRefPaste6" localSheetId="6" hidden="1">#REF!</definedName>
    <definedName name="XRefPaste6" hidden="1">#REF!</definedName>
    <definedName name="XRefPaste6Row" localSheetId="6" hidden="1">#REF!</definedName>
    <definedName name="XRefPaste6Row" hidden="1">#REF!</definedName>
    <definedName name="XRefPaste7Row" localSheetId="6" hidden="1">#REF!</definedName>
    <definedName name="XRefPaste7Row" localSheetId="7" hidden="1">[156]XREF!#REF!</definedName>
    <definedName name="XRefPaste7Row" hidden="1">#REF!</definedName>
    <definedName name="XRefPaste8Row" localSheetId="6" hidden="1">#REF!</definedName>
    <definedName name="XRefPaste8Row" localSheetId="7" hidden="1">[157]XREF!#REF!</definedName>
    <definedName name="XRefPaste8Row" hidden="1">#REF!</definedName>
    <definedName name="XRefPaste9Row" localSheetId="6" hidden="1">#REF!</definedName>
    <definedName name="XRefPaste9Row" localSheetId="7" hidden="1">#REF!</definedName>
    <definedName name="XRefPaste9Row" hidden="1">#REF!</definedName>
    <definedName name="XRefPasteRangeCount" localSheetId="6" hidden="1">7</definedName>
    <definedName name="XRefPasteRangeCount" localSheetId="7" hidden="1">7</definedName>
    <definedName name="XRefPasteRangeCount" hidden="1">48</definedName>
    <definedName name="xuxa" localSheetId="6" hidden="1">{"'REL CUSTODIF'!$B$1:$H$72"}</definedName>
    <definedName name="xuxa" localSheetId="7" hidden="1">{"'REL CUSTODIF'!$B$1:$H$72"}</definedName>
    <definedName name="xuxa" hidden="1">{"'REL CUSTODIF'!$B$1:$H$72"}</definedName>
    <definedName name="xuxa1" localSheetId="6" hidden="1">{"'REL CUSTODIF'!$B$1:$H$72"}</definedName>
    <definedName name="xuxa1" localSheetId="7" hidden="1">{"'REL CUSTODIF'!$B$1:$H$72"}</definedName>
    <definedName name="xuxa1" hidden="1">{"'REL CUSTODIF'!$B$1:$H$72"}</definedName>
    <definedName name="XVXV" localSheetId="6" hidden="1">{"'gráf jan00'!$A$1:$AK$41"}</definedName>
    <definedName name="XVXV" localSheetId="7" hidden="1">{"'gráf jan00'!$A$1:$AK$41"}</definedName>
    <definedName name="XVXV" hidden="1">{"'gráf jan00'!$A$1:$AK$41"}</definedName>
    <definedName name="XWERF" localSheetId="6" hidden="1">{"'REL CUSTODIF'!$B$1:$H$72"}</definedName>
    <definedName name="XWERF" localSheetId="7" hidden="1">{"'REL CUSTODIF'!$B$1:$H$72"}</definedName>
    <definedName name="XWERF" hidden="1">{"'REL CUSTODIF'!$B$1:$H$72"}</definedName>
    <definedName name="xx" localSheetId="6" hidden="1">{"'Database'!$A$1:$F$130"}</definedName>
    <definedName name="xx" localSheetId="7" hidden="1">{"'Database'!$A$1:$F$130"}</definedName>
    <definedName name="xx" hidden="1">{"'Database'!$A$1:$F$130"}</definedName>
    <definedName name="XXX" localSheetId="6" hidden="1">{#N/A,#N/A,FALSE,"GERAL";#N/A,#N/A,FALSE,"012-96";#N/A,#N/A,FALSE,"018-96";#N/A,#N/A,FALSE,"027-96";#N/A,#N/A,FALSE,"059-96";#N/A,#N/A,FALSE,"076-96";#N/A,#N/A,FALSE,"019-97";#N/A,#N/A,FALSE,"021-97";#N/A,#N/A,FALSE,"022-97";#N/A,#N/A,FALSE,"028-97"}</definedName>
    <definedName name="XXX" localSheetId="7" hidden="1">{#N/A,#N/A,FALSE,"GERAL";#N/A,#N/A,FALSE,"012-96";#N/A,#N/A,FALSE,"018-96";#N/A,#N/A,FALSE,"027-96";#N/A,#N/A,FALSE,"059-96";#N/A,#N/A,FALSE,"076-96";#N/A,#N/A,FALSE,"019-97";#N/A,#N/A,FALSE,"021-97";#N/A,#N/A,FALSE,"022-97";#N/A,#N/A,FALSE,"028-97"}</definedName>
    <definedName name="XXX" hidden="1">{#N/A,#N/A,FALSE,"GERAL";#N/A,#N/A,FALSE,"012-96";#N/A,#N/A,FALSE,"018-96";#N/A,#N/A,FALSE,"027-96";#N/A,#N/A,FALSE,"059-96";#N/A,#N/A,FALSE,"076-96";#N/A,#N/A,FALSE,"019-97";#N/A,#N/A,FALSE,"021-97";#N/A,#N/A,FALSE,"022-97";#N/A,#N/A,FALSE,"028-97"}</definedName>
    <definedName name="xxx_2" localSheetId="7" hidden="1">{#N/A,#N/A,FALSE,"GERAL";#N/A,#N/A,FALSE,"012-96";#N/A,#N/A,FALSE,"018-96";#N/A,#N/A,FALSE,"027-96";#N/A,#N/A,FALSE,"059-96";#N/A,#N/A,FALSE,"076-96";#N/A,#N/A,FALSE,"019-97";#N/A,#N/A,FALSE,"021-97";#N/A,#N/A,FALSE,"022-97";#N/A,#N/A,FALSE,"028-97"}</definedName>
    <definedName name="xxx_2" hidden="1">{#N/A,#N/A,FALSE,"GERAL";#N/A,#N/A,FALSE,"012-96";#N/A,#N/A,FALSE,"018-96";#N/A,#N/A,FALSE,"027-96";#N/A,#N/A,FALSE,"059-96";#N/A,#N/A,FALSE,"076-96";#N/A,#N/A,FALSE,"019-97";#N/A,#N/A,FALSE,"021-97";#N/A,#N/A,FALSE,"022-97";#N/A,#N/A,FALSE,"028-97"}</definedName>
    <definedName name="xxx_4" localSheetId="7" hidden="1">{#N/A,#N/A,FALSE,"GERAL";#N/A,#N/A,FALSE,"012-96";#N/A,#N/A,FALSE,"018-96";#N/A,#N/A,FALSE,"027-96";#N/A,#N/A,FALSE,"059-96";#N/A,#N/A,FALSE,"076-96";#N/A,#N/A,FALSE,"019-97";#N/A,#N/A,FALSE,"021-97";#N/A,#N/A,FALSE,"022-97";#N/A,#N/A,FALSE,"028-97"}</definedName>
    <definedName name="xxx_4" hidden="1">{#N/A,#N/A,FALSE,"GERAL";#N/A,#N/A,FALSE,"012-96";#N/A,#N/A,FALSE,"018-96";#N/A,#N/A,FALSE,"027-96";#N/A,#N/A,FALSE,"059-96";#N/A,#N/A,FALSE,"076-96";#N/A,#N/A,FALSE,"019-97";#N/A,#N/A,FALSE,"021-97";#N/A,#N/A,FALSE,"022-97";#N/A,#N/A,FALSE,"028-97"}</definedName>
    <definedName name="XXX7"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XXX7"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XXX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XXX8"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XXX8"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XXX8"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xxxx"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xxxx"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xxxx"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xxxx_1"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xxxx_1"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xxxx_1"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xxxx_2"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xxxx_2"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xxxx_2"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xxxxx" localSheetId="6" hidden="1">{#N/A,#N/A,FALSE,"GERAL";#N/A,#N/A,FALSE,"012-96";#N/A,#N/A,FALSE,"018-96";#N/A,#N/A,FALSE,"027-96";#N/A,#N/A,FALSE,"059-96";#N/A,#N/A,FALSE,"076-96";#N/A,#N/A,FALSE,"019-97";#N/A,#N/A,FALSE,"021-97";#N/A,#N/A,FALSE,"022-97";#N/A,#N/A,FALSE,"028-97"}</definedName>
    <definedName name="xxxxx" localSheetId="7" hidden="1">{#N/A,#N/A,FALSE,"GERAL";#N/A,#N/A,FALSE,"012-96";#N/A,#N/A,FALSE,"018-96";#N/A,#N/A,FALSE,"027-96";#N/A,#N/A,FALSE,"059-96";#N/A,#N/A,FALSE,"076-96";#N/A,#N/A,FALSE,"019-97";#N/A,#N/A,FALSE,"021-97";#N/A,#N/A,FALSE,"022-97";#N/A,#N/A,FALSE,"028-97"}</definedName>
    <definedName name="XXXXX" hidden="1">{#N/A,#N/A,FALSE,"GERAL";#N/A,#N/A,FALSE,"012-96";#N/A,#N/A,FALSE,"018-96";#N/A,#N/A,FALSE,"027-96";#N/A,#N/A,FALSE,"059-96";#N/A,#N/A,FALSE,"076-96";#N/A,#N/A,FALSE,"019-97";#N/A,#N/A,FALSE,"021-97";#N/A,#N/A,FALSE,"022-97";#N/A,#N/A,FALSE,"028-97"}</definedName>
    <definedName name="xxxxx_1" localSheetId="7" hidden="1">{#N/A,#N/A,FALSE,"GERAL";#N/A,#N/A,FALSE,"012-96";#N/A,#N/A,FALSE,"018-96";#N/A,#N/A,FALSE,"027-96";#N/A,#N/A,FALSE,"059-96";#N/A,#N/A,FALSE,"076-96";#N/A,#N/A,FALSE,"019-97";#N/A,#N/A,FALSE,"021-97";#N/A,#N/A,FALSE,"022-97";#N/A,#N/A,FALSE,"028-97"}</definedName>
    <definedName name="xxxxx_1" hidden="1">{#N/A,#N/A,FALSE,"GERAL";#N/A,#N/A,FALSE,"012-96";#N/A,#N/A,FALSE,"018-96";#N/A,#N/A,FALSE,"027-96";#N/A,#N/A,FALSE,"059-96";#N/A,#N/A,FALSE,"076-96";#N/A,#N/A,FALSE,"019-97";#N/A,#N/A,FALSE,"021-97";#N/A,#N/A,FALSE,"022-97";#N/A,#N/A,FALSE,"028-97"}</definedName>
    <definedName name="xxxxx_2" localSheetId="7" hidden="1">{#N/A,#N/A,FALSE,"GERAL";#N/A,#N/A,FALSE,"012-96";#N/A,#N/A,FALSE,"018-96";#N/A,#N/A,FALSE,"027-96";#N/A,#N/A,FALSE,"059-96";#N/A,#N/A,FALSE,"076-96";#N/A,#N/A,FALSE,"019-97";#N/A,#N/A,FALSE,"021-97";#N/A,#N/A,FALSE,"022-97";#N/A,#N/A,FALSE,"028-97"}</definedName>
    <definedName name="xxxxx_2" hidden="1">{#N/A,#N/A,FALSE,"GERAL";#N/A,#N/A,FALSE,"012-96";#N/A,#N/A,FALSE,"018-96";#N/A,#N/A,FALSE,"027-96";#N/A,#N/A,FALSE,"059-96";#N/A,#N/A,FALSE,"076-96";#N/A,#N/A,FALSE,"019-97";#N/A,#N/A,FALSE,"021-97";#N/A,#N/A,FALSE,"022-97";#N/A,#N/A,FALSE,"028-97"}</definedName>
    <definedName name="xxxxx_3" localSheetId="7" hidden="1">{#N/A,#N/A,FALSE,"GERAL";#N/A,#N/A,FALSE,"012-96";#N/A,#N/A,FALSE,"018-96";#N/A,#N/A,FALSE,"027-96";#N/A,#N/A,FALSE,"059-96";#N/A,#N/A,FALSE,"076-96";#N/A,#N/A,FALSE,"019-97";#N/A,#N/A,FALSE,"021-97";#N/A,#N/A,FALSE,"022-97";#N/A,#N/A,FALSE,"028-97"}</definedName>
    <definedName name="xxxxx_3" hidden="1">{#N/A,#N/A,FALSE,"GERAL";#N/A,#N/A,FALSE,"012-96";#N/A,#N/A,FALSE,"018-96";#N/A,#N/A,FALSE,"027-96";#N/A,#N/A,FALSE,"059-96";#N/A,#N/A,FALSE,"076-96";#N/A,#N/A,FALSE,"019-97";#N/A,#N/A,FALSE,"021-97";#N/A,#N/A,FALSE,"022-97";#N/A,#N/A,FALSE,"028-97"}</definedName>
    <definedName name="xxxxx_4" localSheetId="7" hidden="1">{#N/A,#N/A,FALSE,"GERAL";#N/A,#N/A,FALSE,"012-96";#N/A,#N/A,FALSE,"018-96";#N/A,#N/A,FALSE,"027-96";#N/A,#N/A,FALSE,"059-96";#N/A,#N/A,FALSE,"076-96";#N/A,#N/A,FALSE,"019-97";#N/A,#N/A,FALSE,"021-97";#N/A,#N/A,FALSE,"022-97";#N/A,#N/A,FALSE,"028-97"}</definedName>
    <definedName name="xxxxx_4" hidden="1">{#N/A,#N/A,FALSE,"GERAL";#N/A,#N/A,FALSE,"012-96";#N/A,#N/A,FALSE,"018-96";#N/A,#N/A,FALSE,"027-96";#N/A,#N/A,FALSE,"059-96";#N/A,#N/A,FALSE,"076-96";#N/A,#N/A,FALSE,"019-97";#N/A,#N/A,FALSE,"021-97";#N/A,#N/A,FALSE,"022-97";#N/A,#N/A,FALSE,"028-97"}</definedName>
    <definedName name="xxxxxx" localSheetId="6"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xxxxxx" localSheetId="7"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xxxxxx"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xxxxxxx" localSheetId="6" hidden="1">{"'Gráfico Prod Km Realizado'!$A$1"}</definedName>
    <definedName name="xxxxxxx" localSheetId="7" hidden="1">{"'Gráfico Prod Km Realizado'!$A$1"}</definedName>
    <definedName name="xxxxxxx" hidden="1">{"'Gráfico Prod Km Realizado'!$A$1"}</definedName>
    <definedName name="xxxxxxxx" localSheetId="6" hidden="1">{"'Quadro'!$A$4:$BG$78"}</definedName>
    <definedName name="xxxxxxxx" localSheetId="7" hidden="1">{"'Quadro'!$A$4:$BG$78"}</definedName>
    <definedName name="xxxxxxxx" hidden="1">{"'Quadro'!$A$4:$BG$78"}</definedName>
    <definedName name="xxxxxxxxx" localSheetId="6" hidden="1">#REF!</definedName>
    <definedName name="xxxxxxxxx" hidden="1">#REF!</definedName>
    <definedName name="xxxxxxxxxxx" localSheetId="6" hidden="1">#REF!</definedName>
    <definedName name="xxxxxxxxxxx" hidden="1">#REF!</definedName>
    <definedName name="xxxxxxxxxxxs" localSheetId="6" hidden="1">#REF!</definedName>
    <definedName name="xxxxxxxxxxxs" hidden="1">#REF!</definedName>
    <definedName name="xxxxxxxxxxxxxxxxxx"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xxxxxxxxxxxxxxxxxx"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xxxxxxxxxxxxxxxxxx"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xxxyyy" localSheetId="6" hidden="1">{"'Quadro'!$A$4:$BG$78"}</definedName>
    <definedName name="xxxyyy" localSheetId="7" hidden="1">{"'Quadro'!$A$4:$BG$78"}</definedName>
    <definedName name="xxxyyy" hidden="1">{"'Quadro'!$A$4:$BG$78"}</definedName>
    <definedName name="xz" localSheetId="6" hidden="1">{#N/A,#N/A,FALSE,"GERAL";#N/A,#N/A,FALSE,"012-96";#N/A,#N/A,FALSE,"018-96";#N/A,#N/A,FALSE,"027-96";#N/A,#N/A,FALSE,"059-96";#N/A,#N/A,FALSE,"076-96";#N/A,#N/A,FALSE,"019-97";#N/A,#N/A,FALSE,"021-97";#N/A,#N/A,FALSE,"022-97";#N/A,#N/A,FALSE,"028-97"}</definedName>
    <definedName name="xz" localSheetId="7" hidden="1">{#N/A,#N/A,FALSE,"GERAL";#N/A,#N/A,FALSE,"012-96";#N/A,#N/A,FALSE,"018-96";#N/A,#N/A,FALSE,"027-96";#N/A,#N/A,FALSE,"059-96";#N/A,#N/A,FALSE,"076-96";#N/A,#N/A,FALSE,"019-97";#N/A,#N/A,FALSE,"021-97";#N/A,#N/A,FALSE,"022-97";#N/A,#N/A,FALSE,"028-97"}</definedName>
    <definedName name="xz" hidden="1">{#N/A,#N/A,FALSE,"GERAL";#N/A,#N/A,FALSE,"012-96";#N/A,#N/A,FALSE,"018-96";#N/A,#N/A,FALSE,"027-96";#N/A,#N/A,FALSE,"059-96";#N/A,#N/A,FALSE,"076-96";#N/A,#N/A,FALSE,"019-97";#N/A,#N/A,FALSE,"021-97";#N/A,#N/A,FALSE,"022-97";#N/A,#N/A,FALSE,"028-97"}</definedName>
    <definedName name="xzc\z" localSheetId="6" hidden="1">#REF!</definedName>
    <definedName name="xzc\z" localSheetId="7" hidden="1">#REF!</definedName>
    <definedName name="xzc\z" hidden="1">#REF!</definedName>
    <definedName name="y" localSheetId="6" hidden="1">{#N/A,#N/A,FALSE,"CAPA (2)";#N/A,#N/A,FALSE,"PORTAS";#N/A,#N/A,FALSE,"DIMENSION.";#N/A,#N/A,FALSE,"CUSTOPP";#N/A,#N/A,FALSE,"ENLACES";#N/A,#N/A,FALSE,"TOPTELPE";#N/A,#N/A,FALSE,"CSG";#N/A,#N/A,FALSE,"TREIN-DOC";#N/A,#N/A,FALSE,"RESUMO"}</definedName>
    <definedName name="y" localSheetId="7" hidden="1">{#N/A,#N/A,FALSE,"CAPA (2)";#N/A,#N/A,FALSE,"PORTAS";#N/A,#N/A,FALSE,"DIMENSION.";#N/A,#N/A,FALSE,"CUSTOPP";#N/A,#N/A,FALSE,"ENLACES";#N/A,#N/A,FALSE,"TOPTELPE";#N/A,#N/A,FALSE,"CSG";#N/A,#N/A,FALSE,"TREIN-DOC";#N/A,#N/A,FALSE,"RESUMO"}</definedName>
    <definedName name="Y" hidden="1">{#N/A,#N/A,FALSE,"MO (2)"}</definedName>
    <definedName name="ybsfd" localSheetId="6" hidden="1">#REF!</definedName>
    <definedName name="ybsfd" localSheetId="7" hidden="1">#REF!</definedName>
    <definedName name="ybsfd" hidden="1">#REF!</definedName>
    <definedName name="ye" localSheetId="6" hidden="1">{"'CptDifn'!$AA$32:$AG$32"}</definedName>
    <definedName name="ye" localSheetId="7" hidden="1">{"'CptDifn'!$AA$32:$AG$32"}</definedName>
    <definedName name="ye" hidden="1">{"'CptDifn'!$AA$32:$AG$32"}</definedName>
    <definedName name="yery" localSheetId="6" hidden="1">{"'CptDifn'!$AA$32:$AG$32"}</definedName>
    <definedName name="yery" localSheetId="7" hidden="1">{"'CptDifn'!$AA$32:$AG$32"}</definedName>
    <definedName name="yery" hidden="1">{"'CptDifn'!$AA$32:$AG$32"}</definedName>
    <definedName name="ygv" localSheetId="6" hidden="1">{#N/A,#N/A,FALSE,"PCOL"}</definedName>
    <definedName name="ygv" localSheetId="7" hidden="1">{#N/A,#N/A,FALSE,"PCOL"}</definedName>
    <definedName name="ygv" hidden="1">{#N/A,#N/A,FALSE,"PCOL"}</definedName>
    <definedName name="yhn" localSheetId="6" hidden="1">{"'gráf jan00'!$A$1:$AK$41"}</definedName>
    <definedName name="yhn" localSheetId="7" hidden="1">{"'gráf jan00'!$A$1:$AK$41"}</definedName>
    <definedName name="yhn" hidden="1">{"'gráf jan00'!$A$1:$AK$41"}</definedName>
    <definedName name="yio" localSheetId="6" hidden="1">{"'CptDifn'!$AA$32:$AG$32"}</definedName>
    <definedName name="yio" localSheetId="7" hidden="1">{"'CptDifn'!$AA$32:$AG$32"}</definedName>
    <definedName name="yio" hidden="1">{"'CptDifn'!$AA$32:$AG$32"}</definedName>
    <definedName name="yioy" localSheetId="6" hidden="1">{"'gráf jan00'!$A$1:$AK$41"}</definedName>
    <definedName name="yioy" localSheetId="7" hidden="1">{"'gráf jan00'!$A$1:$AK$41"}</definedName>
    <definedName name="yioy" hidden="1">{"'gráf jan00'!$A$1:$AK$41"}</definedName>
    <definedName name="yiuti" localSheetId="6" hidden="1">{"'CptDifn'!$AA$32:$AG$32"}</definedName>
    <definedName name="yiuti" localSheetId="7" hidden="1">{"'CptDifn'!$AA$32:$AG$32"}</definedName>
    <definedName name="yiuti" hidden="1">{"'CptDifn'!$AA$32:$AG$32"}</definedName>
    <definedName name="yjhg" localSheetId="6" hidden="1">#REF!</definedName>
    <definedName name="yjhg" hidden="1">#REF!</definedName>
    <definedName name="YJJYJ" localSheetId="6" hidden="1">{#N/A,#N/A,TRUE,"BD 97";#N/A,#N/A,TRUE,"IR E CS 1997";#N/A,#N/A,TRUE,"CONTINGÊNCIAS";#N/A,#N/A,TRUE,"AD_EX_97";#N/A,#N/A,TRUE,"PR ND";#N/A,#N/A,TRUE,"8191";#N/A,#N/A,TRUE,"8383";#N/A,#N/A,TRUE,"MP 1024"}</definedName>
    <definedName name="YJJYJ" localSheetId="7" hidden="1">{#N/A,#N/A,TRUE,"BD 97";#N/A,#N/A,TRUE,"IR E CS 1997";#N/A,#N/A,TRUE,"CONTINGÊNCIAS";#N/A,#N/A,TRUE,"AD_EX_97";#N/A,#N/A,TRUE,"PR ND";#N/A,#N/A,TRUE,"8191";#N/A,#N/A,TRUE,"8383";#N/A,#N/A,TRUE,"MP 1024"}</definedName>
    <definedName name="YJJYJ" hidden="1">{#N/A,#N/A,TRUE,"BD 97";#N/A,#N/A,TRUE,"IR E CS 1997";#N/A,#N/A,TRUE,"CONTINGÊNCIAS";#N/A,#N/A,TRUE,"AD_EX_97";#N/A,#N/A,TRUE,"PR ND";#N/A,#N/A,TRUE,"8191";#N/A,#N/A,TRUE,"8383";#N/A,#N/A,TRUE,"MP 1024"}</definedName>
    <definedName name="YO" localSheetId="6" hidden="1">{"'Quadro'!$A$4:$BG$78"}</definedName>
    <definedName name="YO" localSheetId="7" hidden="1">{"'Quadro'!$A$4:$BG$78"}</definedName>
    <definedName name="YO" hidden="1">{"'Quadro'!$A$4:$BG$78"}</definedName>
    <definedName name="yoiçyçoi" localSheetId="6" hidden="1">#REF!</definedName>
    <definedName name="yoiçyçoi" hidden="1">#REF!</definedName>
    <definedName name="yt" localSheetId="6"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yt" localSheetId="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yt"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ytr" localSheetId="6" hidden="1">{"'CptDifn'!$AA$32:$AG$32"}</definedName>
    <definedName name="ytr" localSheetId="7" hidden="1">{"'CptDifn'!$AA$32:$AG$32"}</definedName>
    <definedName name="ytr" hidden="1">{"'CptDifn'!$AA$32:$AG$32"}</definedName>
    <definedName name="ytyt" localSheetId="6" hidden="1">{"CAPA",#N/A,FALSE,"CAPA"}</definedName>
    <definedName name="ytyt" localSheetId="7" hidden="1">{"CAPA",#N/A,FALSE,"CAPA"}</definedName>
    <definedName name="ytyt" hidden="1">{"CAPA",#N/A,FALSE,"CAPA"}</definedName>
    <definedName name="ytytyre" localSheetId="6" hidden="1">{"CAPA",#N/A,FALSE,"CAPA"}</definedName>
    <definedName name="ytytyre" localSheetId="7" hidden="1">{"CAPA",#N/A,FALSE,"CAPA"}</definedName>
    <definedName name="ytytyre" hidden="1">{"CAPA",#N/A,FALSE,"CAPA"}</definedName>
    <definedName name="yu" localSheetId="6" hidden="1">{"'CptDifn'!$AA$32:$AG$32"}</definedName>
    <definedName name="yu" localSheetId="7" hidden="1">{"'CptDifn'!$AA$32:$AG$32"}</definedName>
    <definedName name="yu" hidden="1">{"'CptDifn'!$AA$32:$AG$32"}</definedName>
    <definedName name="yue" localSheetId="7" hidden="1">{#N/A,#N/A,FALSE,"magsep2";#N/A,#N/A,FALSE,"¾"" X ½""";#N/A,#N/A,FALSE,"½"" X ¼""";#N/A,#N/A,FALSE,"¼"" X 8 Mesh";#N/A,#N/A,FALSE,"8 X 14 Mesh"}</definedName>
    <definedName name="yue" hidden="1">{#N/A,#N/A,FALSE,"magsep2";#N/A,#N/A,FALSE,"¾"" X ½""";#N/A,#N/A,FALSE,"½"" X ¼""";#N/A,#N/A,FALSE,"¼"" X 8 Mesh";#N/A,#N/A,FALSE,"8 X 14 Mesh"}</definedName>
    <definedName name="yui" localSheetId="6"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yui" localSheetId="7"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yui" hidden="1">{#N/A,#N/A,TRUE,"TOC";#N/A,#N/A,TRUE,"Inputs";#N/A,#N/A,TRUE,"Debt";#N/A,#N/A,TRUE,"CashFlo";#N/A,#N/A,TRUE,"Prices";#N/A,#N/A,TRUE,"Operations";#N/A,#N/A,TRUE,"GAAP Income";#N/A,#N/A,TRUE,"GAAP Balance";#N/A,#N/A,TRUE,"D&amp;A";#N/A,#N/A,TRUE,"Revolving Working Capital";#N/A,#N/A,TRUE,"Work.Cap.";#N/A,#N/A,TRUE,"Tax Inputs";#N/A,#N/A,TRUE,"Ven Cash Flow";#N/A,#N/A,TRUE,"Ven Income Tax";#N/A,#N/A,TRUE,"Ven Vat";#N/A,#N/A,TRUE,"Ven Balance"}</definedName>
    <definedName name="yuk" localSheetId="6">#REF!</definedName>
    <definedName name="yuk" localSheetId="7">'[158]RELATA VÉIO'!$A$1:$AA$335</definedName>
    <definedName name="yuk">#REF!</definedName>
    <definedName name="yukyuk8" localSheetId="6" hidden="1">{0}</definedName>
    <definedName name="yukyuk8" localSheetId="7" hidden="1">{0}</definedName>
    <definedName name="yukyuk8" hidden="1">{0}</definedName>
    <definedName name="yurtyutr" localSheetId="6" hidden="1">{"'gráf jan00'!$A$1:$AK$41"}</definedName>
    <definedName name="yurtyutr" localSheetId="7" hidden="1">{"'gráf jan00'!$A$1:$AK$41"}</definedName>
    <definedName name="yurtyutr" hidden="1">{"'gráf jan00'!$A$1:$AK$41"}</definedName>
    <definedName name="yutyui" localSheetId="6" hidden="1">{"'CptDifn'!$AA$32:$AG$32"}</definedName>
    <definedName name="yutyui" localSheetId="7" hidden="1">{"'CptDifn'!$AA$32:$AG$32"}</definedName>
    <definedName name="yutyui" hidden="1">{"'CptDifn'!$AA$32:$AG$32"}</definedName>
    <definedName name="yuyuo" localSheetId="6" hidden="1">{"'CptDifn'!$AA$32:$AG$32"}</definedName>
    <definedName name="yuyuo" localSheetId="7" hidden="1">{"'CptDifn'!$AA$32:$AG$32"}</definedName>
    <definedName name="yuyuo" hidden="1">{"'CptDifn'!$AA$32:$AG$32"}</definedName>
    <definedName name="yy" localSheetId="6" hidden="1">{#N/A,#N/A,TRUE,"Serviços"}</definedName>
    <definedName name="yy" localSheetId="7" hidden="1">{#N/A,#N/A,TRUE,"Serviços"}</definedName>
    <definedName name="yy" hidden="1">{#N/A,#N/A,TRUE,"Serviços"}</definedName>
    <definedName name="YYY">#REF!</definedName>
    <definedName name="yyyy" localSheetId="6" hidden="1">{"'CptDifn'!$AA$32:$AG$32"}</definedName>
    <definedName name="yyyy" localSheetId="7" hidden="1">{"'CptDifn'!$AA$32:$AG$32"}</definedName>
    <definedName name="yyyy" hidden="1">{"'CptDifn'!$AA$32:$AG$32"}</definedName>
    <definedName name="yyyyyy" localSheetId="6" hidden="1">{"'CptDifn'!$AA$32:$AG$32"}</definedName>
    <definedName name="yyyyyy" localSheetId="7" hidden="1">{"'CptDifn'!$AA$32:$AG$32"}</definedName>
    <definedName name="yyyyyy" hidden="1">{"'CptDifn'!$AA$32:$AG$32"}</definedName>
    <definedName name="Z" localSheetId="6" hidden="1">{#N/A,#N/A,FALSE,"GERAL";#N/A,#N/A,FALSE,"012-96";#N/A,#N/A,FALSE,"018-96";#N/A,#N/A,FALSE,"027-96";#N/A,#N/A,FALSE,"059-96";#N/A,#N/A,FALSE,"076-96";#N/A,#N/A,FALSE,"019-97";#N/A,#N/A,FALSE,"021-97";#N/A,#N/A,FALSE,"022-97";#N/A,#N/A,FALSE,"028-97"}</definedName>
    <definedName name="Z" localSheetId="7" hidden="1">{#N/A,#N/A,FALSE,"GERAL";#N/A,#N/A,FALSE,"012-96";#N/A,#N/A,FALSE,"018-96";#N/A,#N/A,FALSE,"027-96";#N/A,#N/A,FALSE,"059-96";#N/A,#N/A,FALSE,"076-96";#N/A,#N/A,FALSE,"019-97";#N/A,#N/A,FALSE,"021-97";#N/A,#N/A,FALSE,"022-97";#N/A,#N/A,FALSE,"028-97"}</definedName>
    <definedName name="Z" hidden="1">{#N/A,#N/A,FALSE,"GERAL";#N/A,#N/A,FALSE,"012-96";#N/A,#N/A,FALSE,"018-96";#N/A,#N/A,FALSE,"027-96";#N/A,#N/A,FALSE,"059-96";#N/A,#N/A,FALSE,"076-96";#N/A,#N/A,FALSE,"019-97";#N/A,#N/A,FALSE,"021-97";#N/A,#N/A,FALSE,"022-97";#N/A,#N/A,FALSE,"028-97"}</definedName>
    <definedName name="Z_022B7420_7F94_427F_B370_84030F9B3342_.wvu.FilterData" localSheetId="6" hidden="1">#REF!</definedName>
    <definedName name="Z_022B7420_7F94_427F_B370_84030F9B3342_.wvu.FilterData" localSheetId="7" hidden="1">#REF!</definedName>
    <definedName name="Z_022B7420_7F94_427F_B370_84030F9B3342_.wvu.FilterData" hidden="1">#REF!</definedName>
    <definedName name="Z_026CD6D7_F7CA_4BE8_B625_9A1778CFA739_.wvu.FilterData" localSheetId="6" hidden="1">#REF!</definedName>
    <definedName name="Z_026CD6D7_F7CA_4BE8_B625_9A1778CFA739_.wvu.FilterData" localSheetId="7" hidden="1">#REF!</definedName>
    <definedName name="Z_026CD6D7_F7CA_4BE8_B625_9A1778CFA739_.wvu.FilterData" hidden="1">#REF!</definedName>
    <definedName name="Z_026CD6D7_F7CA_4BE8_B625_9A1778CFA739_.wvu.PrintArea" localSheetId="6" hidden="1">#REF!</definedName>
    <definedName name="Z_026CD6D7_F7CA_4BE8_B625_9A1778CFA739_.wvu.PrintArea" hidden="1">#REF!</definedName>
    <definedName name="Z_026CD6D7_F7CA_4BE8_B625_9A1778CFA739_.wvu.PrintTitles" localSheetId="6" hidden="1">#REF!</definedName>
    <definedName name="Z_026CD6D7_F7CA_4BE8_B625_9A1778CFA739_.wvu.PrintTitles" hidden="1">#REF!</definedName>
    <definedName name="Z_04BC043C_175B_412D_8093_6F29CD74FBAE_.wvu.FilterData" localSheetId="6" hidden="1">#REF!</definedName>
    <definedName name="Z_04BC043C_175B_412D_8093_6F29CD74FBAE_.wvu.FilterData" hidden="1">#REF!</definedName>
    <definedName name="Z_05670E35_1347_49D9_AD91_AA9A31A4EF61_.wvu.FilterData" localSheetId="6" hidden="1">#REF!</definedName>
    <definedName name="Z_05670E35_1347_49D9_AD91_AA9A31A4EF61_.wvu.FilterData" hidden="1">#REF!</definedName>
    <definedName name="Z_05670E35_1347_49D9_AD91_AA9A31A4EF61_.wvu.PrintArea" localSheetId="6" hidden="1">#REF!</definedName>
    <definedName name="Z_05670E35_1347_49D9_AD91_AA9A31A4EF61_.wvu.PrintArea" hidden="1">#REF!</definedName>
    <definedName name="Z_05670E35_1347_49D9_AD91_AA9A31A4EF61_.wvu.PrintTitles" localSheetId="6" hidden="1">#REF!</definedName>
    <definedName name="Z_05670E35_1347_49D9_AD91_AA9A31A4EF61_.wvu.PrintTitles" hidden="1">#REF!</definedName>
    <definedName name="Z_058B9256_CB4D_4C39_834D_D693FEEB491F_.wvu.FilterData" localSheetId="6" hidden="1">#REF!</definedName>
    <definedName name="Z_058B9256_CB4D_4C39_834D_D693FEEB491F_.wvu.FilterData" hidden="1">#REF!</definedName>
    <definedName name="Z_05D1A71D_3B7B_4FB7_8DF3_B8E29CA3927A_.wvu.FilterData" localSheetId="6" hidden="1">#REF!</definedName>
    <definedName name="Z_05D1A71D_3B7B_4FB7_8DF3_B8E29CA3927A_.wvu.FilterData" hidden="1">#REF!</definedName>
    <definedName name="Z_07C2CF55_E6DF_411A_AB00_7E155615468C_.wvu.FilterData" localSheetId="6" hidden="1">#REF!</definedName>
    <definedName name="Z_07C2CF55_E6DF_411A_AB00_7E155615468C_.wvu.FilterData" hidden="1">#REF!</definedName>
    <definedName name="Z_0890F28A_A8C8_451C_A3E6_C3AFDD239B64_.wvu.FilterData" localSheetId="6" hidden="1">#REF!</definedName>
    <definedName name="Z_0890F28A_A8C8_451C_A3E6_C3AFDD239B64_.wvu.FilterData" hidden="1">#REF!</definedName>
    <definedName name="Z_0890F28A_A8C8_451C_A3E6_C3AFDD239B64_.wvu.PrintArea" localSheetId="6" hidden="1">#REF!</definedName>
    <definedName name="Z_0890F28A_A8C8_451C_A3E6_C3AFDD239B64_.wvu.PrintArea" hidden="1">#REF!</definedName>
    <definedName name="Z_0890F28A_A8C8_451C_A3E6_C3AFDD239B64_.wvu.PrintTitles" localSheetId="6" hidden="1">#REF!</definedName>
    <definedName name="Z_0890F28A_A8C8_451C_A3E6_C3AFDD239B64_.wvu.PrintTitles" hidden="1">#REF!</definedName>
    <definedName name="Z_0A4C2D72_EA87_11DA_B6F6_00609720E0A1_.wvu.FilterData" localSheetId="6" hidden="1">#REF!</definedName>
    <definedName name="Z_0A4C2D72_EA87_11DA_B6F6_00609720E0A1_.wvu.FilterData" hidden="1">#REF!</definedName>
    <definedName name="Z_0A4C2D72_EA87_11DA_B6F6_00609720E0A1_.wvu.PrintArea" localSheetId="6" hidden="1">#REF!</definedName>
    <definedName name="Z_0A4C2D72_EA87_11DA_B6F6_00609720E0A1_.wvu.PrintArea" hidden="1">#REF!</definedName>
    <definedName name="Z_0A4C2D72_EA87_11DA_B6F6_00609720E0A1_.wvu.PrintTitles" localSheetId="6" hidden="1">#REF!</definedName>
    <definedName name="Z_0A4C2D72_EA87_11DA_B6F6_00609720E0A1_.wvu.PrintTitles" hidden="1">#REF!</definedName>
    <definedName name="Z_0A4C2D73_EA87_11DA_B6F6_00609720E0A1_.wvu.FilterData" localSheetId="6" hidden="1">#REF!</definedName>
    <definedName name="Z_0A4C2D73_EA87_11DA_B6F6_00609720E0A1_.wvu.FilterData" hidden="1">#REF!</definedName>
    <definedName name="Z_0A4C2D73_EA87_11DA_B6F6_00609720E0A1_.wvu.PrintArea" localSheetId="6" hidden="1">#REF!</definedName>
    <definedName name="Z_0A4C2D73_EA87_11DA_B6F6_00609720E0A1_.wvu.PrintArea" hidden="1">#REF!</definedName>
    <definedName name="Z_0A4C2D73_EA87_11DA_B6F6_00609720E0A1_.wvu.PrintTitles" localSheetId="6" hidden="1">#REF!</definedName>
    <definedName name="Z_0A4C2D73_EA87_11DA_B6F6_00609720E0A1_.wvu.PrintTitles" hidden="1">#REF!</definedName>
    <definedName name="Z_0A4C2D74_EA87_11DA_B6F6_00609720E0A1_.wvu.FilterData" localSheetId="6" hidden="1">#REF!</definedName>
    <definedName name="Z_0A4C2D74_EA87_11DA_B6F6_00609720E0A1_.wvu.FilterData" hidden="1">#REF!</definedName>
    <definedName name="Z_0A4C2D74_EA87_11DA_B6F6_00609720E0A1_.wvu.PrintArea" localSheetId="6" hidden="1">#REF!</definedName>
    <definedName name="Z_0A4C2D74_EA87_11DA_B6F6_00609720E0A1_.wvu.PrintArea" hidden="1">#REF!</definedName>
    <definedName name="Z_0A4C2D74_EA87_11DA_B6F6_00609720E0A1_.wvu.PrintTitles" localSheetId="6" hidden="1">#REF!</definedName>
    <definedName name="Z_0A4C2D74_EA87_11DA_B6F6_00609720E0A1_.wvu.PrintTitles" hidden="1">#REF!</definedName>
    <definedName name="Z_0A4C2D75_EA87_11DA_B6F6_00609720E0A1_.wvu.FilterData" localSheetId="6" hidden="1">#REF!</definedName>
    <definedName name="Z_0A4C2D75_EA87_11DA_B6F6_00609720E0A1_.wvu.FilterData" hidden="1">#REF!</definedName>
    <definedName name="Z_0A4C2D75_EA87_11DA_B6F6_00609720E0A1_.wvu.PrintArea" localSheetId="6" hidden="1">#REF!</definedName>
    <definedName name="Z_0A4C2D75_EA87_11DA_B6F6_00609720E0A1_.wvu.PrintArea" hidden="1">#REF!</definedName>
    <definedName name="Z_0A4C2D75_EA87_11DA_B6F6_00609720E0A1_.wvu.PrintTitles" localSheetId="6" hidden="1">#REF!</definedName>
    <definedName name="Z_0A4C2D75_EA87_11DA_B6F6_00609720E0A1_.wvu.PrintTitles" hidden="1">#REF!</definedName>
    <definedName name="Z_0A4C2D76_EA87_11DA_B6F6_00609720E0A1_.wvu.FilterData" localSheetId="6" hidden="1">#REF!</definedName>
    <definedName name="Z_0A4C2D76_EA87_11DA_B6F6_00609720E0A1_.wvu.FilterData" hidden="1">#REF!</definedName>
    <definedName name="Z_0A4C2D76_EA87_11DA_B6F6_00609720E0A1_.wvu.PrintArea" localSheetId="6" hidden="1">#REF!</definedName>
    <definedName name="Z_0A4C2D76_EA87_11DA_B6F6_00609720E0A1_.wvu.PrintArea" hidden="1">#REF!</definedName>
    <definedName name="Z_0A4C2D76_EA87_11DA_B6F6_00609720E0A1_.wvu.PrintTitles" localSheetId="6" hidden="1">#REF!</definedName>
    <definedName name="Z_0A4C2D76_EA87_11DA_B6F6_00609720E0A1_.wvu.PrintTitles" hidden="1">#REF!</definedName>
    <definedName name="Z_0B1003A7_69DB_4D5B_966D_57B9E8AF76FB_.wvu.FilterData" localSheetId="6" hidden="1">#REF!</definedName>
    <definedName name="Z_0B1003A7_69DB_4D5B_966D_57B9E8AF76FB_.wvu.FilterData" hidden="1">#REF!</definedName>
    <definedName name="Z_0C3EE359_64F6_4049_9576_8EACA8563EA4_.wvu.FilterData" localSheetId="6" hidden="1">#REF!</definedName>
    <definedName name="Z_0C3EE359_64F6_4049_9576_8EACA8563EA4_.wvu.FilterData" hidden="1">#REF!</definedName>
    <definedName name="Z_0D05AC4E_32D3_4985_8208_9776E00AC749_.wvu.FilterData" localSheetId="6" hidden="1">#REF!</definedName>
    <definedName name="Z_0D05AC4E_32D3_4985_8208_9776E00AC749_.wvu.FilterData" hidden="1">#REF!</definedName>
    <definedName name="Z_0DB407A0_1449_11D8_ADD1_0060083A646F_.wvu.PrintArea" hidden="1">#REF!</definedName>
    <definedName name="Z_0DC459DE_F68C_4E33_8D1E_F1663ABAC944_.wvu.FilterData" localSheetId="6" hidden="1">#REF!</definedName>
    <definedName name="Z_0DC459DE_F68C_4E33_8D1E_F1663ABAC944_.wvu.FilterData" hidden="1">#REF!</definedName>
    <definedName name="Z_0E0DE1F8_394A_4093_8E74_B2A631A3A88C_.wvu.FilterData" localSheetId="6" hidden="1">#REF!</definedName>
    <definedName name="Z_0E0DE1F8_394A_4093_8E74_B2A631A3A88C_.wvu.FilterData" hidden="1">#REF!</definedName>
    <definedName name="Z_0E0DE1F8_394A_4093_8E74_B2A631A3A88C_.wvu.PrintArea" localSheetId="6" hidden="1">#REF!</definedName>
    <definedName name="Z_0E0DE1F8_394A_4093_8E74_B2A631A3A88C_.wvu.PrintArea" hidden="1">#REF!</definedName>
    <definedName name="Z_0E0DE1F8_394A_4093_8E74_B2A631A3A88C_.wvu.PrintTitles" localSheetId="6" hidden="1">#REF!</definedName>
    <definedName name="Z_0E0DE1F8_394A_4093_8E74_B2A631A3A88C_.wvu.PrintTitles" hidden="1">#REF!</definedName>
    <definedName name="Z_0FACBA89_1203_4ED8_87E5_EC1D45B051B7_.wvu.FilterData" localSheetId="6" hidden="1">#REF!</definedName>
    <definedName name="Z_0FACBA89_1203_4ED8_87E5_EC1D45B051B7_.wvu.FilterData" hidden="1">#REF!</definedName>
    <definedName name="Z_0FEA3536_5108_4591_BECF_C3181387F85F_.wvu.FilterData" localSheetId="6" hidden="1">#REF!</definedName>
    <definedName name="Z_0FEA3536_5108_4591_BECF_C3181387F85F_.wvu.FilterData" hidden="1">#REF!</definedName>
    <definedName name="Z_0FEFDB42_ECBC_4500_A6C8_FEE3D368790B_.wvu.FilterData" localSheetId="6" hidden="1">#REF!</definedName>
    <definedName name="Z_0FEFDB42_ECBC_4500_A6C8_FEE3D368790B_.wvu.FilterData" hidden="1">#REF!</definedName>
    <definedName name="Z_110A0651_47C7_408E_B3BF_0C80D30B95FC_.wvu.FilterData" localSheetId="6" hidden="1">#REF!</definedName>
    <definedName name="Z_110A0651_47C7_408E_B3BF_0C80D30B95FC_.wvu.FilterData" hidden="1">#REF!</definedName>
    <definedName name="Z_128E64DD_BE84_40EE_A6D2_C9B0EB25CBBD_.wvu.FilterData" localSheetId="6" hidden="1">#REF!</definedName>
    <definedName name="Z_128E64DD_BE84_40EE_A6D2_C9B0EB25CBBD_.wvu.FilterData" hidden="1">#REF!</definedName>
    <definedName name="Z_12F2973E_0018_407B_98AD_CD9C5D1F65FA_.wvu.FilterData" localSheetId="6" hidden="1">#REF!</definedName>
    <definedName name="Z_12F2973E_0018_407B_98AD_CD9C5D1F65FA_.wvu.FilterData" hidden="1">#REF!</definedName>
    <definedName name="Z_137DAE61_8A8D_4219_A4CC_0EEC18A94882_.wvu.FilterData" localSheetId="6" hidden="1">#REF!</definedName>
    <definedName name="Z_137DAE61_8A8D_4219_A4CC_0EEC18A94882_.wvu.FilterData" hidden="1">#REF!</definedName>
    <definedName name="Z_13E06FB5_D019_406D_B278_1B53AD2F6386_.wvu.FilterData" localSheetId="6" hidden="1">#REF!</definedName>
    <definedName name="Z_13E06FB5_D019_406D_B278_1B53AD2F6386_.wvu.FilterData" hidden="1">#REF!</definedName>
    <definedName name="Z_146D92FF_DFCA_47DC_9CF6_0D07F916365B_.wvu.Cols" localSheetId="6" hidden="1">#REF!,#REF!,#REF!,#REF!</definedName>
    <definedName name="Z_146D92FF_DFCA_47DC_9CF6_0D07F916365B_.wvu.Cols" localSheetId="7" hidden="1">#REF!,#REF!,#REF!,#REF!</definedName>
    <definedName name="Z_146D92FF_DFCA_47DC_9CF6_0D07F916365B_.wvu.Cols" hidden="1">#REF!,#REF!,#REF!,#REF!</definedName>
    <definedName name="Z_146D92FF_DFCA_47DC_9CF6_0D07F916365B_.wvu.FilterData" localSheetId="6" hidden="1">#REF!</definedName>
    <definedName name="Z_146D92FF_DFCA_47DC_9CF6_0D07F916365B_.wvu.FilterData" localSheetId="7" hidden="1">#REF!</definedName>
    <definedName name="Z_146D92FF_DFCA_47DC_9CF6_0D07F916365B_.wvu.FilterData" hidden="1">#REF!</definedName>
    <definedName name="Z_14D375AC_5615_46DE_8EE3_95915B2A8B54_.wvu.FilterData" localSheetId="6" hidden="1">#REF!</definedName>
    <definedName name="Z_14D375AC_5615_46DE_8EE3_95915B2A8B54_.wvu.FilterData" hidden="1">#REF!</definedName>
    <definedName name="Z_15B5DC78_B02F_4AC6_8572_015040A55619_.wvu.FilterData" localSheetId="6" hidden="1">#REF!</definedName>
    <definedName name="Z_15B5DC78_B02F_4AC6_8572_015040A55619_.wvu.FilterData" hidden="1">#REF!</definedName>
    <definedName name="Z_166D6F0F_4D44_46E7_8C36_48FD4848B5AA_.wvu.FilterData" localSheetId="6" hidden="1">#REF!</definedName>
    <definedName name="Z_166D6F0F_4D44_46E7_8C36_48FD4848B5AA_.wvu.FilterData" hidden="1">#REF!</definedName>
    <definedName name="Z_16FAB836_2255_4D4C_90E4_6B46255F3759_.wvu.FilterData" localSheetId="6" hidden="1">#REF!</definedName>
    <definedName name="Z_16FAB836_2255_4D4C_90E4_6B46255F3759_.wvu.FilterData" hidden="1">#REF!</definedName>
    <definedName name="Z_18C710ED_70CF_48D0_92F5_038A88335068_.wvu.FilterData" localSheetId="6" hidden="1">#REF!</definedName>
    <definedName name="Z_18C710ED_70CF_48D0_92F5_038A88335068_.wvu.FilterData" hidden="1">#REF!</definedName>
    <definedName name="Z_18C710ED_70CF_48D0_92F5_038A88335068_.wvu.PrintArea" localSheetId="6" hidden="1">#REF!</definedName>
    <definedName name="Z_18C710ED_70CF_48D0_92F5_038A88335068_.wvu.PrintArea" hidden="1">#REF!</definedName>
    <definedName name="Z_18C710ED_70CF_48D0_92F5_038A88335068_.wvu.PrintTitles" localSheetId="6" hidden="1">#REF!</definedName>
    <definedName name="Z_18C710ED_70CF_48D0_92F5_038A88335068_.wvu.PrintTitles" hidden="1">#REF!</definedName>
    <definedName name="Z_198D391C_95CB_49F5_8924_5FEA3CE5C98A_.wvu.FilterData" localSheetId="6" hidden="1">#REF!</definedName>
    <definedName name="Z_198D391C_95CB_49F5_8924_5FEA3CE5C98A_.wvu.FilterData" hidden="1">#REF!</definedName>
    <definedName name="Z_1D9C37CC_3E33_4D4D_B7CD_819F75C83D65_.wvu.FilterData" localSheetId="6" hidden="1">#REF!</definedName>
    <definedName name="Z_1D9C37CC_3E33_4D4D_B7CD_819F75C83D65_.wvu.FilterData" hidden="1">#REF!</definedName>
    <definedName name="Z_1DF9838C_880D_4C4E_BFFE_89B5894EC40F_.wvu.FilterData" localSheetId="6" hidden="1">#REF!</definedName>
    <definedName name="Z_1DF9838C_880D_4C4E_BFFE_89B5894EC40F_.wvu.FilterData" hidden="1">#REF!</definedName>
    <definedName name="Z_1EF42BFC_874B_4E01_B67D_1607E823ACD0_.wvu.FilterData" localSheetId="6" hidden="1">#REF!</definedName>
    <definedName name="Z_1EF42BFC_874B_4E01_B67D_1607E823ACD0_.wvu.FilterData" hidden="1">#REF!</definedName>
    <definedName name="Z_1F94C6E7_3CCA_4599_AF6F_4D6291B2AD93_.wvu.FilterData" localSheetId="6" hidden="1">#REF!</definedName>
    <definedName name="Z_1F94C6E7_3CCA_4599_AF6F_4D6291B2AD93_.wvu.FilterData" hidden="1">#REF!</definedName>
    <definedName name="Z_204280AB_6F29_4C38_B953_40E78BD846F8_.wvu.Cols" localSheetId="6" hidden="1">#REF!,#REF!,#REF!</definedName>
    <definedName name="Z_204280AB_6F29_4C38_B953_40E78BD846F8_.wvu.Cols" localSheetId="7" hidden="1">#REF!,#REF!,#REF!</definedName>
    <definedName name="Z_204280AB_6F29_4C38_B953_40E78BD846F8_.wvu.Cols" hidden="1">#REF!,#REF!,#REF!</definedName>
    <definedName name="Z_204280AB_6F29_4C38_B953_40E78BD846F8_.wvu.FilterData" localSheetId="6" hidden="1">#REF!</definedName>
    <definedName name="Z_204280AB_6F29_4C38_B953_40E78BD846F8_.wvu.FilterData" localSheetId="7" hidden="1">#REF!</definedName>
    <definedName name="Z_204280AB_6F29_4C38_B953_40E78BD846F8_.wvu.FilterData" hidden="1">#REF!</definedName>
    <definedName name="Z_204280AB_6F29_4C38_B953_40E78BD846F8_.wvu.PrintArea" localSheetId="6" hidden="1">#REF!</definedName>
    <definedName name="Z_204280AB_6F29_4C38_B953_40E78BD846F8_.wvu.PrintArea" localSheetId="7" hidden="1">#REF!</definedName>
    <definedName name="Z_204280AB_6F29_4C38_B953_40E78BD846F8_.wvu.PrintArea" hidden="1">#REF!</definedName>
    <definedName name="Z_204280AB_6F29_4C38_B953_40E78BD846F8_.wvu.PrintTitles" localSheetId="6" hidden="1">#REF!</definedName>
    <definedName name="Z_204280AB_6F29_4C38_B953_40E78BD846F8_.wvu.PrintTitles" localSheetId="7" hidden="1">#REF!</definedName>
    <definedName name="Z_204280AB_6F29_4C38_B953_40E78BD846F8_.wvu.PrintTitles" hidden="1">#REF!</definedName>
    <definedName name="Z_20A9AA17_0DEB_4190_8DAD_FC60D0D33A52_.wvu.FilterData" localSheetId="6" hidden="1">#REF!</definedName>
    <definedName name="Z_20A9AA17_0DEB_4190_8DAD_FC60D0D33A52_.wvu.FilterData" hidden="1">#REF!</definedName>
    <definedName name="Z_2103F656_ECB2_4F99_BE9B_56F4D7A5CEE2_.wvu.FilterData" localSheetId="6" hidden="1">#REF!</definedName>
    <definedName name="Z_2103F656_ECB2_4F99_BE9B_56F4D7A5CEE2_.wvu.FilterData" hidden="1">#REF!</definedName>
    <definedName name="Z_210DF800_4D59_11D6_9DF9_0004AC9599ED_.wvu.Cols" localSheetId="6" hidden="1">#REF!</definedName>
    <definedName name="Z_210DF800_4D59_11D6_9DF9_0004AC9599ED_.wvu.Cols" localSheetId="7" hidden="1">'[159]Farol de Metas'!#REF!</definedName>
    <definedName name="Z_210DF800_4D59_11D6_9DF9_0004AC9599ED_.wvu.Cols" hidden="1">#REF!</definedName>
    <definedName name="Z_2158A2BC_8DB5_455D_AFDE_914B22949288_.wvu.FilterData" localSheetId="6" hidden="1">#REF!</definedName>
    <definedName name="Z_2158A2BC_8DB5_455D_AFDE_914B22949288_.wvu.FilterData" localSheetId="7" hidden="1">#REF!</definedName>
    <definedName name="Z_2158A2BC_8DB5_455D_AFDE_914B22949288_.wvu.FilterData" hidden="1">#REF!</definedName>
    <definedName name="Z_21A967FF_561E_495F_AEB9_4DD3BEDA53BC_.wvu.FilterData" localSheetId="6" hidden="1">#REF!</definedName>
    <definedName name="Z_21A967FF_561E_495F_AEB9_4DD3BEDA53BC_.wvu.FilterData" localSheetId="7" hidden="1">#REF!</definedName>
    <definedName name="Z_21A967FF_561E_495F_AEB9_4DD3BEDA53BC_.wvu.FilterData" hidden="1">#REF!</definedName>
    <definedName name="Z_227E7522_DC52_4EA7_A11A_0741FF23CC42_.wvu.FilterData" localSheetId="6" hidden="1">#REF!</definedName>
    <definedName name="Z_227E7522_DC52_4EA7_A11A_0741FF23CC42_.wvu.FilterData" hidden="1">#REF!</definedName>
    <definedName name="Z_23BA0C23_280B_4568_A53C_1C6D2E85772A_.wvu.FilterData" localSheetId="6" hidden="1">#REF!</definedName>
    <definedName name="Z_23BA0C23_280B_4568_A53C_1C6D2E85772A_.wvu.FilterData" hidden="1">#REF!</definedName>
    <definedName name="Z_244346C6_3866_4160_9E2E_C77913F25398_.wvu.FilterData" localSheetId="6" hidden="1">#REF!</definedName>
    <definedName name="Z_244346C6_3866_4160_9E2E_C77913F25398_.wvu.FilterData" hidden="1">#REF!</definedName>
    <definedName name="Z_25117F67_F0EE_43EF_8FF9_79F533CE10B0_.wvu.FilterData" localSheetId="6" hidden="1">#REF!</definedName>
    <definedName name="Z_25117F67_F0EE_43EF_8FF9_79F533CE10B0_.wvu.FilterData" hidden="1">#REF!</definedName>
    <definedName name="Z_259E2DDE_5459_4510_B7A2_66F49964C56E_.wvu.FilterData" localSheetId="6" hidden="1">#REF!</definedName>
    <definedName name="Z_259E2DDE_5459_4510_B7A2_66F49964C56E_.wvu.FilterData" hidden="1">#REF!</definedName>
    <definedName name="Z_25C7DFCF_BE54_4A41_B957_DE39B9B2A5B5_.wvu.FilterData" localSheetId="6" hidden="1">#REF!</definedName>
    <definedName name="Z_25C7DFCF_BE54_4A41_B957_DE39B9B2A5B5_.wvu.FilterData" hidden="1">#REF!</definedName>
    <definedName name="Z_272E0E4D_901D_11D7_B59C_0050DAB35C7B_.wvu.FilterData" localSheetId="6" hidden="1">#REF!</definedName>
    <definedName name="Z_272E0E4D_901D_11D7_B59C_0050DAB35C7B_.wvu.FilterData" hidden="1">#REF!</definedName>
    <definedName name="Z_27D9353E_5A5F_49BF_8724_FA312A4073FF_.wvu.FilterData" localSheetId="6" hidden="1">#REF!</definedName>
    <definedName name="Z_27D9353E_5A5F_49BF_8724_FA312A4073FF_.wvu.FilterData" hidden="1">#REF!</definedName>
    <definedName name="Z_299BE965_B904_49FA_A79D_B9538F94936F_.wvu.FilterData" localSheetId="6" hidden="1">#REF!</definedName>
    <definedName name="Z_299BE965_B904_49FA_A79D_B9538F94936F_.wvu.FilterData" hidden="1">#REF!</definedName>
    <definedName name="Z_29D37CE9_76D1_4D09_99A0_55ABA6929929_.wvu.FilterData" localSheetId="6" hidden="1">#REF!</definedName>
    <definedName name="Z_29D37CE9_76D1_4D09_99A0_55ABA6929929_.wvu.FilterData" hidden="1">#REF!</definedName>
    <definedName name="Z_2C05BC27_731C_41F4_980F_CD81E4A7A662_.wvu.FilterData" localSheetId="6" hidden="1">#REF!</definedName>
    <definedName name="Z_2C05BC27_731C_41F4_980F_CD81E4A7A662_.wvu.FilterData" hidden="1">#REF!</definedName>
    <definedName name="Z_2C0BDCBF_705B_4E5A_9659_05D99EC56641_.wvu.FilterData" localSheetId="6" hidden="1">#REF!</definedName>
    <definedName name="Z_2C0BDCBF_705B_4E5A_9659_05D99EC56641_.wvu.FilterData" hidden="1">#REF!</definedName>
    <definedName name="Z_2CD580B5_D99D_45ED_AC1E_45F8CBBBB9F1_.wvu.FilterData" localSheetId="6" hidden="1">#REF!</definedName>
    <definedName name="Z_2CD580B5_D99D_45ED_AC1E_45F8CBBBB9F1_.wvu.FilterData" hidden="1">#REF!</definedName>
    <definedName name="Z_2D98D706_A306_4353_8B3D_DA92F9EAEC9A_.wvu.FilterData" localSheetId="6" hidden="1">#REF!</definedName>
    <definedName name="Z_2D98D706_A306_4353_8B3D_DA92F9EAEC9A_.wvu.FilterData" hidden="1">#REF!</definedName>
    <definedName name="Z_2F8736FC_F07E_49E8_9C13_8E0A0F5EFE5F_.wvu.FilterData" localSheetId="6" hidden="1">#REF!</definedName>
    <definedName name="Z_2F8736FC_F07E_49E8_9C13_8E0A0F5EFE5F_.wvu.FilterData" hidden="1">#REF!</definedName>
    <definedName name="Z_304C2F7A_D3A6_4DBA_A568_C3E56D7C6E2F_.wvu.FilterData" localSheetId="6" hidden="1">#REF!</definedName>
    <definedName name="Z_304C2F7A_D3A6_4DBA_A568_C3E56D7C6E2F_.wvu.FilterData" hidden="1">#REF!</definedName>
    <definedName name="Z_30E0ACE8_B29A_44E9_B542_E8C1CA3FD802_.wvu.FilterData" localSheetId="6" hidden="1">#REF!</definedName>
    <definedName name="Z_30E0ACE8_B29A_44E9_B542_E8C1CA3FD802_.wvu.FilterData" hidden="1">#REF!</definedName>
    <definedName name="Z_31A27EA2_D574_43B8_A671_7419A12151C9_.wvu.FilterData" localSheetId="6" hidden="1">#REF!</definedName>
    <definedName name="Z_31A27EA2_D574_43B8_A671_7419A12151C9_.wvu.FilterData" hidden="1">#REF!</definedName>
    <definedName name="Z_32D1B352_62AB_4105_8DFC_EAA2DF743365_.wvu.FilterData" localSheetId="6" hidden="1">#REF!</definedName>
    <definedName name="Z_32D1B352_62AB_4105_8DFC_EAA2DF743365_.wvu.FilterData" hidden="1">#REF!</definedName>
    <definedName name="Z_330DF436_5BED_40AF_AC51_73D268BD9DF4_.wvu.FilterData" localSheetId="6" hidden="1">#REF!</definedName>
    <definedName name="Z_330DF436_5BED_40AF_AC51_73D268BD9DF4_.wvu.FilterData" hidden="1">#REF!</definedName>
    <definedName name="Z_33B8EF57_2FB1_4600_9590_B0A2F2FE409B_.wvu.FilterData" localSheetId="6" hidden="1">#REF!</definedName>
    <definedName name="Z_33B8EF57_2FB1_4600_9590_B0A2F2FE409B_.wvu.FilterData" hidden="1">#REF!</definedName>
    <definedName name="Z_3404588C_6CE7_4C97_A62C_D19D9EE290D3_.wvu.FilterData" localSheetId="6" hidden="1">#REF!</definedName>
    <definedName name="Z_3404588C_6CE7_4C97_A62C_D19D9EE290D3_.wvu.FilterData" hidden="1">#REF!</definedName>
    <definedName name="Z_34E71878_8D1A_4343_91A1_3FE085136D2B_.wvu.FilterData" localSheetId="6" hidden="1">#REF!</definedName>
    <definedName name="Z_34E71878_8D1A_4343_91A1_3FE085136D2B_.wvu.FilterData" hidden="1">#REF!</definedName>
    <definedName name="Z_37611AA0_E86A_42C8_8705_108B25E060A1_.wvu.FilterData" localSheetId="6" hidden="1">#REF!</definedName>
    <definedName name="Z_37611AA0_E86A_42C8_8705_108B25E060A1_.wvu.FilterData" hidden="1">#REF!</definedName>
    <definedName name="Z_378D82E8_FE69_4712_AE73_9D578C4190DE_.wvu.FilterData" localSheetId="6" hidden="1">#REF!</definedName>
    <definedName name="Z_378D82E8_FE69_4712_AE73_9D578C4190DE_.wvu.FilterData" hidden="1">#REF!</definedName>
    <definedName name="Z_378D82E8_FE69_4712_AE73_9D578C4190DE_.wvu.PrintArea" localSheetId="6" hidden="1">#REF!</definedName>
    <definedName name="Z_378D82E8_FE69_4712_AE73_9D578C4190DE_.wvu.PrintArea" hidden="1">#REF!</definedName>
    <definedName name="Z_378D82E8_FE69_4712_AE73_9D578C4190DE_.wvu.PrintTitles" localSheetId="6" hidden="1">#REF!</definedName>
    <definedName name="Z_378D82E8_FE69_4712_AE73_9D578C4190DE_.wvu.PrintTitles" hidden="1">#REF!</definedName>
    <definedName name="Z_381FCF61_DF95_4756_B103_A1118DFFDE02_.wvu.FilterData" localSheetId="6" hidden="1">#REF!</definedName>
    <definedName name="Z_381FCF61_DF95_4756_B103_A1118DFFDE02_.wvu.FilterData" hidden="1">#REF!</definedName>
    <definedName name="Z_381FCF61_DF95_4756_B103_A1118DFFDE02_.wvu.PrintArea" localSheetId="6" hidden="1">#REF!</definedName>
    <definedName name="Z_381FCF61_DF95_4756_B103_A1118DFFDE02_.wvu.PrintArea" hidden="1">#REF!</definedName>
    <definedName name="Z_381FCF61_DF95_4756_B103_A1118DFFDE02_.wvu.PrintTitles" localSheetId="6" hidden="1">#REF!</definedName>
    <definedName name="Z_381FCF61_DF95_4756_B103_A1118DFFDE02_.wvu.PrintTitles" hidden="1">#REF!</definedName>
    <definedName name="Z_38FE6CED_4C19_4332_9788_ACC902B20A46_.wvu.FilterData" localSheetId="6" hidden="1">#REF!</definedName>
    <definedName name="Z_38FE6CED_4C19_4332_9788_ACC902B20A46_.wvu.FilterData" hidden="1">#REF!</definedName>
    <definedName name="Z_394E75CB_4F7F_4C88_A08F_29E48E587341_.wvu.FilterData" localSheetId="6" hidden="1">#REF!</definedName>
    <definedName name="Z_394E75CB_4F7F_4C88_A08F_29E48E587341_.wvu.FilterData" hidden="1">#REF!</definedName>
    <definedName name="Z_3B3C0CA1_2A9C_45FD_9823_50B200F6C0D1_.wvu.FilterData" localSheetId="6" hidden="1">#REF!</definedName>
    <definedName name="Z_3B3C0CA1_2A9C_45FD_9823_50B200F6C0D1_.wvu.FilterData" hidden="1">#REF!</definedName>
    <definedName name="Z_3B3C0CA1_2A9C_45FD_9823_50B200F6C0D1_.wvu.PrintArea" localSheetId="6" hidden="1">#REF!</definedName>
    <definedName name="Z_3B3C0CA1_2A9C_45FD_9823_50B200F6C0D1_.wvu.PrintArea" hidden="1">#REF!</definedName>
    <definedName name="Z_3B3C0CA1_2A9C_45FD_9823_50B200F6C0D1_.wvu.PrintTitles" localSheetId="6" hidden="1">#REF!</definedName>
    <definedName name="Z_3B3C0CA1_2A9C_45FD_9823_50B200F6C0D1_.wvu.PrintTitles" hidden="1">#REF!</definedName>
    <definedName name="Z_3C200595_20A3_4A0C_B071_705F4AD5DAD3_.wvu.FilterData" localSheetId="6" hidden="1">#REF!</definedName>
    <definedName name="Z_3C200595_20A3_4A0C_B071_705F4AD5DAD3_.wvu.FilterData" hidden="1">#REF!</definedName>
    <definedName name="Z_3DBF11C1_AF68_11D6_A998_000629AADC70_.wvu.FilterData" localSheetId="6" hidden="1">#REF!</definedName>
    <definedName name="Z_3DBF11C1_AF68_11D6_A998_000629AADC70_.wvu.FilterData" localSheetId="7" hidden="1">'[160]Dev.SAC '!$W$3:$Y$132</definedName>
    <definedName name="Z_3DBF11C1_AF68_11D6_A998_000629AADC70_.wvu.FilterData" hidden="1">#REF!</definedName>
    <definedName name="Z_3E93FF4A_0B7F_475C_A63C_54FBDB9DB4C5_.wvu.FilterData" localSheetId="6" hidden="1">#REF!</definedName>
    <definedName name="Z_3E93FF4A_0B7F_475C_A63C_54FBDB9DB4C5_.wvu.FilterData" localSheetId="7" hidden="1">#REF!</definedName>
    <definedName name="Z_3E93FF4A_0B7F_475C_A63C_54FBDB9DB4C5_.wvu.FilterData" hidden="1">#REF!</definedName>
    <definedName name="Z_3E9430E5_6A83_435B_9E47_1B8F7E18D67C_.wvu.FilterData" localSheetId="6" hidden="1">#REF!</definedName>
    <definedName name="Z_3E9430E5_6A83_435B_9E47_1B8F7E18D67C_.wvu.FilterData" localSheetId="7" hidden="1">#REF!</definedName>
    <definedName name="Z_3E9430E5_6A83_435B_9E47_1B8F7E18D67C_.wvu.FilterData" hidden="1">#REF!</definedName>
    <definedName name="Z_3E9430E5_6A83_435B_9E47_1B8F7E18D67C_.wvu.PrintArea" localSheetId="6" hidden="1">#REF!</definedName>
    <definedName name="Z_3E9430E5_6A83_435B_9E47_1B8F7E18D67C_.wvu.PrintArea" hidden="1">#REF!</definedName>
    <definedName name="Z_3E9430E5_6A83_435B_9E47_1B8F7E18D67C_.wvu.PrintTitles" localSheetId="6" hidden="1">#REF!</definedName>
    <definedName name="Z_3E9430E5_6A83_435B_9E47_1B8F7E18D67C_.wvu.PrintTitles" hidden="1">#REF!</definedName>
    <definedName name="Z_3FF05DC4_CA9E_470D_A193_91785ACE00EF_.wvu.FilterData" localSheetId="6" hidden="1">#REF!</definedName>
    <definedName name="Z_3FF05DC4_CA9E_470D_A193_91785ACE00EF_.wvu.FilterData" hidden="1">#REF!</definedName>
    <definedName name="Z_43791B95_57D7_42F4_8815_D1B7E488543E_.wvu.FilterData" localSheetId="6" hidden="1">#REF!</definedName>
    <definedName name="Z_43791B95_57D7_42F4_8815_D1B7E488543E_.wvu.FilterData" hidden="1">#REF!</definedName>
    <definedName name="Z_445AA90F_6D9B_40F5_8E1D_CE1EF57CF450_.wvu.FilterData" localSheetId="6" hidden="1">#REF!</definedName>
    <definedName name="Z_445AA90F_6D9B_40F5_8E1D_CE1EF57CF450_.wvu.FilterData" hidden="1">#REF!</definedName>
    <definedName name="Z_44931E07_568C_11D5_BDEA_0004AC32B916_.wvu.Cols" localSheetId="6" hidden="1">#REF!</definedName>
    <definedName name="Z_44931E07_568C_11D5_BDEA_0004AC32B916_.wvu.Cols" localSheetId="7" hidden="1">'[159]Farol de Metas'!#REF!</definedName>
    <definedName name="Z_44931E07_568C_11D5_BDEA_0004AC32B916_.wvu.Cols" hidden="1">#REF!</definedName>
    <definedName name="Z_454E0C40_F84F_42A3_A371_6F23C1F38595_.wvu.FilterData" localSheetId="6" hidden="1">#REF!</definedName>
    <definedName name="Z_454E0C40_F84F_42A3_A371_6F23C1F38595_.wvu.FilterData" localSheetId="7" hidden="1">#REF!</definedName>
    <definedName name="Z_454E0C40_F84F_42A3_A371_6F23C1F38595_.wvu.FilterData" hidden="1">#REF!</definedName>
    <definedName name="Z_4608FCB3_3552_4D58_B6CE_B8F34D78221E_.wvu.FilterData" localSheetId="6" hidden="1">#REF!</definedName>
    <definedName name="Z_4608FCB3_3552_4D58_B6CE_B8F34D78221E_.wvu.FilterData" localSheetId="7" hidden="1">#REF!</definedName>
    <definedName name="Z_4608FCB3_3552_4D58_B6CE_B8F34D78221E_.wvu.FilterData" hidden="1">#REF!</definedName>
    <definedName name="Z_46E47F7C_9185_4E39_BED5_B4A69FF64CC1_.wvu.FilterData" localSheetId="6" hidden="1">#REF!</definedName>
    <definedName name="Z_46E47F7C_9185_4E39_BED5_B4A69FF64CC1_.wvu.FilterData" hidden="1">#REF!</definedName>
    <definedName name="Z_48202D5D_77CB_41DE_8C59_9325C98D7C97_.wvu.FilterData" localSheetId="6" hidden="1">#REF!</definedName>
    <definedName name="Z_48202D5D_77CB_41DE_8C59_9325C98D7C97_.wvu.FilterData" hidden="1">#REF!</definedName>
    <definedName name="Z_48824DFE_B714_4D0B_9E95_F01C5BAD5D1F_.wvu.FilterData" localSheetId="6" hidden="1">#REF!</definedName>
    <definedName name="Z_48824DFE_B714_4D0B_9E95_F01C5BAD5D1F_.wvu.FilterData" hidden="1">#REF!</definedName>
    <definedName name="Z_4A14CB5C_2287_4F6E_9A65_22F0A4D81D81_.wvu.FilterData" localSheetId="6" hidden="1">#REF!</definedName>
    <definedName name="Z_4A14CB5C_2287_4F6E_9A65_22F0A4D81D81_.wvu.FilterData" hidden="1">#REF!</definedName>
    <definedName name="Z_4A14CB5C_2287_4F6E_9A65_22F0A4D81D81_.wvu.PrintArea" localSheetId="6" hidden="1">#REF!</definedName>
    <definedName name="Z_4A14CB5C_2287_4F6E_9A65_22F0A4D81D81_.wvu.PrintArea" hidden="1">#REF!</definedName>
    <definedName name="Z_4A14CB5C_2287_4F6E_9A65_22F0A4D81D81_.wvu.PrintTitles" localSheetId="6" hidden="1">#REF!</definedName>
    <definedName name="Z_4A14CB5C_2287_4F6E_9A65_22F0A4D81D81_.wvu.PrintTitles" hidden="1">#REF!</definedName>
    <definedName name="Z_4BBC24C4_A093_4EC9_8AFF_49C6F602CC39_.wvu.FilterData" localSheetId="6" hidden="1">#REF!</definedName>
    <definedName name="Z_4BBC24C4_A093_4EC9_8AFF_49C6F602CC39_.wvu.FilterData" hidden="1">#REF!</definedName>
    <definedName name="Z_4BBC24C4_A093_4EC9_8AFF_49C6F602CC39_.wvu.PrintArea" localSheetId="6" hidden="1">#REF!</definedName>
    <definedName name="Z_4BBC24C4_A093_4EC9_8AFF_49C6F602CC39_.wvu.PrintArea" hidden="1">#REF!</definedName>
    <definedName name="Z_4BBC24C4_A093_4EC9_8AFF_49C6F602CC39_.wvu.PrintTitles" localSheetId="6" hidden="1">#REF!</definedName>
    <definedName name="Z_4BBC24C4_A093_4EC9_8AFF_49C6F602CC39_.wvu.PrintTitles" hidden="1">#REF!</definedName>
    <definedName name="Z_4C45D885_33EE_4DA9_BF96_6B10CFBA5596_.wvu.FilterData" localSheetId="6" hidden="1">#REF!</definedName>
    <definedName name="Z_4C45D885_33EE_4DA9_BF96_6B10CFBA5596_.wvu.FilterData" hidden="1">#REF!</definedName>
    <definedName name="Z_4D344757_9064_4D2F_A3A5_69132D23B7B9_.wvu.FilterData" localSheetId="6" hidden="1">#REF!</definedName>
    <definedName name="Z_4D344757_9064_4D2F_A3A5_69132D23B7B9_.wvu.FilterData" hidden="1">#REF!</definedName>
    <definedName name="Z_4E773EE1_0A5B_43A9_9C28_FFB0A27D19C3_.wvu.FilterData" localSheetId="6" hidden="1">#REF!</definedName>
    <definedName name="Z_4E773EE1_0A5B_43A9_9C28_FFB0A27D19C3_.wvu.FilterData" hidden="1">#REF!</definedName>
    <definedName name="Z_504A8F9D_2C46_439E_975A_DF1C1FA56E7B_.wvu.FilterData" localSheetId="6" hidden="1">#REF!</definedName>
    <definedName name="Z_504A8F9D_2C46_439E_975A_DF1C1FA56E7B_.wvu.FilterData" hidden="1">#REF!</definedName>
    <definedName name="Z_504A8F9D_2C46_439E_975A_DF1C1FA56E7B_.wvu.PrintArea" localSheetId="6" hidden="1">#REF!</definedName>
    <definedName name="Z_504A8F9D_2C46_439E_975A_DF1C1FA56E7B_.wvu.PrintArea" hidden="1">#REF!</definedName>
    <definedName name="Z_504A8F9D_2C46_439E_975A_DF1C1FA56E7B_.wvu.PrintTitles" localSheetId="6" hidden="1">#REF!</definedName>
    <definedName name="Z_504A8F9D_2C46_439E_975A_DF1C1FA56E7B_.wvu.PrintTitles" hidden="1">#REF!</definedName>
    <definedName name="Z_5122F04C_91B2_4031_BAE2_43203D520992_.wvu.FilterData" localSheetId="6" hidden="1">#REF!</definedName>
    <definedName name="Z_5122F04C_91B2_4031_BAE2_43203D520992_.wvu.FilterData" hidden="1">#REF!</definedName>
    <definedName name="Z_52B8D0B0_5872_4367_8D38_9AA5A4B975B3_.wvu.FilterData" localSheetId="6" hidden="1">#REF!</definedName>
    <definedName name="Z_52B8D0B0_5872_4367_8D38_9AA5A4B975B3_.wvu.FilterData" hidden="1">#REF!</definedName>
    <definedName name="Z_532423B2_94C7_44C1_9A2A_9712DAE92CE9_.wvu.FilterData" localSheetId="6" hidden="1">#REF!</definedName>
    <definedName name="Z_532423B2_94C7_44C1_9A2A_9712DAE92CE9_.wvu.FilterData" hidden="1">#REF!</definedName>
    <definedName name="Z_53F31130_5EA7_42BA_93EB_88A7CB743782_.wvu.FilterData" localSheetId="6" hidden="1">#REF!</definedName>
    <definedName name="Z_53F31130_5EA7_42BA_93EB_88A7CB743782_.wvu.FilterData" hidden="1">#REF!</definedName>
    <definedName name="Z_55213581_1831_4A94_AB4D_23E4F8BC8085_.wvu.FilterData" localSheetId="6" hidden="1">#REF!</definedName>
    <definedName name="Z_55213581_1831_4A94_AB4D_23E4F8BC8085_.wvu.FilterData" hidden="1">#REF!</definedName>
    <definedName name="Z_552B9204_1C85_45BC_B148_AF3E206BDAA2_.wvu.FilterData" localSheetId="6" hidden="1">#REF!</definedName>
    <definedName name="Z_552B9204_1C85_45BC_B148_AF3E206BDAA2_.wvu.FilterData" hidden="1">#REF!</definedName>
    <definedName name="Z_566671FC_5910_47FD_B961_1065A17D262D_.wvu.FilterData" localSheetId="6" hidden="1">#REF!</definedName>
    <definedName name="Z_566671FC_5910_47FD_B961_1065A17D262D_.wvu.FilterData" hidden="1">#REF!</definedName>
    <definedName name="Z_569D17FA_30FE_42CA_8D65_E126C1C01EC2_.wvu.FilterData" localSheetId="6" hidden="1">#REF!</definedName>
    <definedName name="Z_569D17FA_30FE_42CA_8D65_E126C1C01EC2_.wvu.FilterData" hidden="1">#REF!</definedName>
    <definedName name="Z_573E904E_5C2F_4CA2_AFCF_918B916322E4_.wvu.FilterData" localSheetId="6" hidden="1">#REF!</definedName>
    <definedName name="Z_573E904E_5C2F_4CA2_AFCF_918B916322E4_.wvu.FilterData" hidden="1">#REF!</definedName>
    <definedName name="Z_58DA6172_DC47_4A5F_B420_207BB6987764_.wvu.FilterData" localSheetId="6" hidden="1">#REF!</definedName>
    <definedName name="Z_58DA6172_DC47_4A5F_B420_207BB6987764_.wvu.FilterData" hidden="1">#REF!</definedName>
    <definedName name="Z_58FCB891_F6F4_46F2_BF6B_861E585C9231_.wvu.FilterData" localSheetId="6" hidden="1">#REF!</definedName>
    <definedName name="Z_58FCB891_F6F4_46F2_BF6B_861E585C9231_.wvu.FilterData" hidden="1">#REF!</definedName>
    <definedName name="Z_59A87EBA_E018_40E8_A580_AB2176E95D7E_.wvu.FilterData" localSheetId="6" hidden="1">#REF!</definedName>
    <definedName name="Z_59A87EBA_E018_40E8_A580_AB2176E95D7E_.wvu.FilterData" hidden="1">#REF!</definedName>
    <definedName name="Z_5A3E740D_87C0_4F85_AB6D_B402AD860D04_.wvu.FilterData" localSheetId="6" hidden="1">#REF!</definedName>
    <definedName name="Z_5A3E740D_87C0_4F85_AB6D_B402AD860D04_.wvu.FilterData" hidden="1">#REF!</definedName>
    <definedName name="Z_5B42E6B5_40AA_4D3F_B932_EF1583491CDE_.wvu.FilterData" localSheetId="6" hidden="1">#REF!</definedName>
    <definedName name="Z_5B42E6B5_40AA_4D3F_B932_EF1583491CDE_.wvu.FilterData" hidden="1">#REF!</definedName>
    <definedName name="Z_5B7B4951_7310_4C66_B906_4D046076272E_.wvu.FilterData" localSheetId="6" hidden="1">#REF!</definedName>
    <definedName name="Z_5B7B4951_7310_4C66_B906_4D046076272E_.wvu.FilterData" hidden="1">#REF!</definedName>
    <definedName name="Z_5D41F4B9_83DF_4509_9C07_453BA5A62846_.wvu.FilterData" localSheetId="6" hidden="1">#REF!</definedName>
    <definedName name="Z_5D41F4B9_83DF_4509_9C07_453BA5A62846_.wvu.FilterData" hidden="1">#REF!</definedName>
    <definedName name="Z_5DB05E9F_8F3B_4886_A6CB_2CC53331BA7A_.wvu.FilterData" localSheetId="6" hidden="1">#REF!</definedName>
    <definedName name="Z_5DB05E9F_8F3B_4886_A6CB_2CC53331BA7A_.wvu.FilterData" hidden="1">#REF!</definedName>
    <definedName name="Z_5F096896_2CB8_4B96_A0FE_9AB50EEEEFAB_.wvu.FilterData" localSheetId="6" hidden="1">#REF!</definedName>
    <definedName name="Z_5F096896_2CB8_4B96_A0FE_9AB50EEEEFAB_.wvu.FilterData" hidden="1">#REF!</definedName>
    <definedName name="Z_60DF8B29_1C1F_4B50_BDA8_B8E0C7DD04C3_.wvu.Cols" localSheetId="6" hidden="1">#REF!,#REF!</definedName>
    <definedName name="Z_60DF8B29_1C1F_4B50_BDA8_B8E0C7DD04C3_.wvu.Cols" localSheetId="7" hidden="1">[161]Jurídico!$D$1:$D$65536,[161]Jurídico!$F$1:$K$65536</definedName>
    <definedName name="Z_60DF8B29_1C1F_4B50_BDA8_B8E0C7DD04C3_.wvu.Cols" hidden="1">#REF!,#REF!</definedName>
    <definedName name="Z_60DF8B29_1C1F_4B50_BDA8_B8E0C7DD04C3_.wvu.FilterData" localSheetId="6" hidden="1">#REF!</definedName>
    <definedName name="Z_60DF8B29_1C1F_4B50_BDA8_B8E0C7DD04C3_.wvu.FilterData" localSheetId="7" hidden="1">#REF!</definedName>
    <definedName name="Z_60DF8B29_1C1F_4B50_BDA8_B8E0C7DD04C3_.wvu.FilterData" hidden="1">#REF!</definedName>
    <definedName name="Z_615F4A4D_D5AB_4A04_81F5_F436484247A5_.wvu.FilterData" localSheetId="6" hidden="1">#REF!</definedName>
    <definedName name="Z_615F4A4D_D5AB_4A04_81F5_F436484247A5_.wvu.FilterData" hidden="1">#REF!</definedName>
    <definedName name="Z_616443B5_6F0D_4082_9223_F71B54305366_.wvu.FilterData" localSheetId="6" hidden="1">#REF!</definedName>
    <definedName name="Z_616443B5_6F0D_4082_9223_F71B54305366_.wvu.FilterData" hidden="1">#REF!</definedName>
    <definedName name="Z_631F0312_B404_409F_AF2B_39FB2D25040B_.wvu.FilterData" localSheetId="6" hidden="1">#REF!</definedName>
    <definedName name="Z_631F0312_B404_409F_AF2B_39FB2D25040B_.wvu.FilterData" hidden="1">#REF!</definedName>
    <definedName name="Z_632CF316_8294_4588_87E1_2B69E184A62B_.wvu.FilterData" localSheetId="6" hidden="1">#REF!</definedName>
    <definedName name="Z_632CF316_8294_4588_87E1_2B69E184A62B_.wvu.FilterData" hidden="1">#REF!</definedName>
    <definedName name="Z_653348E7_CDAD_4F62_A236_641A4BB6425A_.wvu.FilterData" localSheetId="6" hidden="1">#REF!</definedName>
    <definedName name="Z_653348E7_CDAD_4F62_A236_641A4BB6425A_.wvu.FilterData" hidden="1">#REF!</definedName>
    <definedName name="Z_653348E7_CDAD_4F62_A236_641A4BB6425A_.wvu.PrintArea" localSheetId="6" hidden="1">#REF!</definedName>
    <definedName name="Z_653348E7_CDAD_4F62_A236_641A4BB6425A_.wvu.PrintArea" hidden="1">#REF!</definedName>
    <definedName name="Z_653348E7_CDAD_4F62_A236_641A4BB6425A_.wvu.PrintTitles" localSheetId="6" hidden="1">#REF!</definedName>
    <definedName name="Z_653348E7_CDAD_4F62_A236_641A4BB6425A_.wvu.PrintTitles" hidden="1">#REF!</definedName>
    <definedName name="Z_6676F9E1_BF15_11D6_97E7_0080C8432A9D_.wvu.FilterData" localSheetId="6" hidden="1">#REF!</definedName>
    <definedName name="Z_6676F9E1_BF15_11D6_97E7_0080C8432A9D_.wvu.FilterData" hidden="1">#REF!</definedName>
    <definedName name="Z_66D1BA5F_F4AE_443C_8583_CE89D6674A73_.wvu.FilterData" localSheetId="6" hidden="1">#REF!</definedName>
    <definedName name="Z_66D1BA5F_F4AE_443C_8583_CE89D6674A73_.wvu.FilterData" hidden="1">#REF!</definedName>
    <definedName name="Z_66DD4806_8039_438A_B1CE_46CC5B464050_.wvu.FilterData" localSheetId="6" hidden="1">#REF!</definedName>
    <definedName name="Z_66DD4806_8039_438A_B1CE_46CC5B464050_.wvu.FilterData" hidden="1">#REF!</definedName>
    <definedName name="Z_67B65FDF_FF67_490E_B8E5_92DC66C9FC9D_.wvu.FilterData" localSheetId="6" hidden="1">#REF!</definedName>
    <definedName name="Z_67B65FDF_FF67_490E_B8E5_92DC66C9FC9D_.wvu.FilterData" hidden="1">#REF!</definedName>
    <definedName name="Z_68B709DF_9429_4090_9106_386C5F16C4D7_.wvu.FilterData" localSheetId="6" hidden="1">#REF!</definedName>
    <definedName name="Z_68B709DF_9429_4090_9106_386C5F16C4D7_.wvu.FilterData" hidden="1">#REF!</definedName>
    <definedName name="Z_68C48519_C8C2_4287_96F6_0F561F815CE8_.wvu.FilterData" localSheetId="6" hidden="1">#REF!</definedName>
    <definedName name="Z_68C48519_C8C2_4287_96F6_0F561F815CE8_.wvu.FilterData" hidden="1">#REF!</definedName>
    <definedName name="Z_68C48519_C8C2_4287_96F6_0F561F815CE8_.wvu.PrintArea" localSheetId="6" hidden="1">#REF!</definedName>
    <definedName name="Z_68C48519_C8C2_4287_96F6_0F561F815CE8_.wvu.PrintArea" hidden="1">#REF!</definedName>
    <definedName name="Z_68C48519_C8C2_4287_96F6_0F561F815CE8_.wvu.PrintTitles" localSheetId="6" hidden="1">#REF!</definedName>
    <definedName name="Z_68C48519_C8C2_4287_96F6_0F561F815CE8_.wvu.PrintTitles" hidden="1">#REF!</definedName>
    <definedName name="Z_690BC25F_5AA3_4B4B_9507_8C197E768E98_.wvu.FilterData" localSheetId="6" hidden="1">#REF!</definedName>
    <definedName name="Z_690BC25F_5AA3_4B4B_9507_8C197E768E98_.wvu.FilterData" hidden="1">#REF!</definedName>
    <definedName name="Z_6A66B8A7_491B_4A29_94A1_39F4FDA32C48_.wvu.FilterData" localSheetId="6" hidden="1">#REF!</definedName>
    <definedName name="Z_6A66B8A7_491B_4A29_94A1_39F4FDA32C48_.wvu.FilterData" hidden="1">#REF!</definedName>
    <definedName name="Z_6A6F36C8_24A1_4147_9C63_27B7978935DD_.wvu.FilterData" localSheetId="6" hidden="1">#REF!</definedName>
    <definedName name="Z_6A6F36C8_24A1_4147_9C63_27B7978935DD_.wvu.FilterData" hidden="1">#REF!</definedName>
    <definedName name="Z_6BA141F2_E104_11DA_B6F6_00609720E0A1_.wvu.FilterData" localSheetId="6" hidden="1">#REF!</definedName>
    <definedName name="Z_6BA141F2_E104_11DA_B6F6_00609720E0A1_.wvu.FilterData" hidden="1">#REF!</definedName>
    <definedName name="Z_6BA141F2_E104_11DA_B6F6_00609720E0A1_.wvu.PrintArea" localSheetId="6" hidden="1">#REF!</definedName>
    <definedName name="Z_6BA141F2_E104_11DA_B6F6_00609720E0A1_.wvu.PrintArea" hidden="1">#REF!</definedName>
    <definedName name="Z_6BA141F2_E104_11DA_B6F6_00609720E0A1_.wvu.PrintTitles" localSheetId="6" hidden="1">#REF!</definedName>
    <definedName name="Z_6BA141F2_E104_11DA_B6F6_00609720E0A1_.wvu.PrintTitles" hidden="1">#REF!</definedName>
    <definedName name="Z_6BA141F3_E104_11DA_B6F6_00609720E0A1_.wvu.FilterData" localSheetId="6" hidden="1">#REF!</definedName>
    <definedName name="Z_6BA141F3_E104_11DA_B6F6_00609720E0A1_.wvu.FilterData" hidden="1">#REF!</definedName>
    <definedName name="Z_6BA141F3_E104_11DA_B6F6_00609720E0A1_.wvu.PrintArea" localSheetId="6" hidden="1">#REF!</definedName>
    <definedName name="Z_6BA141F3_E104_11DA_B6F6_00609720E0A1_.wvu.PrintArea" hidden="1">#REF!</definedName>
    <definedName name="Z_6BA141F3_E104_11DA_B6F6_00609720E0A1_.wvu.PrintTitles" localSheetId="6" hidden="1">#REF!</definedName>
    <definedName name="Z_6BA141F3_E104_11DA_B6F6_00609720E0A1_.wvu.PrintTitles" hidden="1">#REF!</definedName>
    <definedName name="Z_6BA141F4_E104_11DA_B6F6_00609720E0A1_.wvu.FilterData" localSheetId="6" hidden="1">#REF!</definedName>
    <definedName name="Z_6BA141F4_E104_11DA_B6F6_00609720E0A1_.wvu.FilterData" hidden="1">#REF!</definedName>
    <definedName name="Z_6BA141F4_E104_11DA_B6F6_00609720E0A1_.wvu.PrintArea" localSheetId="6" hidden="1">#REF!</definedName>
    <definedName name="Z_6BA141F4_E104_11DA_B6F6_00609720E0A1_.wvu.PrintArea" hidden="1">#REF!</definedName>
    <definedName name="Z_6BA141F4_E104_11DA_B6F6_00609720E0A1_.wvu.PrintTitles" localSheetId="6" hidden="1">#REF!</definedName>
    <definedName name="Z_6BA141F4_E104_11DA_B6F6_00609720E0A1_.wvu.PrintTitles" hidden="1">#REF!</definedName>
    <definedName name="Z_6BA141F5_E104_11DA_B6F6_00609720E0A1_.wvu.FilterData" localSheetId="6" hidden="1">#REF!</definedName>
    <definedName name="Z_6BA141F5_E104_11DA_B6F6_00609720E0A1_.wvu.FilterData" hidden="1">#REF!</definedName>
    <definedName name="Z_6BA141F5_E104_11DA_B6F6_00609720E0A1_.wvu.PrintArea" localSheetId="6" hidden="1">#REF!</definedName>
    <definedName name="Z_6BA141F5_E104_11DA_B6F6_00609720E0A1_.wvu.PrintArea" hidden="1">#REF!</definedName>
    <definedName name="Z_6BA141F5_E104_11DA_B6F6_00609720E0A1_.wvu.PrintTitles" localSheetId="6" hidden="1">#REF!</definedName>
    <definedName name="Z_6BA141F5_E104_11DA_B6F6_00609720E0A1_.wvu.PrintTitles" hidden="1">#REF!</definedName>
    <definedName name="Z_6BA141F6_E104_11DA_B6F6_00609720E0A1_.wvu.FilterData" localSheetId="6" hidden="1">#REF!</definedName>
    <definedName name="Z_6BA141F6_E104_11DA_B6F6_00609720E0A1_.wvu.FilterData" hidden="1">#REF!</definedName>
    <definedName name="Z_6BA141F6_E104_11DA_B6F6_00609720E0A1_.wvu.PrintArea" localSheetId="6" hidden="1">#REF!</definedName>
    <definedName name="Z_6BA141F6_E104_11DA_B6F6_00609720E0A1_.wvu.PrintArea" hidden="1">#REF!</definedName>
    <definedName name="Z_6BA141F6_E104_11DA_B6F6_00609720E0A1_.wvu.PrintTitles" localSheetId="6" hidden="1">#REF!</definedName>
    <definedName name="Z_6BA141F6_E104_11DA_B6F6_00609720E0A1_.wvu.PrintTitles" hidden="1">#REF!</definedName>
    <definedName name="Z_6C2050D3_ABE5_4B48_B2A7_DDDD21669987_.wvu.FilterData" localSheetId="6" hidden="1">#REF!</definedName>
    <definedName name="Z_6C2050D3_ABE5_4B48_B2A7_DDDD21669987_.wvu.FilterData" hidden="1">#REF!</definedName>
    <definedName name="Z_6CD84A0B_C00D_4BC8_A655_6383CCA4B296_.wvu.FilterData" localSheetId="6" hidden="1">#REF!</definedName>
    <definedName name="Z_6CD84A0B_C00D_4BC8_A655_6383CCA4B296_.wvu.FilterData" hidden="1">#REF!</definedName>
    <definedName name="Z_6D5E5F42_E924_48A0_A50F_5BB481AFD1D5_.wvu.FilterData" localSheetId="6" hidden="1">#REF!</definedName>
    <definedName name="Z_6D5E5F42_E924_48A0_A50F_5BB481AFD1D5_.wvu.FilterData" hidden="1">#REF!</definedName>
    <definedName name="Z_6D789842_F56B_40C4_8907_F36C02855F76_.wvu.FilterData" localSheetId="6" hidden="1">#REF!</definedName>
    <definedName name="Z_6D789842_F56B_40C4_8907_F36C02855F76_.wvu.FilterData" hidden="1">#REF!</definedName>
    <definedName name="Z_6E345713_0818_471C_B54B_D890B987A0BC_.wvu.FilterData" localSheetId="6" hidden="1">#REF!</definedName>
    <definedName name="Z_6E345713_0818_471C_B54B_D890B987A0BC_.wvu.FilterData" hidden="1">#REF!</definedName>
    <definedName name="Z_701DEAE4_9CF1_491A_A54B_A6AE3235639D_.wvu.FilterData" localSheetId="6" hidden="1">#REF!</definedName>
    <definedName name="Z_701DEAE4_9CF1_491A_A54B_A6AE3235639D_.wvu.FilterData" hidden="1">#REF!</definedName>
    <definedName name="Z_726673D2_C579_4EF3_83C7_45DC3792EA6A_.wvu.FilterData" localSheetId="6" hidden="1">#REF!</definedName>
    <definedName name="Z_726673D2_C579_4EF3_83C7_45DC3792EA6A_.wvu.FilterData" hidden="1">#REF!</definedName>
    <definedName name="Z_726673D2_C579_4EF3_83C7_45DC3792EA6A_.wvu.PrintArea" localSheetId="6" hidden="1">#REF!</definedName>
    <definedName name="Z_726673D2_C579_4EF3_83C7_45DC3792EA6A_.wvu.PrintArea" hidden="1">#REF!</definedName>
    <definedName name="Z_726673D2_C579_4EF3_83C7_45DC3792EA6A_.wvu.PrintTitles" localSheetId="6" hidden="1">#REF!</definedName>
    <definedName name="Z_726673D2_C579_4EF3_83C7_45DC3792EA6A_.wvu.PrintTitles" hidden="1">#REF!</definedName>
    <definedName name="Z_729969D8_DFDA_47B9_ADA2_E05CF62B3DEF_.wvu.FilterData" localSheetId="6" hidden="1">#REF!</definedName>
    <definedName name="Z_729969D8_DFDA_47B9_ADA2_E05CF62B3DEF_.wvu.FilterData" hidden="1">#REF!</definedName>
    <definedName name="Z_729969D8_DFDA_47B9_ADA2_E05CF62B3DEF_.wvu.PrintArea" localSheetId="6" hidden="1">#REF!</definedName>
    <definedName name="Z_729969D8_DFDA_47B9_ADA2_E05CF62B3DEF_.wvu.PrintArea" hidden="1">#REF!</definedName>
    <definedName name="Z_729969D8_DFDA_47B9_ADA2_E05CF62B3DEF_.wvu.PrintTitles" localSheetId="6" hidden="1">#REF!</definedName>
    <definedName name="Z_729969D8_DFDA_47B9_ADA2_E05CF62B3DEF_.wvu.PrintTitles" hidden="1">#REF!</definedName>
    <definedName name="Z_7319B1DA_C8AE_4D1D_AB4C_B14141921483_.wvu.FilterData" localSheetId="6" hidden="1">#REF!</definedName>
    <definedName name="Z_7319B1DA_C8AE_4D1D_AB4C_B14141921483_.wvu.FilterData" hidden="1">#REF!</definedName>
    <definedName name="Z_75A1B66F_9EE1_4406_8264_C9BF12113183_.wvu.FilterData" localSheetId="6" hidden="1">#REF!</definedName>
    <definedName name="Z_75A1B66F_9EE1_4406_8264_C9BF12113183_.wvu.FilterData" hidden="1">#REF!</definedName>
    <definedName name="Z_75EDDC88_CA8C_4671_911D_25D74F37EC47_.wvu.FilterData" localSheetId="6" hidden="1">#REF!</definedName>
    <definedName name="Z_75EDDC88_CA8C_4671_911D_25D74F37EC47_.wvu.FilterData" hidden="1">#REF!</definedName>
    <definedName name="Z_75EDDC88_CA8C_4671_911D_25D74F37EC47_.wvu.PrintArea" localSheetId="6" hidden="1">#REF!</definedName>
    <definedName name="Z_75EDDC88_CA8C_4671_911D_25D74F37EC47_.wvu.PrintArea" hidden="1">#REF!</definedName>
    <definedName name="Z_75EDDC88_CA8C_4671_911D_25D74F37EC47_.wvu.PrintTitles" localSheetId="6" hidden="1">#REF!</definedName>
    <definedName name="Z_75EDDC88_CA8C_4671_911D_25D74F37EC47_.wvu.PrintTitles" hidden="1">#REF!</definedName>
    <definedName name="Z_7651BD63_D75B_41A5_B133_06AE6A84AE8F_.wvu.FilterData" localSheetId="6" hidden="1">#REF!</definedName>
    <definedName name="Z_7651BD63_D75B_41A5_B133_06AE6A84AE8F_.wvu.FilterData" hidden="1">#REF!</definedName>
    <definedName name="Z_767B7DB4_B657_4E6E_831B_84CA933FFCBE_.wvu.FilterData" localSheetId="6" hidden="1">#REF!</definedName>
    <definedName name="Z_767B7DB4_B657_4E6E_831B_84CA933FFCBE_.wvu.FilterData" hidden="1">#REF!</definedName>
    <definedName name="Z_76FA93EF_40A9_4929_9B4A_2213742C1620_.wvu.FilterData" localSheetId="6" hidden="1">#REF!</definedName>
    <definedName name="Z_76FA93EF_40A9_4929_9B4A_2213742C1620_.wvu.FilterData" hidden="1">#REF!</definedName>
    <definedName name="Z_78A33412_D032_45F7_9C2D_D4A31DB937D9_.wvu.FilterData" localSheetId="6" hidden="1">#REF!</definedName>
    <definedName name="Z_78A33412_D032_45F7_9C2D_D4A31DB937D9_.wvu.FilterData" hidden="1">#REF!</definedName>
    <definedName name="Z_796E4E5E_16C3_474D_B1D5_F6D39CD34051_.wvu.FilterData" localSheetId="6" hidden="1">#REF!</definedName>
    <definedName name="Z_796E4E5E_16C3_474D_B1D5_F6D39CD34051_.wvu.FilterData" hidden="1">#REF!</definedName>
    <definedName name="Z_799FF90A_59EC_11D7_9495_0002B31BFBD5_.wvu.Cols" localSheetId="6" hidden="1">#REF!,#REF!</definedName>
    <definedName name="Z_799FF90A_59EC_11D7_9495_0002B31BFBD5_.wvu.Cols" localSheetId="7" hidden="1">#REF!,#REF!</definedName>
    <definedName name="Z_799FF90A_59EC_11D7_9495_0002B31BFBD5_.wvu.Cols" hidden="1">#REF!,#REF!</definedName>
    <definedName name="Z_799FF90A_59EC_11D7_9495_0002B31BFBD5_.wvu.Rows" localSheetId="6" hidden="1">#REF!,#REF!,#REF!,#REF!,#REF!,#REF!,#REF!,#REF!,#REF!,#REF!,#REF!,#REF!</definedName>
    <definedName name="Z_799FF90A_59EC_11D7_9495_0002B31BFBD5_.wvu.Rows" localSheetId="7" hidden="1">#REF!,#REF!,#REF!,#REF!,#REF!,#REF!,#REF!,#REF!,#REF!,#REF!,#REF!,#REF!</definedName>
    <definedName name="Z_799FF90A_59EC_11D7_9495_0002B31BFBD5_.wvu.Rows" hidden="1">#REF!,#REF!,#REF!,#REF!,#REF!,#REF!,#REF!,#REF!,#REF!,#REF!,#REF!,#REF!</definedName>
    <definedName name="Z_7AE3F8A6_7282_4640_BAE6_7D5F8B45608B_.wvu.Cols" localSheetId="6" hidden="1">#REF!</definedName>
    <definedName name="Z_7AE3F8A6_7282_4640_BAE6_7D5F8B45608B_.wvu.Cols" localSheetId="7" hidden="1">#REF!</definedName>
    <definedName name="Z_7AE3F8A6_7282_4640_BAE6_7D5F8B45608B_.wvu.Cols" hidden="1">#REF!</definedName>
    <definedName name="Z_7BFA9C41_C881_48A8_90C2_F93F8E16E599_.wvu.FilterData" localSheetId="6" hidden="1">#REF!</definedName>
    <definedName name="Z_7BFA9C41_C881_48A8_90C2_F93F8E16E599_.wvu.FilterData" hidden="1">#REF!</definedName>
    <definedName name="Z_7BFBCE1E_B6C5_4BAC_AD95_2B50D2ED28AB_.wvu.FilterData" localSheetId="6" hidden="1">#REF!</definedName>
    <definedName name="Z_7BFBCE1E_B6C5_4BAC_AD95_2B50D2ED28AB_.wvu.FilterData" hidden="1">#REF!</definedName>
    <definedName name="Z_7C6FEBF3_4382_4282_BBB0_E0269BEE42DE_.wvu.FilterData" localSheetId="6" hidden="1">#REF!</definedName>
    <definedName name="Z_7C6FEBF3_4382_4282_BBB0_E0269BEE42DE_.wvu.FilterData" hidden="1">#REF!</definedName>
    <definedName name="Z_7D057642_92FA_4DD6_84C5_B10B17893E1F_.wvu.FilterData" localSheetId="6" hidden="1">#REF!</definedName>
    <definedName name="Z_7D057642_92FA_4DD6_84C5_B10B17893E1F_.wvu.FilterData" hidden="1">#REF!</definedName>
    <definedName name="Z_7ED5F3D1_B838_492E_9467_7E7CE6B348ED_.wvu.FilterData" localSheetId="6" hidden="1">#REF!</definedName>
    <definedName name="Z_7ED5F3D1_B838_492E_9467_7E7CE6B348ED_.wvu.FilterData" hidden="1">#REF!</definedName>
    <definedName name="Z_80573755_2D8B_4158_BD3A_CC331B950748_.wvu.FilterData" localSheetId="6" hidden="1">#REF!</definedName>
    <definedName name="Z_80573755_2D8B_4158_BD3A_CC331B950748_.wvu.FilterData" hidden="1">#REF!</definedName>
    <definedName name="Z_80573755_2D8B_4158_BD3A_CC331B950748_.wvu.PrintArea" localSheetId="6" hidden="1">#REF!</definedName>
    <definedName name="Z_80573755_2D8B_4158_BD3A_CC331B950748_.wvu.PrintArea" hidden="1">#REF!</definedName>
    <definedName name="Z_80573755_2D8B_4158_BD3A_CC331B950748_.wvu.PrintTitles" localSheetId="6" hidden="1">#REF!</definedName>
    <definedName name="Z_80573755_2D8B_4158_BD3A_CC331B950748_.wvu.PrintTitles" hidden="1">#REF!</definedName>
    <definedName name="Z_8090FD3B_94DF_4ACF_9708_D5B9ADEFD29C_.wvu.FilterData" localSheetId="6" hidden="1">#REF!</definedName>
    <definedName name="Z_8090FD3B_94DF_4ACF_9708_D5B9ADEFD29C_.wvu.FilterData" hidden="1">#REF!</definedName>
    <definedName name="Z_8149A5A7_8307_4FA6_B457_A66B8A6DFABD_.wvu.FilterData" localSheetId="6" hidden="1">#REF!</definedName>
    <definedName name="Z_8149A5A7_8307_4FA6_B457_A66B8A6DFABD_.wvu.FilterData" hidden="1">#REF!</definedName>
    <definedName name="Z_819A0FD3_B678_47E8_9DFB_641B3990B590_.wvu.FilterData" localSheetId="6" hidden="1">#REF!</definedName>
    <definedName name="Z_819A0FD3_B678_47E8_9DFB_641B3990B590_.wvu.FilterData" hidden="1">#REF!</definedName>
    <definedName name="Z_82999604_BD48_4054_BDCB_CB8B074A34A3_.wvu.FilterData" localSheetId="6" hidden="1">#REF!</definedName>
    <definedName name="Z_82999604_BD48_4054_BDCB_CB8B074A34A3_.wvu.FilterData" hidden="1">#REF!</definedName>
    <definedName name="Z_8473B3F0_0740_4E9F_9BAE_9113E5077DE8_.wvu.FilterData" localSheetId="6" hidden="1">#REF!</definedName>
    <definedName name="Z_8473B3F0_0740_4E9F_9BAE_9113E5077DE8_.wvu.FilterData" hidden="1">#REF!</definedName>
    <definedName name="Z_85A83A94_71B4_44C8_8B5A_68CAA2461241_.wvu.FilterData" localSheetId="6" hidden="1">#REF!</definedName>
    <definedName name="Z_85A83A94_71B4_44C8_8B5A_68CAA2461241_.wvu.FilterData" hidden="1">#REF!</definedName>
    <definedName name="Z_86E0C273_91AF_11D7_9C1E_0004231B06E7_.wvu.FilterData" localSheetId="6" hidden="1">#REF!</definedName>
    <definedName name="Z_86E0C273_91AF_11D7_9C1E_0004231B06E7_.wvu.FilterData" hidden="1">#REF!</definedName>
    <definedName name="Z_87F04A72_68BF_497D_8569_47D1A3B89590_.wvu.FilterData" localSheetId="6" hidden="1">#REF!</definedName>
    <definedName name="Z_87F04A72_68BF_497D_8569_47D1A3B89590_.wvu.FilterData" hidden="1">#REF!</definedName>
    <definedName name="Z_893CBEFD_F317_41F0_BA87_CC1860E1F73B_.wvu.FilterData" localSheetId="6" hidden="1">#REF!</definedName>
    <definedName name="Z_893CBEFD_F317_41F0_BA87_CC1860E1F73B_.wvu.FilterData" hidden="1">#REF!</definedName>
    <definedName name="Z_89B24FFA_B8EE_11D6_9DF9_0004AC9599ED_.wvu.PrintArea" localSheetId="6" hidden="1">#REF!</definedName>
    <definedName name="Z_89B24FFA_B8EE_11D6_9DF9_0004AC9599ED_.wvu.PrintArea" hidden="1">#REF!</definedName>
    <definedName name="Z_89D83FA2_2F4F_4275_9074_3A6247C2CDA6_.wvu.FilterData" localSheetId="6" hidden="1">#REF!</definedName>
    <definedName name="Z_89D83FA2_2F4F_4275_9074_3A6247C2CDA6_.wvu.FilterData" hidden="1">#REF!</definedName>
    <definedName name="Z_8B2E8E84_1A68_4B75_A867_04E8EAC8E685_.wvu.FilterData" localSheetId="6" hidden="1">#REF!</definedName>
    <definedName name="Z_8B2E8E84_1A68_4B75_A867_04E8EAC8E685_.wvu.FilterData" hidden="1">#REF!</definedName>
    <definedName name="Z_8B5FADF8_BAFC_44E0_9D1D_DE21657D83CA_.wvu.FilterData" localSheetId="6" hidden="1">#REF!</definedName>
    <definedName name="Z_8B5FADF8_BAFC_44E0_9D1D_DE21657D83CA_.wvu.FilterData" hidden="1">#REF!</definedName>
    <definedName name="Z_8BA4715C_EC6D_472D_8E7D_6B55C8A2D072_.wvu.Rows" localSheetId="6" hidden="1">#REF!,#REF!</definedName>
    <definedName name="Z_8BA4715C_EC6D_472D_8E7D_6B55C8A2D072_.wvu.Rows" localSheetId="7" hidden="1">'[162]BASE DE DADOS'!$A$15:$IV$16,'[162]BASE DE DADOS'!$A$17:$IV$18</definedName>
    <definedName name="Z_8BA4715C_EC6D_472D_8E7D_6B55C8A2D072_.wvu.Rows" hidden="1">#REF!,#REF!</definedName>
    <definedName name="Z_8CBA7976_3F45_4926_8F5C_251343B1DCDB_.wvu.FilterData" localSheetId="6" hidden="1">#REF!</definedName>
    <definedName name="Z_8CBA7976_3F45_4926_8F5C_251343B1DCDB_.wvu.FilterData" localSheetId="7" hidden="1">#REF!</definedName>
    <definedName name="Z_8CBA7976_3F45_4926_8F5C_251343B1DCDB_.wvu.FilterData" hidden="1">#REF!</definedName>
    <definedName name="Z_8D213052_8AFD_4E06_B410_DCB431062572_.wvu.FilterData" localSheetId="6" hidden="1">#REF!</definedName>
    <definedName name="Z_8D213052_8AFD_4E06_B410_DCB431062572_.wvu.FilterData" localSheetId="7" hidden="1">#REF!</definedName>
    <definedName name="Z_8D213052_8AFD_4E06_B410_DCB431062572_.wvu.FilterData" hidden="1">#REF!</definedName>
    <definedName name="Z_8DD835B5_A9EB_4AAA_B94F_A44AC86A69C0_.wvu.PrintArea" localSheetId="6" hidden="1">#REF!</definedName>
    <definedName name="Z_8DD835B5_A9EB_4AAA_B94F_A44AC86A69C0_.wvu.PrintArea" localSheetId="7" hidden="1">#REF!</definedName>
    <definedName name="Z_8DD835B5_A9EB_4AAA_B94F_A44AC86A69C0_.wvu.PrintArea" hidden="1">#REF!</definedName>
    <definedName name="Z_8DD835B5_A9EB_4AAA_B94F_A44AC86A69C0_.wvu.PrintTitles" localSheetId="6" hidden="1">#REF!</definedName>
    <definedName name="Z_8DD835B5_A9EB_4AAA_B94F_A44AC86A69C0_.wvu.PrintTitles" hidden="1">#REF!</definedName>
    <definedName name="Z_8DD835B5_A9EB_4AAA_B94F_A44AC86A69C0_.wvu.Rows" localSheetId="6" hidden="1">#REF!</definedName>
    <definedName name="Z_8DD835B5_A9EB_4AAA_B94F_A44AC86A69C0_.wvu.Rows" hidden="1">#REF!</definedName>
    <definedName name="Z_8EA755F4_0515_4AA0_970C_55F473C7FD9B_.wvu.FilterData" localSheetId="6" hidden="1">#REF!</definedName>
    <definedName name="Z_8EA755F4_0515_4AA0_970C_55F473C7FD9B_.wvu.FilterData" hidden="1">#REF!</definedName>
    <definedName name="Z_8F33F4E3_A14E_4DD4_ADD4_B19023A45B10_.wvu.FilterData" localSheetId="6" hidden="1">#REF!</definedName>
    <definedName name="Z_8F33F4E3_A14E_4DD4_ADD4_B19023A45B10_.wvu.FilterData" hidden="1">#REF!</definedName>
    <definedName name="Z_901BF8EA_CA8A_411C_8FD3_BCB793FCF48A_.wvu.FilterData" localSheetId="6" hidden="1">#REF!</definedName>
    <definedName name="Z_901BF8EA_CA8A_411C_8FD3_BCB793FCF48A_.wvu.FilterData" hidden="1">#REF!</definedName>
    <definedName name="Z_91488B6D_F045_4050_BA1B_41C2E3B3B10A_.wvu.FilterData" localSheetId="6" hidden="1">#REF!</definedName>
    <definedName name="Z_91488B6D_F045_4050_BA1B_41C2E3B3B10A_.wvu.FilterData" hidden="1">#REF!</definedName>
    <definedName name="Z_92919032_3A1D_4E0A_A8D8_FD23494D13A8_.wvu.FilterData" localSheetId="6" hidden="1">#REF!</definedName>
    <definedName name="Z_92919032_3A1D_4E0A_A8D8_FD23494D13A8_.wvu.FilterData" hidden="1">#REF!</definedName>
    <definedName name="Z_9587B38A_B060_410B_8598_4B23623A371C_.wvu.FilterData" localSheetId="6" hidden="1">#REF!</definedName>
    <definedName name="Z_9587B38A_B060_410B_8598_4B23623A371C_.wvu.FilterData" hidden="1">#REF!</definedName>
    <definedName name="Z_95A043EC_C681_49A9_97C9_1B2D7FE9A56C_.wvu.FilterData" localSheetId="6" hidden="1">#REF!</definedName>
    <definedName name="Z_95A043EC_C681_49A9_97C9_1B2D7FE9A56C_.wvu.FilterData" hidden="1">#REF!</definedName>
    <definedName name="Z_96EB0306_BB94_45E8_9D0D_4C07A6623010_.wvu.FilterData" localSheetId="6" hidden="1">#REF!</definedName>
    <definedName name="Z_96EB0306_BB94_45E8_9D0D_4C07A6623010_.wvu.FilterData" hidden="1">#REF!</definedName>
    <definedName name="Z_97666733_8666_4F9D_9588_AF9B6CF9224C_.wvu.FilterData" localSheetId="6" hidden="1">#REF!</definedName>
    <definedName name="Z_97666733_8666_4F9D_9588_AF9B6CF9224C_.wvu.FilterData" hidden="1">#REF!</definedName>
    <definedName name="Z_98599B4F_1D05_4040_9183_E1D7A1DDEB9C_.wvu.FilterData" localSheetId="6" hidden="1">#REF!</definedName>
    <definedName name="Z_98599B4F_1D05_4040_9183_E1D7A1DDEB9C_.wvu.FilterData" hidden="1">#REF!</definedName>
    <definedName name="Z_98C8BF36_C172_45C3_8EFB_521E6ACCA0D3_.wvu.FilterData" localSheetId="6" hidden="1">#REF!</definedName>
    <definedName name="Z_98C8BF36_C172_45C3_8EFB_521E6ACCA0D3_.wvu.FilterData" hidden="1">#REF!</definedName>
    <definedName name="Z_9A372634_7C2D_4502_BF44_0C63FD1FB6D2_.wvu.FilterData" localSheetId="6" hidden="1">#REF!</definedName>
    <definedName name="Z_9A372634_7C2D_4502_BF44_0C63FD1FB6D2_.wvu.FilterData" hidden="1">#REF!</definedName>
    <definedName name="Z_9A5CC0D4_28E7_4461_BE2E_802002496535_.wvu.FilterData" localSheetId="6" hidden="1">#REF!</definedName>
    <definedName name="Z_9A5CC0D4_28E7_4461_BE2E_802002496535_.wvu.FilterData" hidden="1">#REF!</definedName>
    <definedName name="Z_9C7B0D6D_4DDE_4C72_B23F_2E183F63ECB1_.wvu.FilterData" localSheetId="6" hidden="1">#REF!</definedName>
    <definedName name="Z_9C7B0D6D_4DDE_4C72_B23F_2E183F63ECB1_.wvu.FilterData" hidden="1">#REF!</definedName>
    <definedName name="Z_9C7B0D6D_4DDE_4C72_B23F_2E183F63ECB1_.wvu.PrintArea" localSheetId="6" hidden="1">#REF!</definedName>
    <definedName name="Z_9C7B0D6D_4DDE_4C72_B23F_2E183F63ECB1_.wvu.PrintArea" hidden="1">#REF!</definedName>
    <definedName name="Z_9C7B0D6D_4DDE_4C72_B23F_2E183F63ECB1_.wvu.PrintTitles" localSheetId="6" hidden="1">#REF!</definedName>
    <definedName name="Z_9C7B0D6D_4DDE_4C72_B23F_2E183F63ECB1_.wvu.PrintTitles" hidden="1">#REF!</definedName>
    <definedName name="Z_9C86BF25_210A_4B5C_9F2A_856CA801294A_.wvu.FilterData" localSheetId="6" hidden="1">#REF!</definedName>
    <definedName name="Z_9C86BF25_210A_4B5C_9F2A_856CA801294A_.wvu.FilterData" hidden="1">#REF!</definedName>
    <definedName name="Z_9C8AF864_7E20_415C_848E_C2849E8CBF0C_.wvu.FilterData" localSheetId="6" hidden="1">#REF!</definedName>
    <definedName name="Z_9C8AF864_7E20_415C_848E_C2849E8CBF0C_.wvu.FilterData" hidden="1">#REF!</definedName>
    <definedName name="Z_9C8B6436_249F_426A_96DC_EEE5E7CB7D1B_.wvu.FilterData" localSheetId="6" hidden="1">#REF!</definedName>
    <definedName name="Z_9C8B6436_249F_426A_96DC_EEE5E7CB7D1B_.wvu.FilterData" hidden="1">#REF!</definedName>
    <definedName name="Z_9C8B6436_249F_426A_96DC_EEE5E7CB7D1B_.wvu.PrintArea" localSheetId="6" hidden="1">#REF!</definedName>
    <definedName name="Z_9C8B6436_249F_426A_96DC_EEE5E7CB7D1B_.wvu.PrintArea" hidden="1">#REF!</definedName>
    <definedName name="Z_9C8B6436_249F_426A_96DC_EEE5E7CB7D1B_.wvu.PrintTitles" localSheetId="6" hidden="1">#REF!</definedName>
    <definedName name="Z_9C8B6436_249F_426A_96DC_EEE5E7CB7D1B_.wvu.PrintTitles" hidden="1">#REF!</definedName>
    <definedName name="Z_9E7B61E2_2701_4257_A261_86548A6D7D7C_.wvu.FilterData" localSheetId="6" hidden="1">#REF!</definedName>
    <definedName name="Z_9E7B61E2_2701_4257_A261_86548A6D7D7C_.wvu.FilterData" hidden="1">#REF!</definedName>
    <definedName name="Z_9FCFD0D5_270B_4F36_B422_02EF7A3700B8_.wvu.FilterData" localSheetId="6" hidden="1">#REF!</definedName>
    <definedName name="Z_9FCFD0D5_270B_4F36_B422_02EF7A3700B8_.wvu.FilterData" hidden="1">#REF!</definedName>
    <definedName name="Z_9FCFD0D5_270B_4F36_B422_02EF7A3700B8_.wvu.PrintArea" localSheetId="6" hidden="1">#REF!</definedName>
    <definedName name="Z_9FCFD0D5_270B_4F36_B422_02EF7A3700B8_.wvu.PrintArea" hidden="1">#REF!</definedName>
    <definedName name="Z_9FCFD0D5_270B_4F36_B422_02EF7A3700B8_.wvu.PrintTitles" localSheetId="6" hidden="1">#REF!</definedName>
    <definedName name="Z_9FCFD0D5_270B_4F36_B422_02EF7A3700B8_.wvu.PrintTitles" hidden="1">#REF!</definedName>
    <definedName name="Z_9FE8FF3F_4486_44D6_9AFB_43CC5B824BF9_.wvu.FilterData" localSheetId="6" hidden="1">#REF!</definedName>
    <definedName name="Z_9FE8FF3F_4486_44D6_9AFB_43CC5B824BF9_.wvu.FilterData" hidden="1">#REF!</definedName>
    <definedName name="Z_9FE8FF3F_4486_44D6_9AFB_43CC5B824BF9_.wvu.PrintArea" localSheetId="6" hidden="1">#REF!</definedName>
    <definedName name="Z_9FE8FF3F_4486_44D6_9AFB_43CC5B824BF9_.wvu.PrintArea" hidden="1">#REF!</definedName>
    <definedName name="Z_9FE8FF3F_4486_44D6_9AFB_43CC5B824BF9_.wvu.PrintTitles" localSheetId="6" hidden="1">#REF!</definedName>
    <definedName name="Z_9FE8FF3F_4486_44D6_9AFB_43CC5B824BF9_.wvu.PrintTitles" hidden="1">#REF!</definedName>
    <definedName name="Z_A0276843_5A14_4A7A_AD1C_583475FE9ED2_.wvu.FilterData" localSheetId="6" hidden="1">#REF!</definedName>
    <definedName name="Z_A0276843_5A14_4A7A_AD1C_583475FE9ED2_.wvu.FilterData" hidden="1">#REF!</definedName>
    <definedName name="Z_A2CB926C_E33A_4E38_9626_682814771DB1_.wvu.FilterData" localSheetId="6" hidden="1">#REF!</definedName>
    <definedName name="Z_A2CB926C_E33A_4E38_9626_682814771DB1_.wvu.FilterData" hidden="1">#REF!</definedName>
    <definedName name="Z_A320C8A7_8D87_4204_85D4_AE25493D1363_.wvu.FilterData" localSheetId="6" hidden="1">#REF!</definedName>
    <definedName name="Z_A320C8A7_8D87_4204_85D4_AE25493D1363_.wvu.FilterData" hidden="1">#REF!</definedName>
    <definedName name="Z_A3DE26BA_CF48_4654_9BE9_FAEB3C301C95_.wvu.FilterData" localSheetId="6" hidden="1">#REF!</definedName>
    <definedName name="Z_A3DE26BA_CF48_4654_9BE9_FAEB3C301C95_.wvu.FilterData" hidden="1">#REF!</definedName>
    <definedName name="Z_A3DE26BA_CF48_4654_9BE9_FAEB3C301C95_.wvu.PrintArea" localSheetId="6" hidden="1">#REF!</definedName>
    <definedName name="Z_A3DE26BA_CF48_4654_9BE9_FAEB3C301C95_.wvu.PrintArea" hidden="1">#REF!</definedName>
    <definedName name="Z_A3DE26BA_CF48_4654_9BE9_FAEB3C301C95_.wvu.PrintTitles" localSheetId="6" hidden="1">#REF!</definedName>
    <definedName name="Z_A3DE26BA_CF48_4654_9BE9_FAEB3C301C95_.wvu.PrintTitles" hidden="1">#REF!</definedName>
    <definedName name="Z_A5F4C2AC_640B_40D9_88C9_69B3215DBE96_.wvu.FilterData" localSheetId="6" hidden="1">#REF!</definedName>
    <definedName name="Z_A5F4C2AC_640B_40D9_88C9_69B3215DBE96_.wvu.FilterData" hidden="1">#REF!</definedName>
    <definedName name="Z_A686C168_1672_48B1_ADFD_481A1276CC81_.wvu.FilterData" localSheetId="6" hidden="1">#REF!</definedName>
    <definedName name="Z_A686C168_1672_48B1_ADFD_481A1276CC81_.wvu.FilterData" hidden="1">#REF!</definedName>
    <definedName name="Z_A933351F_4BD3_4901_98D5_53D192BD61DC_.wvu.FilterData" localSheetId="6" hidden="1">#REF!</definedName>
    <definedName name="Z_A933351F_4BD3_4901_98D5_53D192BD61DC_.wvu.FilterData" hidden="1">#REF!</definedName>
    <definedName name="Z_AA0BD2F5_1513_40DB_B224_CC27CA57E181_.wvu.FilterData" localSheetId="6" hidden="1">#REF!</definedName>
    <definedName name="Z_AA0BD2F5_1513_40DB_B224_CC27CA57E181_.wvu.FilterData" hidden="1">#REF!</definedName>
    <definedName name="Z_AA329A38_94E6_4014_8D54_EFB48C7FA433_.wvu.FilterData" localSheetId="6" hidden="1">#REF!</definedName>
    <definedName name="Z_AA329A38_94E6_4014_8D54_EFB48C7FA433_.wvu.FilterData" hidden="1">#REF!</definedName>
    <definedName name="Z_AAA1DD33_F1E3_423A_B1F2_E8567F4D95A5_.wvu.FilterData" localSheetId="6" hidden="1">#REF!</definedName>
    <definedName name="Z_AAA1DD33_F1E3_423A_B1F2_E8567F4D95A5_.wvu.FilterData" hidden="1">#REF!</definedName>
    <definedName name="Z_AAA1DD33_F1E3_423A_B1F2_E8567F4D95A5_.wvu.PrintArea" localSheetId="6" hidden="1">#REF!</definedName>
    <definedName name="Z_AAA1DD33_F1E3_423A_B1F2_E8567F4D95A5_.wvu.PrintArea" hidden="1">#REF!</definedName>
    <definedName name="Z_AAA1DD33_F1E3_423A_B1F2_E8567F4D95A5_.wvu.PrintTitles" localSheetId="6" hidden="1">#REF!</definedName>
    <definedName name="Z_AAA1DD33_F1E3_423A_B1F2_E8567F4D95A5_.wvu.PrintTitles" hidden="1">#REF!</definedName>
    <definedName name="Z_AC5679A6_5A24_441C_BBA3_F0C9D8E8E441_.wvu.FilterData" localSheetId="6" hidden="1">#REF!</definedName>
    <definedName name="Z_AC5679A6_5A24_441C_BBA3_F0C9D8E8E441_.wvu.FilterData" hidden="1">#REF!</definedName>
    <definedName name="Z_ACE528A7_3516_429C_8E77_FA07F86ED2D8_.wvu.Cols" localSheetId="6" hidden="1">#REF!</definedName>
    <definedName name="Z_ACE528A7_3516_429C_8E77_FA07F86ED2D8_.wvu.Cols" hidden="1">#REF!</definedName>
    <definedName name="Z_AE302359_F16A_4874_8921_3865B0ECD878_.wvu.FilterData" localSheetId="6" hidden="1">#REF!</definedName>
    <definedName name="Z_AE302359_F16A_4874_8921_3865B0ECD878_.wvu.FilterData" hidden="1">#REF!</definedName>
    <definedName name="Z_AF0BF736_181F_4A59_8FB9_D3BCA8E591F7_.wvu.FilterData" localSheetId="6" hidden="1">#REF!</definedName>
    <definedName name="Z_AF0BF736_181F_4A59_8FB9_D3BCA8E591F7_.wvu.FilterData" hidden="1">#REF!</definedName>
    <definedName name="Z_AF12B415_1D2E_4088_9C86_BB0173951217_.wvu.FilterData" localSheetId="6" hidden="1">#REF!</definedName>
    <definedName name="Z_AF12B415_1D2E_4088_9C86_BB0173951217_.wvu.FilterData" hidden="1">#REF!</definedName>
    <definedName name="Z_AF537E87_E5DE_4792_8C82_FFA1FC35463A_.wvu.FilterData" localSheetId="6" hidden="1">#REF!</definedName>
    <definedName name="Z_AF537E87_E5DE_4792_8C82_FFA1FC35463A_.wvu.FilterData" hidden="1">#REF!</definedName>
    <definedName name="Z_AF7625A3_E279_490C_86E2_6D0723D57A1E_.wvu.FilterData" localSheetId="6" hidden="1">#REF!</definedName>
    <definedName name="Z_AF7625A3_E279_490C_86E2_6D0723D57A1E_.wvu.FilterData" localSheetId="7" hidden="1">'[160]Dev.SAC '!$W$3:$Y$132</definedName>
    <definedName name="Z_AF7625A3_E279_490C_86E2_6D0723D57A1E_.wvu.FilterData" hidden="1">#REF!</definedName>
    <definedName name="Z_B1269BAB_A618_45E5_8379_9ECE98405A14_.wvu.FilterData" localSheetId="6" hidden="1">#REF!</definedName>
    <definedName name="Z_B1269BAB_A618_45E5_8379_9ECE98405A14_.wvu.FilterData" localSheetId="7" hidden="1">#REF!</definedName>
    <definedName name="Z_B1269BAB_A618_45E5_8379_9ECE98405A14_.wvu.FilterData" hidden="1">#REF!</definedName>
    <definedName name="Z_B20EEB3D_E9E6_496E_8678_B417DDC74718_.wvu.FilterData" localSheetId="6" hidden="1">#REF!</definedName>
    <definedName name="Z_B20EEB3D_E9E6_496E_8678_B417DDC74718_.wvu.FilterData" localSheetId="7" hidden="1">#REF!</definedName>
    <definedName name="Z_B20EEB3D_E9E6_496E_8678_B417DDC74718_.wvu.FilterData" hidden="1">#REF!</definedName>
    <definedName name="Z_B3255642_8A6B_11D5_916F_005004920FCB_.wvu.PrintTitles" hidden="1">#REF!</definedName>
    <definedName name="Z_B4864B96_AD18_4114_8AFA_A8BAA8915737_.wvu.FilterData" localSheetId="6" hidden="1">#REF!</definedName>
    <definedName name="Z_B4864B96_AD18_4114_8AFA_A8BAA8915737_.wvu.FilterData" hidden="1">#REF!</definedName>
    <definedName name="Z_B4899972_EBDC_11DA_B6F6_00609720E0A1_.wvu.FilterData" localSheetId="6" hidden="1">#REF!</definedName>
    <definedName name="Z_B4899972_EBDC_11DA_B6F6_00609720E0A1_.wvu.FilterData" hidden="1">#REF!</definedName>
    <definedName name="Z_B4899972_EBDC_11DA_B6F6_00609720E0A1_.wvu.PrintArea" localSheetId="6" hidden="1">#REF!</definedName>
    <definedName name="Z_B4899972_EBDC_11DA_B6F6_00609720E0A1_.wvu.PrintArea" hidden="1">#REF!</definedName>
    <definedName name="Z_B4899972_EBDC_11DA_B6F6_00609720E0A1_.wvu.PrintTitles" localSheetId="6" hidden="1">#REF!</definedName>
    <definedName name="Z_B4899972_EBDC_11DA_B6F6_00609720E0A1_.wvu.PrintTitles" hidden="1">#REF!</definedName>
    <definedName name="Z_B4899973_EBDC_11DA_B6F6_00609720E0A1_.wvu.FilterData" localSheetId="6" hidden="1">#REF!</definedName>
    <definedName name="Z_B4899973_EBDC_11DA_B6F6_00609720E0A1_.wvu.FilterData" hidden="1">#REF!</definedName>
    <definedName name="Z_B4899973_EBDC_11DA_B6F6_00609720E0A1_.wvu.PrintArea" localSheetId="6" hidden="1">#REF!</definedName>
    <definedName name="Z_B4899973_EBDC_11DA_B6F6_00609720E0A1_.wvu.PrintArea" hidden="1">#REF!</definedName>
    <definedName name="Z_B4899973_EBDC_11DA_B6F6_00609720E0A1_.wvu.PrintTitles" localSheetId="6" hidden="1">#REF!</definedName>
    <definedName name="Z_B4899973_EBDC_11DA_B6F6_00609720E0A1_.wvu.PrintTitles" hidden="1">#REF!</definedName>
    <definedName name="Z_B4899974_EBDC_11DA_B6F6_00609720E0A1_.wvu.FilterData" localSheetId="6" hidden="1">#REF!</definedName>
    <definedName name="Z_B4899974_EBDC_11DA_B6F6_00609720E0A1_.wvu.FilterData" hidden="1">#REF!</definedName>
    <definedName name="Z_B4899974_EBDC_11DA_B6F6_00609720E0A1_.wvu.PrintArea" localSheetId="6" hidden="1">#REF!</definedName>
    <definedName name="Z_B4899974_EBDC_11DA_B6F6_00609720E0A1_.wvu.PrintArea" hidden="1">#REF!</definedName>
    <definedName name="Z_B4899974_EBDC_11DA_B6F6_00609720E0A1_.wvu.PrintTitles" localSheetId="6" hidden="1">#REF!</definedName>
    <definedName name="Z_B4899974_EBDC_11DA_B6F6_00609720E0A1_.wvu.PrintTitles" hidden="1">#REF!</definedName>
    <definedName name="Z_B4899975_EBDC_11DA_B6F6_00609720E0A1_.wvu.FilterData" localSheetId="6" hidden="1">#REF!</definedName>
    <definedName name="Z_B4899975_EBDC_11DA_B6F6_00609720E0A1_.wvu.FilterData" hidden="1">#REF!</definedName>
    <definedName name="Z_B4899975_EBDC_11DA_B6F6_00609720E0A1_.wvu.PrintArea" localSheetId="6" hidden="1">#REF!</definedName>
    <definedName name="Z_B4899975_EBDC_11DA_B6F6_00609720E0A1_.wvu.PrintArea" hidden="1">#REF!</definedName>
    <definedName name="Z_B4899975_EBDC_11DA_B6F6_00609720E0A1_.wvu.PrintTitles" localSheetId="6" hidden="1">#REF!</definedName>
    <definedName name="Z_B4899975_EBDC_11DA_B6F6_00609720E0A1_.wvu.PrintTitles" hidden="1">#REF!</definedName>
    <definedName name="Z_B4899976_EBDC_11DA_B6F6_00609720E0A1_.wvu.FilterData" localSheetId="6" hidden="1">#REF!</definedName>
    <definedName name="Z_B4899976_EBDC_11DA_B6F6_00609720E0A1_.wvu.FilterData" hidden="1">#REF!</definedName>
    <definedName name="Z_B4899976_EBDC_11DA_B6F6_00609720E0A1_.wvu.PrintArea" localSheetId="6" hidden="1">#REF!</definedName>
    <definedName name="Z_B4899976_EBDC_11DA_B6F6_00609720E0A1_.wvu.PrintArea" hidden="1">#REF!</definedName>
    <definedName name="Z_B4899976_EBDC_11DA_B6F6_00609720E0A1_.wvu.PrintTitles" localSheetId="6" hidden="1">#REF!</definedName>
    <definedName name="Z_B4899976_EBDC_11DA_B6F6_00609720E0A1_.wvu.PrintTitles" hidden="1">#REF!</definedName>
    <definedName name="Z_B645C4A8_1830_42C7_9DBF_0F519499A6CE_.wvu.FilterData" localSheetId="6" hidden="1">#REF!</definedName>
    <definedName name="Z_B645C4A8_1830_42C7_9DBF_0F519499A6CE_.wvu.FilterData" hidden="1">#REF!</definedName>
    <definedName name="Z_B7475313_60A1_440E_A07B_6B97978B34F2_.wvu.FilterData" localSheetId="6" hidden="1">#REF!</definedName>
    <definedName name="Z_B7475313_60A1_440E_A07B_6B97978B34F2_.wvu.FilterData" hidden="1">#REF!</definedName>
    <definedName name="Z_B891B51F_1CA2_435F_A819_8A494B08D3EE_.wvu.FilterData" localSheetId="6" hidden="1">#REF!</definedName>
    <definedName name="Z_B891B51F_1CA2_435F_A819_8A494B08D3EE_.wvu.FilterData" hidden="1">#REF!</definedName>
    <definedName name="Z_B8CE2FA5_D3F2_48A0_8603_A3FBA2808CB4_.wvu.FilterData" localSheetId="6" hidden="1">#REF!</definedName>
    <definedName name="Z_B8CE2FA5_D3F2_48A0_8603_A3FBA2808CB4_.wvu.FilterData" hidden="1">#REF!</definedName>
    <definedName name="Z_B9837360_94DA_11D7_9C1E_0004231B06E7_.wvu.FilterData" localSheetId="6" hidden="1">#REF!</definedName>
    <definedName name="Z_B9837360_94DA_11D7_9C1E_0004231B06E7_.wvu.FilterData" hidden="1">#REF!</definedName>
    <definedName name="Z_BBE1AFA0_C6F6_4019_9D53_075DA4654337_.wvu.FilterData" localSheetId="6" hidden="1">#REF!</definedName>
    <definedName name="Z_BBE1AFA0_C6F6_4019_9D53_075DA4654337_.wvu.FilterData" hidden="1">#REF!</definedName>
    <definedName name="Z_BC0EED6A_3F15_49FF_A48F_B40AC74B528A_.wvu.FilterData" localSheetId="6" hidden="1">#REF!</definedName>
    <definedName name="Z_BC0EED6A_3F15_49FF_A48F_B40AC74B528A_.wvu.FilterData" hidden="1">#REF!</definedName>
    <definedName name="Z_BC4212E8_2D54_48E9_A2B4_66875F86EBEF_.wvu.FilterData" localSheetId="6" hidden="1">#REF!</definedName>
    <definedName name="Z_BC4212E8_2D54_48E9_A2B4_66875F86EBEF_.wvu.FilterData" hidden="1">#REF!</definedName>
    <definedName name="Z_BE48B5BF_102F_4FB8_8807_DA126440E01B_.wvu.FilterData" localSheetId="6" hidden="1">#REF!</definedName>
    <definedName name="Z_BE48B5BF_102F_4FB8_8807_DA126440E01B_.wvu.FilterData" hidden="1">#REF!</definedName>
    <definedName name="Z_BE949522_4A35_4352_9A91_0CE0E28D3461_.wvu.FilterData" localSheetId="6" hidden="1">#REF!</definedName>
    <definedName name="Z_BE949522_4A35_4352_9A91_0CE0E28D3461_.wvu.FilterData" hidden="1">#REF!</definedName>
    <definedName name="Z_C1310828_8567_4952_A9D3_7183F1221321_.wvu.FilterData" localSheetId="6" hidden="1">#REF!</definedName>
    <definedName name="Z_C1310828_8567_4952_A9D3_7183F1221321_.wvu.FilterData" hidden="1">#REF!</definedName>
    <definedName name="Z_C24E6469_C4CC_430B_8814_72DD019DF2C8_.wvu.FilterData" localSheetId="6" hidden="1">#REF!</definedName>
    <definedName name="Z_C24E6469_C4CC_430B_8814_72DD019DF2C8_.wvu.FilterData" hidden="1">#REF!</definedName>
    <definedName name="Z_C24E6469_C4CC_430B_8814_72DD019DF2C8_.wvu.PrintArea" localSheetId="6" hidden="1">#REF!</definedName>
    <definedName name="Z_C24E6469_C4CC_430B_8814_72DD019DF2C8_.wvu.PrintArea" hidden="1">#REF!</definedName>
    <definedName name="Z_C24E6469_C4CC_430B_8814_72DD019DF2C8_.wvu.PrintTitles" localSheetId="6" hidden="1">#REF!</definedName>
    <definedName name="Z_C24E6469_C4CC_430B_8814_72DD019DF2C8_.wvu.PrintTitles" hidden="1">#REF!</definedName>
    <definedName name="Z_C581774C_2FCD_4906_B930_CCB3F9F9A50B_.wvu.FilterData" localSheetId="6" hidden="1">#REF!</definedName>
    <definedName name="Z_C581774C_2FCD_4906_B930_CCB3F9F9A50B_.wvu.FilterData" hidden="1">#REF!</definedName>
    <definedName name="Z_C67C9A44_7556_4756_AC39_E00F137116ED_.wvu.FilterData" localSheetId="6" hidden="1">#REF!</definedName>
    <definedName name="Z_C67C9A44_7556_4756_AC39_E00F137116ED_.wvu.FilterData" hidden="1">#REF!</definedName>
    <definedName name="Z_C908089F_9A5A_11D7_9C1E_0004231B06E7_.wvu.FilterData" localSheetId="6" hidden="1">#REF!</definedName>
    <definedName name="Z_C908089F_9A5A_11D7_9C1E_0004231B06E7_.wvu.FilterData" hidden="1">#REF!</definedName>
    <definedName name="Z_C942EE3A_8DBF_41D7_ADAF_F43C01F31E23_.wvu.FilterData" localSheetId="6" hidden="1">#REF!</definedName>
    <definedName name="Z_C942EE3A_8DBF_41D7_ADAF_F43C01F31E23_.wvu.FilterData" hidden="1">#REF!</definedName>
    <definedName name="Z_CA61CA57_E7CE_4A4D_974A_F3124BCA2797_.wvu.FilterData" localSheetId="6" hidden="1">#REF!</definedName>
    <definedName name="Z_CA61CA57_E7CE_4A4D_974A_F3124BCA2797_.wvu.FilterData" hidden="1">#REF!</definedName>
    <definedName name="Z_CA61CA57_E7CE_4A4D_974A_F3124BCA2797_.wvu.PrintArea" localSheetId="6" hidden="1">#REF!</definedName>
    <definedName name="Z_CA61CA57_E7CE_4A4D_974A_F3124BCA2797_.wvu.PrintArea" hidden="1">#REF!</definedName>
    <definedName name="Z_CA61CA57_E7CE_4A4D_974A_F3124BCA2797_.wvu.PrintTitles" localSheetId="6" hidden="1">#REF!</definedName>
    <definedName name="Z_CA61CA57_E7CE_4A4D_974A_F3124BCA2797_.wvu.PrintTitles" hidden="1">#REF!</definedName>
    <definedName name="Z_CB8FB7EE_B771_11D7_9C1E_0004231B06E7_.wvu.FilterData" localSheetId="6" hidden="1">#REF!</definedName>
    <definedName name="Z_CB8FB7EE_B771_11D7_9C1E_0004231B06E7_.wvu.FilterData" hidden="1">#REF!</definedName>
    <definedName name="Z_CB8FB7F1_B771_11D7_9C1E_0004231B06E7_.wvu.FilterData" localSheetId="6" hidden="1">#REF!</definedName>
    <definedName name="Z_CB8FB7F1_B771_11D7_9C1E_0004231B06E7_.wvu.FilterData" hidden="1">#REF!</definedName>
    <definedName name="Z_CD48E0DF_E307_492A_9CFD_ADF6DE6ECCFB_.wvu.FilterData" localSheetId="6" hidden="1">#REF!</definedName>
    <definedName name="Z_CD48E0DF_E307_492A_9CFD_ADF6DE6ECCFB_.wvu.FilterData" hidden="1">#REF!</definedName>
    <definedName name="Z_CDAD3BC7_95B1_4949_91B3_EAB234D2A550_.wvu.FilterData" localSheetId="6" hidden="1">#REF!</definedName>
    <definedName name="Z_CDAD3BC7_95B1_4949_91B3_EAB234D2A550_.wvu.FilterData" hidden="1">#REF!</definedName>
    <definedName name="Z_CE1A6073_4007_44EE_88D3_3C79CF746C78_.wvu.FilterData" localSheetId="6" hidden="1">#REF!</definedName>
    <definedName name="Z_CE1A6073_4007_44EE_88D3_3C79CF746C78_.wvu.FilterData" hidden="1">#REF!</definedName>
    <definedName name="Z_D0500033_B90B_46E5_BD62_60D0DA033A55_.wvu.FilterData" localSheetId="6" hidden="1">#REF!</definedName>
    <definedName name="Z_D0500033_B90B_46E5_BD62_60D0DA033A55_.wvu.FilterData" hidden="1">#REF!</definedName>
    <definedName name="Z_D11C04A2_606C_4EF4_9AD3_4865E5EFAE70_.wvu.FilterData" localSheetId="6" hidden="1">#REF!</definedName>
    <definedName name="Z_D11C04A2_606C_4EF4_9AD3_4865E5EFAE70_.wvu.FilterData" hidden="1">#REF!</definedName>
    <definedName name="Z_D1371C66_ADFD_11D7_9C1E_0004231B06E7_.wvu.FilterData" localSheetId="6" hidden="1">#REF!</definedName>
    <definedName name="Z_D1371C66_ADFD_11D7_9C1E_0004231B06E7_.wvu.FilterData" hidden="1">#REF!</definedName>
    <definedName name="Z_D1371C82_ADFD_11D7_9C1E_0004231B06E7_.wvu.FilterData" localSheetId="6" hidden="1">#REF!</definedName>
    <definedName name="Z_D1371C82_ADFD_11D7_9C1E_0004231B06E7_.wvu.FilterData" hidden="1">#REF!</definedName>
    <definedName name="Z_D1371C98_ADFD_11D7_9C1E_0004231B06E7_.wvu.FilterData" localSheetId="6" hidden="1">#REF!</definedName>
    <definedName name="Z_D1371C98_ADFD_11D7_9C1E_0004231B06E7_.wvu.FilterData" hidden="1">#REF!</definedName>
    <definedName name="Z_D15727E9_9BC2_420E_AC98_E8E9B60BD754_.wvu.FilterData" localSheetId="6" hidden="1">#REF!</definedName>
    <definedName name="Z_D15727E9_9BC2_420E_AC98_E8E9B60BD754_.wvu.FilterData" hidden="1">#REF!</definedName>
    <definedName name="Z_D371D622_5497_46A4_826D_01F2F492E39D_.wvu.FilterData" localSheetId="6" hidden="1">#REF!</definedName>
    <definedName name="Z_D371D622_5497_46A4_826D_01F2F492E39D_.wvu.FilterData" hidden="1">#REF!</definedName>
    <definedName name="Z_D3FF2053_BD11_4CA8_9648_A06F387C0C79_.wvu.FilterData" localSheetId="6" hidden="1">#REF!</definedName>
    <definedName name="Z_D3FF2053_BD11_4CA8_9648_A06F387C0C79_.wvu.FilterData" hidden="1">#REF!</definedName>
    <definedName name="Z_D4D6DC3A_302F_4BF4_8221_EFB7EA05B30F_.wvu.FilterData" localSheetId="6" hidden="1">#REF!</definedName>
    <definedName name="Z_D4D6DC3A_302F_4BF4_8221_EFB7EA05B30F_.wvu.FilterData" hidden="1">#REF!</definedName>
    <definedName name="Z_D4FF4BA0_F9BE_4CEE_B334_FBD19DA86BF4_.wvu.FilterData" localSheetId="6" hidden="1">#REF!</definedName>
    <definedName name="Z_D4FF4BA0_F9BE_4CEE_B334_FBD19DA86BF4_.wvu.FilterData" hidden="1">#REF!</definedName>
    <definedName name="Z_D5810466_54E3_455B_B341_3E7B86FB72D3_.wvu.FilterData" localSheetId="6" hidden="1">#REF!</definedName>
    <definedName name="Z_D5810466_54E3_455B_B341_3E7B86FB72D3_.wvu.FilterData" hidden="1">#REF!</definedName>
    <definedName name="Z_D60B1DF7_D653_4F01_B5AD_6A66E578C24F_.wvu.FilterData" localSheetId="6" hidden="1">#REF!</definedName>
    <definedName name="Z_D60B1DF7_D653_4F01_B5AD_6A66E578C24F_.wvu.FilterData" hidden="1">#REF!</definedName>
    <definedName name="Z_D684BA0E_B94B_4BF7_8F27_4E3A1924425C_.wvu.FilterData" localSheetId="6" hidden="1">#REF!</definedName>
    <definedName name="Z_D684BA0E_B94B_4BF7_8F27_4E3A1924425C_.wvu.FilterData" hidden="1">#REF!</definedName>
    <definedName name="Z_D9443332_B48E_4E65_8F23_AC96FB75A5A9_.wvu.FilterData" localSheetId="6" hidden="1">#REF!</definedName>
    <definedName name="Z_D9443332_B48E_4E65_8F23_AC96FB75A5A9_.wvu.FilterData" hidden="1">#REF!</definedName>
    <definedName name="Z_DA4D5A8F_12FA_42F5_A8BB_526600E97433_.wvu.FilterData" localSheetId="6" hidden="1">#REF!</definedName>
    <definedName name="Z_DA4D5A8F_12FA_42F5_A8BB_526600E97433_.wvu.FilterData" hidden="1">#REF!</definedName>
    <definedName name="Z_DA4D5A8F_12FA_42F5_A8BB_526600E97433_.wvu.PrintArea" localSheetId="6" hidden="1">#REF!</definedName>
    <definedName name="Z_DA4D5A8F_12FA_42F5_A8BB_526600E97433_.wvu.PrintArea" hidden="1">#REF!</definedName>
    <definedName name="Z_DA4D5A8F_12FA_42F5_A8BB_526600E97433_.wvu.PrintTitles" localSheetId="6" hidden="1">#REF!</definedName>
    <definedName name="Z_DA4D5A8F_12FA_42F5_A8BB_526600E97433_.wvu.PrintTitles" hidden="1">#REF!</definedName>
    <definedName name="Z_DAA35AF8_874B_4671_A195_994D9700CFB0_.wvu.FilterData" localSheetId="6" hidden="1">#REF!</definedName>
    <definedName name="Z_DAA35AF8_874B_4671_A195_994D9700CFB0_.wvu.FilterData" hidden="1">#REF!</definedName>
    <definedName name="Z_DB31579F_8662_40C5_BB19_660F0F7B70E5_.wvu.FilterData" localSheetId="6" hidden="1">#REF!</definedName>
    <definedName name="Z_DB31579F_8662_40C5_BB19_660F0F7B70E5_.wvu.FilterData" hidden="1">#REF!</definedName>
    <definedName name="Z_DB349C77_BBCF_4BF0_8906_770DC9CEB279_.wvu.FilterData" localSheetId="6" hidden="1">#REF!</definedName>
    <definedName name="Z_DB349C77_BBCF_4BF0_8906_770DC9CEB279_.wvu.FilterData" hidden="1">#REF!</definedName>
    <definedName name="Z_DBA9A16F_C863_43D6_BEF6_4907AD7FF11A_.wvu.FilterData" localSheetId="6" hidden="1">#REF!</definedName>
    <definedName name="Z_DBA9A16F_C863_43D6_BEF6_4907AD7FF11A_.wvu.FilterData" hidden="1">#REF!</definedName>
    <definedName name="Z_DC39DC03_5BF1_41DE_A26D_8DA774859990_.wvu.FilterData" localSheetId="6" hidden="1">#REF!</definedName>
    <definedName name="Z_DC39DC03_5BF1_41DE_A26D_8DA774859990_.wvu.FilterData" hidden="1">#REF!</definedName>
    <definedName name="Z_DC4BE57B_E9B6_4823_AAB5_0B4AD0A1C9F8_.wvu.FilterData" localSheetId="6" hidden="1">#REF!</definedName>
    <definedName name="Z_DC4BE57B_E9B6_4823_AAB5_0B4AD0A1C9F8_.wvu.FilterData" hidden="1">#REF!</definedName>
    <definedName name="Z_DD40B456_B833_4D7B_A3C9_47AA2D6A0830_.wvu.FilterData" localSheetId="6" hidden="1">#REF!</definedName>
    <definedName name="Z_DD40B456_B833_4D7B_A3C9_47AA2D6A0830_.wvu.FilterData" hidden="1">#REF!</definedName>
    <definedName name="Z_DDC9046D_2716_4CA3_9471_7091058B3C12_.wvu.FilterData" localSheetId="6" hidden="1">#REF!</definedName>
    <definedName name="Z_DDC9046D_2716_4CA3_9471_7091058B3C12_.wvu.FilterData" hidden="1">#REF!</definedName>
    <definedName name="Z_DF3B204A_F509_4DA0_BCB7_F89536B5FEBF_.wvu.FilterData" localSheetId="6" hidden="1">#REF!</definedName>
    <definedName name="Z_DF3B204A_F509_4DA0_BCB7_F89536B5FEBF_.wvu.FilterData" hidden="1">#REF!</definedName>
    <definedName name="Z_DFB4C5EB_A8D3_475E_B627_EA98F95F9220_.wvu.FilterData" localSheetId="6" hidden="1">#REF!</definedName>
    <definedName name="Z_DFB4C5EB_A8D3_475E_B627_EA98F95F9220_.wvu.FilterData" hidden="1">#REF!</definedName>
    <definedName name="Z_DFB4C5EB_A8D3_475E_B627_EA98F95F9220_.wvu.PrintArea" localSheetId="6" hidden="1">#REF!</definedName>
    <definedName name="Z_DFB4C5EB_A8D3_475E_B627_EA98F95F9220_.wvu.PrintArea" hidden="1">#REF!</definedName>
    <definedName name="Z_DFB4C5EB_A8D3_475E_B627_EA98F95F9220_.wvu.PrintTitles" localSheetId="6" hidden="1">#REF!</definedName>
    <definedName name="Z_DFB4C5EB_A8D3_475E_B627_EA98F95F9220_.wvu.PrintTitles" hidden="1">#REF!</definedName>
    <definedName name="Z_E24C1EE5_98CF_11D6_A72B_08005AA614B9_.wvu.PrintArea" localSheetId="6" hidden="1">#REF!</definedName>
    <definedName name="Z_E24C1EE5_98CF_11D6_A72B_08005AA614B9_.wvu.PrintArea" hidden="1">#REF!</definedName>
    <definedName name="Z_E3FFE9E0_6C4F_4FB4_A56E_FBE96871B5C8_.wvu.Cols" localSheetId="6" hidden="1">#REF!,#REF!</definedName>
    <definedName name="Z_E3FFE9E0_6C4F_4FB4_A56E_FBE96871B5C8_.wvu.Cols" localSheetId="7" hidden="1">[161]Jurídico!$D$1:$D$65536,[161]Jurídico!$F$1:$K$65536</definedName>
    <definedName name="Z_E3FFE9E0_6C4F_4FB4_A56E_FBE96871B5C8_.wvu.Cols" hidden="1">#REF!,#REF!</definedName>
    <definedName name="Z_E3FFE9E0_6C4F_4FB4_A56E_FBE96871B5C8_.wvu.FilterData" localSheetId="6" hidden="1">#REF!</definedName>
    <definedName name="Z_E3FFE9E0_6C4F_4FB4_A56E_FBE96871B5C8_.wvu.FilterData" localSheetId="7" hidden="1">#REF!</definedName>
    <definedName name="Z_E3FFE9E0_6C4F_4FB4_A56E_FBE96871B5C8_.wvu.FilterData" hidden="1">#REF!</definedName>
    <definedName name="Z_E42D429F_E4E8_41D2_9176_83C726BAF8E3_.wvu.FilterData" localSheetId="6" hidden="1">#REF!</definedName>
    <definedName name="Z_E42D429F_E4E8_41D2_9176_83C726BAF8E3_.wvu.FilterData" hidden="1">#REF!</definedName>
    <definedName name="Z_E491B72F_902A_11D7_9C1E_0004231B06E7_.wvu.FilterData" localSheetId="6" hidden="1">#REF!</definedName>
    <definedName name="Z_E491B72F_902A_11D7_9C1E_0004231B06E7_.wvu.FilterData" hidden="1">#REF!</definedName>
    <definedName name="Z_E491B77E_902A_11D7_9C1E_0004231B06E7_.wvu.FilterData" localSheetId="6" hidden="1">#REF!</definedName>
    <definedName name="Z_E491B77E_902A_11D7_9C1E_0004231B06E7_.wvu.FilterData" hidden="1">#REF!</definedName>
    <definedName name="Z_E4A534A8_CD89_4423_9F3F_8134353F3CAC_.wvu.FilterData" localSheetId="6" hidden="1">#REF!</definedName>
    <definedName name="Z_E4A534A8_CD89_4423_9F3F_8134353F3CAC_.wvu.FilterData" hidden="1">#REF!</definedName>
    <definedName name="Z_E4E1532E_DC25_47E7_8CAC_8E70342889F1_.wvu.FilterData" localSheetId="6" hidden="1">#REF!</definedName>
    <definedName name="Z_E4E1532E_DC25_47E7_8CAC_8E70342889F1_.wvu.FilterData" hidden="1">#REF!</definedName>
    <definedName name="Z_E74731A0_5CEF_4B97_AFDD_B1DCA3953478_.wvu.FilterData" localSheetId="6" hidden="1">#REF!</definedName>
    <definedName name="Z_E74731A0_5CEF_4B97_AFDD_B1DCA3953478_.wvu.FilterData" hidden="1">#REF!</definedName>
    <definedName name="Z_E7582842_0D7F_4174_A223_2AB1DD8C9047_.wvu.FilterData" localSheetId="6" hidden="1">#REF!</definedName>
    <definedName name="Z_E7582842_0D7F_4174_A223_2AB1DD8C9047_.wvu.FilterData" hidden="1">#REF!</definedName>
    <definedName name="Z_E7E3B215_0D2B_424B_B9A9_091ABF42A9B2_.wvu.FilterData" localSheetId="6" hidden="1">#REF!</definedName>
    <definedName name="Z_E7E3B215_0D2B_424B_B9A9_091ABF42A9B2_.wvu.FilterData" hidden="1">#REF!</definedName>
    <definedName name="Z_E833D806_B408_4951_8EA0_84873DD98CC6_.wvu.FilterData" localSheetId="6" hidden="1">#REF!</definedName>
    <definedName name="Z_E833D806_B408_4951_8EA0_84873DD98CC6_.wvu.FilterData" hidden="1">#REF!</definedName>
    <definedName name="Z_E84FA520_D8B7_472A_9913_1B62E15D532D_.wvu.FilterData" localSheetId="6" hidden="1">#REF!</definedName>
    <definedName name="Z_E84FA520_D8B7_472A_9913_1B62E15D532D_.wvu.FilterData" hidden="1">#REF!</definedName>
    <definedName name="Z_E856A7FB_F0DE_4CE8_85BE_FBD78193AF0B_.wvu.FilterData" localSheetId="6" hidden="1">#REF!</definedName>
    <definedName name="Z_E856A7FB_F0DE_4CE8_85BE_FBD78193AF0B_.wvu.FilterData" hidden="1">#REF!</definedName>
    <definedName name="Z_E8B81FC8_C17A_451A_B505_641DE5886245_.wvu.FilterData" localSheetId="6" hidden="1">#REF!</definedName>
    <definedName name="Z_E8B81FC8_C17A_451A_B505_641DE5886245_.wvu.FilterData" hidden="1">#REF!</definedName>
    <definedName name="Z_EA900FC6_5EC3_4E18_9ED9_37FAC8862A4C_.wvu.FilterData" localSheetId="6" hidden="1">#REF!</definedName>
    <definedName name="Z_EA900FC6_5EC3_4E18_9ED9_37FAC8862A4C_.wvu.FilterData" hidden="1">#REF!</definedName>
    <definedName name="Z_EC12F0CE_807C_4CF2_B52D_1E5945238C05_.wvu.FilterData" localSheetId="6" hidden="1">#REF!</definedName>
    <definedName name="Z_EC12F0CE_807C_4CF2_B52D_1E5945238C05_.wvu.FilterData" hidden="1">#REF!</definedName>
    <definedName name="Z_EC74CDC8_4C91_4C55_BE9F_24DF0A9793FF_.wvu.FilterData" localSheetId="6" hidden="1">#REF!</definedName>
    <definedName name="Z_EC74CDC8_4C91_4C55_BE9F_24DF0A9793FF_.wvu.FilterData" hidden="1">#REF!</definedName>
    <definedName name="Z_ED3E33DB_FBFA_4FDE_929F_AD12074101A3_.wvu.FilterData" localSheetId="6" hidden="1">#REF!</definedName>
    <definedName name="Z_ED3E33DB_FBFA_4FDE_929F_AD12074101A3_.wvu.FilterData" hidden="1">#REF!</definedName>
    <definedName name="Z_EE21DFC7_81AA_40DA_B313_9BC83DA41DD6_.wvu.FilterData" localSheetId="6" hidden="1">#REF!</definedName>
    <definedName name="Z_EE21DFC7_81AA_40DA_B313_9BC83DA41DD6_.wvu.FilterData" hidden="1">#REF!</definedName>
    <definedName name="Z_EE5311D7_3149_40F1_82F5_7EEC6ACB6C85_.wvu.FilterData" localSheetId="6" hidden="1">#REF!</definedName>
    <definedName name="Z_EE5311D7_3149_40F1_82F5_7EEC6ACB6C85_.wvu.FilterData" hidden="1">#REF!</definedName>
    <definedName name="Z_EEE8CD21_C3A5_4786_B8BE_B9E68F0A5347_.wvu.FilterData" localSheetId="6" hidden="1">#REF!</definedName>
    <definedName name="Z_EEE8CD21_C3A5_4786_B8BE_B9E68F0A5347_.wvu.FilterData" hidden="1">#REF!</definedName>
    <definedName name="Z_EF7ECF05_99AF_11D6_8A55_0004AC55CD8B_.wvu.PrintArea" localSheetId="6" hidden="1">#REF!</definedName>
    <definedName name="Z_EF7ECF05_99AF_11D6_8A55_0004AC55CD8B_.wvu.PrintArea" hidden="1">#REF!</definedName>
    <definedName name="Z_F0522591_4E2E_4AD6_B99B_B69551272A68_.wvu.FilterData" localSheetId="6" hidden="1">#REF!</definedName>
    <definedName name="Z_F0522591_4E2E_4AD6_B99B_B69551272A68_.wvu.FilterData" hidden="1">#REF!</definedName>
    <definedName name="Z_F1326E0B_5376_4D6E_9BC8_214AA525DE83_.wvu.FilterData" localSheetId="6" hidden="1">#REF!</definedName>
    <definedName name="Z_F1326E0B_5376_4D6E_9BC8_214AA525DE83_.wvu.FilterData" hidden="1">#REF!</definedName>
    <definedName name="Z_F2B990A1_57B3_4766_8C3D_4D3A5265BAEF_.wvu.FilterData" localSheetId="6" hidden="1">#REF!</definedName>
    <definedName name="Z_F2B990A1_57B3_4766_8C3D_4D3A5265BAEF_.wvu.FilterData" hidden="1">#REF!</definedName>
    <definedName name="Z_F2B990A1_57B3_4766_8C3D_4D3A5265BAEF_.wvu.PrintArea" localSheetId="6" hidden="1">#REF!</definedName>
    <definedName name="Z_F2B990A1_57B3_4766_8C3D_4D3A5265BAEF_.wvu.PrintArea" hidden="1">#REF!</definedName>
    <definedName name="Z_F2B990A1_57B3_4766_8C3D_4D3A5265BAEF_.wvu.PrintTitles" localSheetId="6" hidden="1">#REF!</definedName>
    <definedName name="Z_F2B990A1_57B3_4766_8C3D_4D3A5265BAEF_.wvu.PrintTitles" hidden="1">#REF!</definedName>
    <definedName name="Z_F300E2D5_C458_4E4B_AB71_FF06367EF684_.wvu.FilterData" localSheetId="6" hidden="1">#REF!</definedName>
    <definedName name="Z_F300E2D5_C458_4E4B_AB71_FF06367EF684_.wvu.FilterData" hidden="1">#REF!</definedName>
    <definedName name="Z_F3F443DB_8EE1_48F9_9BF4_EAF21EDD719F_.wvu.FilterData" localSheetId="6" hidden="1">#REF!</definedName>
    <definedName name="Z_F3F443DB_8EE1_48F9_9BF4_EAF21EDD719F_.wvu.FilterData" hidden="1">#REF!</definedName>
    <definedName name="Z_F6923408_DB58_4A59_8717_D0133A922204_.wvu.FilterData" localSheetId="6" hidden="1">#REF!</definedName>
    <definedName name="Z_F6923408_DB58_4A59_8717_D0133A922204_.wvu.FilterData" hidden="1">#REF!</definedName>
    <definedName name="Z_F9482E1F_92B8_43D8_949A_7DDCF2E63A19_.wvu.FilterData" localSheetId="6" hidden="1">#REF!</definedName>
    <definedName name="Z_F9482E1F_92B8_43D8_949A_7DDCF2E63A19_.wvu.FilterData" hidden="1">#REF!</definedName>
    <definedName name="Z_F9482E1F_92B8_43D8_949A_7DDCF2E63A19_.wvu.PrintArea" localSheetId="6" hidden="1">#REF!</definedName>
    <definedName name="Z_F9482E1F_92B8_43D8_949A_7DDCF2E63A19_.wvu.PrintArea" hidden="1">#REF!</definedName>
    <definedName name="Z_F9482E1F_92B8_43D8_949A_7DDCF2E63A19_.wvu.PrintTitles" localSheetId="6" hidden="1">#REF!</definedName>
    <definedName name="Z_F9482E1F_92B8_43D8_949A_7DDCF2E63A19_.wvu.PrintTitles" hidden="1">#REF!</definedName>
    <definedName name="Z_F9CB3A99_6D24_412C_93C4_575819594890_.wvu.FilterData" localSheetId="6" hidden="1">#REF!</definedName>
    <definedName name="Z_F9CB3A99_6D24_412C_93C4_575819594890_.wvu.FilterData" hidden="1">#REF!</definedName>
    <definedName name="Z_FA40CB26_17FE_4901_96A4_2176E8FA5EEE_.wvu.FilterData" localSheetId="6" hidden="1">#REF!</definedName>
    <definedName name="Z_FA40CB26_17FE_4901_96A4_2176E8FA5EEE_.wvu.FilterData" hidden="1">#REF!</definedName>
    <definedName name="Z_FC4D1412_4B52_4393_A184_1BAD70B9C231_.wvu.FilterData" localSheetId="6" hidden="1">#REF!</definedName>
    <definedName name="Z_FC4D1412_4B52_4393_A184_1BAD70B9C231_.wvu.FilterData" hidden="1">#REF!</definedName>
    <definedName name="Z_FD259A29_AD61_4284_9BC7_5C3B20DD002B_.wvu.FilterData" localSheetId="6" hidden="1">#REF!</definedName>
    <definedName name="Z_FD259A29_AD61_4284_9BC7_5C3B20DD002B_.wvu.FilterData" hidden="1">#REF!</definedName>
    <definedName name="Z_FDFF93A6_D487_497C_8FA1_B8636451E74C_.wvu.FilterData" localSheetId="6" hidden="1">#REF!</definedName>
    <definedName name="Z_FDFF93A6_D487_497C_8FA1_B8636451E74C_.wvu.FilterData" hidden="1">#REF!</definedName>
    <definedName name="Z_FE37516D_56E4_424C_8DE6_6B2719F76EF4_.wvu.FilterData" localSheetId="6" hidden="1">#REF!</definedName>
    <definedName name="Z_FE37516D_56E4_424C_8DE6_6B2719F76EF4_.wvu.FilterData" hidden="1">#REF!</definedName>
    <definedName name="Z_FEBB3479_FB57_4CDC_BCCD_5D8B83257FC7_.wvu.FilterData" localSheetId="6" hidden="1">#REF!</definedName>
    <definedName name="Z_FEBB3479_FB57_4CDC_BCCD_5D8B83257FC7_.wvu.FilterData" hidden="1">#REF!</definedName>
    <definedName name="zaza" localSheetId="6" hidden="1">{#N/A,#N/A,FALSE,"MO (2)"}</definedName>
    <definedName name="zaza" localSheetId="7" hidden="1">{#N/A,#N/A,FALSE,"MO (2)"}</definedName>
    <definedName name="zaza" hidden="1">{#N/A,#N/A,FALSE,"MO (2)"}</definedName>
    <definedName name="zb" localSheetId="6" hidden="1">{"'CptDifn'!$AA$32:$AG$32"}</definedName>
    <definedName name="zb" localSheetId="7" hidden="1">{"'CptDifn'!$AA$32:$AG$32"}</definedName>
    <definedName name="zb" hidden="1">{"'CptDifn'!$AA$32:$AG$32"}</definedName>
    <definedName name="ZDA\DS" localSheetId="6" hidden="1">{"'gráf jan00'!$A$1:$AK$41"}</definedName>
    <definedName name="ZDA\DS" localSheetId="7" hidden="1">{"'gráf jan00'!$A$1:$AK$41"}</definedName>
    <definedName name="ZDA\DS" hidden="1">{"'gráf jan00'!$A$1:$AK$41"}</definedName>
    <definedName name="zero" localSheetId="6" hidden="1">#REF!</definedName>
    <definedName name="zero" hidden="1">#REF!</definedName>
    <definedName name="ZEZE" localSheetId="6" hidden="1">{"'RR'!$A$2:$E$81"}</definedName>
    <definedName name="ZEZE" localSheetId="7" hidden="1">{"'RR'!$A$2:$E$81"}</definedName>
    <definedName name="ZEZE" hidden="1">{"'RR'!$A$2:$E$81"}</definedName>
    <definedName name="zfbsdfb" localSheetId="6" hidden="1">#REF!</definedName>
    <definedName name="zfbsdfb" hidden="1">#REF!</definedName>
    <definedName name="ZFLHDSZLGKJ" localSheetId="6" hidden="1">#REF!</definedName>
    <definedName name="ZFLHDSZLGKJ" localSheetId="7" hidden="1">[87]XREF!#REF!</definedName>
    <definedName name="ZFLHDSZLGKJ" hidden="1">#REF!</definedName>
    <definedName name="zg" localSheetId="6" hidden="1">#REF!</definedName>
    <definedName name="zg" localSheetId="7" hidden="1">'[163]Conciliação Custos - Guarani'!$C$16</definedName>
    <definedName name="zg" hidden="1">#REF!</definedName>
    <definedName name="zgfd" localSheetId="6" hidden="1">{"'gráf jan00'!$A$1:$AK$41"}</definedName>
    <definedName name="zgfd" localSheetId="7" hidden="1">{"'gráf jan00'!$A$1:$AK$41"}</definedName>
    <definedName name="zgfd" hidden="1">{"'gráf jan00'!$A$1:$AK$41"}</definedName>
    <definedName name="zk" localSheetId="6" hidden="1">#REF!</definedName>
    <definedName name="zk" localSheetId="7" hidden="1">[163]XREF!$6:$6</definedName>
    <definedName name="zk" hidden="1">#REF!</definedName>
    <definedName name="zo" localSheetId="6" hidden="1">#REF!</definedName>
    <definedName name="zo" localSheetId="7" hidden="1">[163]XREF!$3:$3</definedName>
    <definedName name="zo" hidden="1">#REF!</definedName>
    <definedName name="ZS" localSheetId="6" hidden="1">#REF!</definedName>
    <definedName name="ZS" localSheetId="7" hidden="1">'[164]População Res.'!#REF!</definedName>
    <definedName name="ZS" hidden="1">#REF!</definedName>
    <definedName name="ZVZ" localSheetId="6" hidden="1">{#N/A,#N/A,FALSE,"GERAL";#N/A,#N/A,FALSE,"012-96";#N/A,#N/A,FALSE,"018-96";#N/A,#N/A,FALSE,"027-96";#N/A,#N/A,FALSE,"059-96";#N/A,#N/A,FALSE,"076-96";#N/A,#N/A,FALSE,"019-97";#N/A,#N/A,FALSE,"021-97";#N/A,#N/A,FALSE,"022-97";#N/A,#N/A,FALSE,"028-97"}</definedName>
    <definedName name="ZVZ" localSheetId="7" hidden="1">{#N/A,#N/A,FALSE,"GERAL";#N/A,#N/A,FALSE,"012-96";#N/A,#N/A,FALSE,"018-96";#N/A,#N/A,FALSE,"027-96";#N/A,#N/A,FALSE,"059-96";#N/A,#N/A,FALSE,"076-96";#N/A,#N/A,FALSE,"019-97";#N/A,#N/A,FALSE,"021-97";#N/A,#N/A,FALSE,"022-97";#N/A,#N/A,FALSE,"028-97"}</definedName>
    <definedName name="ZVZ" hidden="1">{#N/A,#N/A,FALSE,"GERAL";#N/A,#N/A,FALSE,"012-96";#N/A,#N/A,FALSE,"018-96";#N/A,#N/A,FALSE,"027-96";#N/A,#N/A,FALSE,"059-96";#N/A,#N/A,FALSE,"076-96";#N/A,#N/A,FALSE,"019-97";#N/A,#N/A,FALSE,"021-97";#N/A,#N/A,FALSE,"022-97";#N/A,#N/A,FALSE,"028-97"}</definedName>
    <definedName name="zx" localSheetId="6" hidden="1">{"Pèrdues i Guanys analític.Català",#N/A,FALSE,"Català";"Pèrdues i G. analític.castellà",#N/A,FALSE,"Castellà"}</definedName>
    <definedName name="zx" localSheetId="7" hidden="1">{"Pèrdues i Guanys analític.Català",#N/A,FALSE,"Català";"Pèrdues i G. analític.castellà",#N/A,FALSE,"Castellà"}</definedName>
    <definedName name="zx" hidden="1">{"Pèrdues i Guanys analític.Català",#N/A,FALSE,"Català";"Pèrdues i G. analític.castellà",#N/A,FALSE,"Castellà"}</definedName>
    <definedName name="zxcxz" localSheetId="6" hidden="1">{"'RR'!$A$2:$E$81"}</definedName>
    <definedName name="zxcxz" localSheetId="7" hidden="1">{"'RR'!$A$2:$E$81"}</definedName>
    <definedName name="zxcxz" hidden="1">{"'RR'!$A$2:$E$81"}</definedName>
    <definedName name="zz" localSheetId="6" hidden="1">{"Pèrdues i Guanys analític.Català",#N/A,FALSE,"Català";"Pèrdues i G. analític.castellà",#N/A,FALSE,"Castellà"}</definedName>
    <definedName name="zz" localSheetId="7" hidden="1">{"Pèrdues i Guanys analític.Català",#N/A,FALSE,"Català";"Pèrdues i G. analític.castellà",#N/A,FALSE,"Castellà"}</definedName>
    <definedName name="zz" hidden="1">{"Pèrdues i Guanys analític.Català",#N/A,FALSE,"Català";"Pèrdues i G. analític.castellà",#N/A,FALSE,"Castellà"}</definedName>
    <definedName name="zzv" localSheetId="6" hidden="1">{"'CptDifn'!$AA$32:$AG$32"}</definedName>
    <definedName name="zzv" localSheetId="7" hidden="1">{"'CptDifn'!$AA$32:$AG$32"}</definedName>
    <definedName name="zzv" hidden="1">{"'CptDifn'!$AA$32:$AG$32"}</definedName>
    <definedName name="zzz" localSheetId="6" hidden="1">{#N/A,#N/A,FALSE,"QD_F1 Invest Detalhado";#N/A,#N/A,FALSE,"QD_F3 Invest_Comparado";#N/A,#N/A,FALSE,"QD_B Trafego";#N/A,#N/A,FALSE,"QD_D0 Custos Operacionais";#N/A,#N/A,FALSE,"QD_C Receita";#N/A,#N/A,FALSE,"QD_D Custos";#N/A,#N/A,FALSE,"QD_E Resultado";#N/A,#N/A,FALSE,"QD_G Fluxo Caixa"}</definedName>
    <definedName name="zzz" localSheetId="7" hidden="1">{#N/A,#N/A,FALSE,"QD_F1 Invest Detalhado";#N/A,#N/A,FALSE,"QD_F3 Invest_Comparado";#N/A,#N/A,FALSE,"QD_B Trafego";#N/A,#N/A,FALSE,"QD_D0 Custos Operacionais";#N/A,#N/A,FALSE,"QD_C Receita";#N/A,#N/A,FALSE,"QD_D Custos";#N/A,#N/A,FALSE,"QD_E Resultado";#N/A,#N/A,FALSE,"QD_G Fluxo Caixa"}</definedName>
    <definedName name="zzz" hidden="1">{#N/A,#N/A,FALSE,"QD_F1 Invest Detalhado";#N/A,#N/A,FALSE,"QD_F3 Invest_Comparado";#N/A,#N/A,FALSE,"QD_B Trafego";#N/A,#N/A,FALSE,"QD_D0 Custos Operacionais";#N/A,#N/A,FALSE,"QD_C Receita";#N/A,#N/A,FALSE,"QD_D Custos";#N/A,#N/A,FALSE,"QD_E Resultado";#N/A,#N/A,FALSE,"QD_G Fluxo Caixa"}</definedName>
    <definedName name="zzz_1" localSheetId="6" hidden="1">{#N/A,#N/A,FALSE,"QD_F1 Invest Detalhado";#N/A,#N/A,FALSE,"QD_F3 Invest_Comparado";#N/A,#N/A,FALSE,"QD_B Trafego";#N/A,#N/A,FALSE,"QD_D0 Custos Operacionais";#N/A,#N/A,FALSE,"QD_C Receita";#N/A,#N/A,FALSE,"QD_D Custos";#N/A,#N/A,FALSE,"QD_E Resultado";#N/A,#N/A,FALSE,"QD_G Fluxo Caixa"}</definedName>
    <definedName name="zzz_1" localSheetId="7" hidden="1">{#N/A,#N/A,FALSE,"QD_F1 Invest Detalhado";#N/A,#N/A,FALSE,"QD_F3 Invest_Comparado";#N/A,#N/A,FALSE,"QD_B Trafego";#N/A,#N/A,FALSE,"QD_D0 Custos Operacionais";#N/A,#N/A,FALSE,"QD_C Receita";#N/A,#N/A,FALSE,"QD_D Custos";#N/A,#N/A,FALSE,"QD_E Resultado";#N/A,#N/A,FALSE,"QD_G Fluxo Caixa"}</definedName>
    <definedName name="zzz_1" hidden="1">{#N/A,#N/A,FALSE,"QD_F1 Invest Detalhado";#N/A,#N/A,FALSE,"QD_F3 Invest_Comparado";#N/A,#N/A,FALSE,"QD_B Trafego";#N/A,#N/A,FALSE,"QD_D0 Custos Operacionais";#N/A,#N/A,FALSE,"QD_C Receita";#N/A,#N/A,FALSE,"QD_D Custos";#N/A,#N/A,FALSE,"QD_E Resultado";#N/A,#N/A,FALSE,"QD_G Fluxo Caixa"}</definedName>
    <definedName name="zzz_2" localSheetId="6" hidden="1">{#N/A,#N/A,FALSE,"QD_F1 Invest Detalhado";#N/A,#N/A,FALSE,"QD_F3 Invest_Comparado";#N/A,#N/A,FALSE,"QD_B Trafego";#N/A,#N/A,FALSE,"QD_D0 Custos Operacionais";#N/A,#N/A,FALSE,"QD_C Receita";#N/A,#N/A,FALSE,"QD_D Custos";#N/A,#N/A,FALSE,"QD_E Resultado";#N/A,#N/A,FALSE,"QD_G Fluxo Caixa"}</definedName>
    <definedName name="zzz_2" localSheetId="7" hidden="1">{#N/A,#N/A,FALSE,"QD_F1 Invest Detalhado";#N/A,#N/A,FALSE,"QD_F3 Invest_Comparado";#N/A,#N/A,FALSE,"QD_B Trafego";#N/A,#N/A,FALSE,"QD_D0 Custos Operacionais";#N/A,#N/A,FALSE,"QD_C Receita";#N/A,#N/A,FALSE,"QD_D Custos";#N/A,#N/A,FALSE,"QD_E Resultado";#N/A,#N/A,FALSE,"QD_G Fluxo Caixa"}</definedName>
    <definedName name="zzz_2" hidden="1">{#N/A,#N/A,FALSE,"QD_F1 Invest Detalhado";#N/A,#N/A,FALSE,"QD_F3 Invest_Comparado";#N/A,#N/A,FALSE,"QD_B Trafego";#N/A,#N/A,FALSE,"QD_D0 Custos Operacionais";#N/A,#N/A,FALSE,"QD_C Receita";#N/A,#N/A,FALSE,"QD_D Custos";#N/A,#N/A,FALSE,"QD_E Resultado";#N/A,#N/A,FALSE,"QD_G Fluxo Caixa"}</definedName>
    <definedName name="zzz_3" localSheetId="6" hidden="1">{#N/A,#N/A,FALSE,"QD_F1 Invest Detalhado";#N/A,#N/A,FALSE,"QD_F3 Invest_Comparado";#N/A,#N/A,FALSE,"QD_B Trafego";#N/A,#N/A,FALSE,"QD_D0 Custos Operacionais";#N/A,#N/A,FALSE,"QD_C Receita";#N/A,#N/A,FALSE,"QD_D Custos";#N/A,#N/A,FALSE,"QD_E Resultado";#N/A,#N/A,FALSE,"QD_G Fluxo Caixa"}</definedName>
    <definedName name="zzz_3" localSheetId="7" hidden="1">{#N/A,#N/A,FALSE,"QD_F1 Invest Detalhado";#N/A,#N/A,FALSE,"QD_F3 Invest_Comparado";#N/A,#N/A,FALSE,"QD_B Trafego";#N/A,#N/A,FALSE,"QD_D0 Custos Operacionais";#N/A,#N/A,FALSE,"QD_C Receita";#N/A,#N/A,FALSE,"QD_D Custos";#N/A,#N/A,FALSE,"QD_E Resultado";#N/A,#N/A,FALSE,"QD_G Fluxo Caixa"}</definedName>
    <definedName name="zzz_3" hidden="1">{#N/A,#N/A,FALSE,"QD_F1 Invest Detalhado";#N/A,#N/A,FALSE,"QD_F3 Invest_Comparado";#N/A,#N/A,FALSE,"QD_B Trafego";#N/A,#N/A,FALSE,"QD_D0 Custos Operacionais";#N/A,#N/A,FALSE,"QD_C Receita";#N/A,#N/A,FALSE,"QD_D Custos";#N/A,#N/A,FALSE,"QD_E Resultado";#N/A,#N/A,FALSE,"QD_G Fluxo Caixa"}</definedName>
    <definedName name="zzz_4" localSheetId="6" hidden="1">{#N/A,#N/A,FALSE,"QD_F1 Invest Detalhado";#N/A,#N/A,FALSE,"QD_F3 Invest_Comparado";#N/A,#N/A,FALSE,"QD_B Trafego";#N/A,#N/A,FALSE,"QD_D0 Custos Operacionais";#N/A,#N/A,FALSE,"QD_C Receita";#N/A,#N/A,FALSE,"QD_D Custos";#N/A,#N/A,FALSE,"QD_E Resultado";#N/A,#N/A,FALSE,"QD_G Fluxo Caixa"}</definedName>
    <definedName name="zzz_4" localSheetId="7" hidden="1">{#N/A,#N/A,FALSE,"QD_F1 Invest Detalhado";#N/A,#N/A,FALSE,"QD_F3 Invest_Comparado";#N/A,#N/A,FALSE,"QD_B Trafego";#N/A,#N/A,FALSE,"QD_D0 Custos Operacionais";#N/A,#N/A,FALSE,"QD_C Receita";#N/A,#N/A,FALSE,"QD_D Custos";#N/A,#N/A,FALSE,"QD_E Resultado";#N/A,#N/A,FALSE,"QD_G Fluxo Caixa"}</definedName>
    <definedName name="zzz_4" hidden="1">{#N/A,#N/A,FALSE,"QD_F1 Invest Detalhado";#N/A,#N/A,FALSE,"QD_F3 Invest_Comparado";#N/A,#N/A,FALSE,"QD_B Trafego";#N/A,#N/A,FALSE,"QD_D0 Custos Operacionais";#N/A,#N/A,FALSE,"QD_C Receita";#N/A,#N/A,FALSE,"QD_D Custos";#N/A,#N/A,FALSE,"QD_E Resultado";#N/A,#N/A,FALSE,"QD_G Fluxo Caixa"}</definedName>
    <definedName name="ZZZ1"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1"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Z"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Z"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Z"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ZZ" localSheetI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ZZ" localSheetId="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ZZ"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zzzz" localSheetId="6" hidden="1">#REF!</definedName>
    <definedName name="zzzzzzz" localSheetId="7" hidden="1">#REF!</definedName>
    <definedName name="zzzzzzz" hidden="1">#REF!</definedName>
    <definedName name="zzzzzzzc" localSheetId="6" hidden="1">{"'CptDifn'!$AA$32:$AG$32"}</definedName>
    <definedName name="zzzzzzzc" localSheetId="7" hidden="1">{"'CptDifn'!$AA$32:$AG$32"}</definedName>
    <definedName name="zzzzzzzc" hidden="1">{"'CptDifn'!$AA$32:$AG$32"}</definedName>
    <definedName name="zzzzzzzzz" localSheetId="6" hidden="1">#REF!</definedName>
    <definedName name="zzzzzzzzz" hidden="1">#REF!</definedName>
    <definedName name="계약고햔황2" hidden="1">#REF!</definedName>
    <definedName name="계약고현황2" hidden="1">#REF!</definedName>
    <definedName name="내역" localSheetId="7" hidden="1">{#N/A,#N/A,FALSE,"CCTV"}</definedName>
    <definedName name="내역" hidden="1">{#N/A,#N/A,FALSE,"CCTV"}</definedName>
    <definedName name="당초계획" hidden="1">#REF!</definedName>
    <definedName name="도면외주" hidden="1">#REF!</definedName>
    <definedName name="도면용역비" hidden="1">#REF!</definedName>
    <definedName name="보충" hidden="1">#REF!</definedName>
    <definedName name="사업계획수정" hidden="1">#REF!</definedName>
    <definedName name="사업부양식2" hidden="1">#REF!</definedName>
    <definedName name="산출" hidden="1">#REF!</definedName>
    <definedName name="새안" localSheetId="7" hidden="1">{#N/A,#N/A,FALSE,"TABLE"}</definedName>
    <definedName name="새안" hidden="1">{#N/A,#N/A,FALSE,"TABLE"}</definedName>
    <definedName name="손익계산서" hidden="1">#REF!</definedName>
    <definedName name="수당" hidden="1">#N/A</definedName>
    <definedName name="실적총괄1" hidden="1">#REF!</definedName>
    <definedName name="실총" hidden="1">#REF!</definedName>
    <definedName name="이월" hidden="1">#REF!</definedName>
    <definedName name="자운" hidden="1">#REF!</definedName>
    <definedName name="전계장금액" hidden="1">#REF!</definedName>
    <definedName name="조직표현장" hidden="1">#REF!</definedName>
  </definedNames>
  <calcPr calcId="191029"/>
</workbook>
</file>

<file path=xl/calcChain.xml><?xml version="1.0" encoding="utf-8"?>
<calcChain xmlns="http://schemas.openxmlformats.org/spreadsheetml/2006/main">
  <c r="G417" i="34" l="1"/>
  <c r="H410" i="34"/>
  <c r="H411" i="34" s="1"/>
  <c r="H412" i="34" s="1"/>
  <c r="O408" i="34"/>
  <c r="N408" i="34"/>
  <c r="M408" i="34"/>
  <c r="L408" i="34"/>
  <c r="H408" i="34"/>
  <c r="F397" i="34"/>
  <c r="J391" i="34"/>
  <c r="J390" i="34"/>
  <c r="G390" i="34"/>
  <c r="H390" i="34" s="1"/>
  <c r="G391" i="34" s="1"/>
  <c r="H391" i="34" s="1"/>
  <c r="G392" i="34" s="1"/>
  <c r="H392" i="34" s="1"/>
  <c r="H393" i="34" s="1"/>
  <c r="D387" i="34"/>
  <c r="F382" i="34"/>
  <c r="J375" i="34"/>
  <c r="J376" i="34" s="1"/>
  <c r="G375" i="34"/>
  <c r="G382" i="34" s="1"/>
  <c r="H382" i="34" s="1"/>
  <c r="G383" i="34" s="1"/>
  <c r="H383" i="34" s="1"/>
  <c r="H384" i="34" s="1"/>
  <c r="D372" i="34"/>
  <c r="F367" i="34"/>
  <c r="J360" i="34"/>
  <c r="J361" i="34" s="1"/>
  <c r="G360" i="34"/>
  <c r="H360" i="34" s="1"/>
  <c r="G361" i="34" s="1"/>
  <c r="H361" i="34" s="1"/>
  <c r="G362" i="34" s="1"/>
  <c r="H362" i="34" s="1"/>
  <c r="H363" i="34" s="1"/>
  <c r="D357" i="34"/>
  <c r="F352" i="34"/>
  <c r="J346" i="34"/>
  <c r="J345" i="34"/>
  <c r="H345" i="34"/>
  <c r="G346" i="34" s="1"/>
  <c r="H346" i="34" s="1"/>
  <c r="G347" i="34" s="1"/>
  <c r="H347" i="34" s="1"/>
  <c r="H348" i="34" s="1"/>
  <c r="G345" i="34"/>
  <c r="G352" i="34" s="1"/>
  <c r="H352" i="34" s="1"/>
  <c r="G353" i="34" s="1"/>
  <c r="H353" i="34" s="1"/>
  <c r="H354" i="34" s="1"/>
  <c r="D342" i="34"/>
  <c r="F337" i="34"/>
  <c r="J330" i="34"/>
  <c r="G330" i="34" s="1"/>
  <c r="G337" i="34" s="1"/>
  <c r="H337" i="34" s="1"/>
  <c r="G338" i="34" s="1"/>
  <c r="H338" i="34" s="1"/>
  <c r="H339" i="34" s="1"/>
  <c r="H341" i="34" s="1"/>
  <c r="H330" i="34"/>
  <c r="G331" i="34" s="1"/>
  <c r="H331" i="34" s="1"/>
  <c r="G332" i="34" s="1"/>
  <c r="H332" i="34" s="1"/>
  <c r="H333" i="34" s="1"/>
  <c r="D327" i="34"/>
  <c r="G320" i="34"/>
  <c r="F320" i="34"/>
  <c r="H320" i="34" s="1"/>
  <c r="G321" i="34" s="1"/>
  <c r="H321" i="34" s="1"/>
  <c r="H322" i="34" s="1"/>
  <c r="H324" i="34" s="1"/>
  <c r="H326" i="34" s="1"/>
  <c r="J313" i="34"/>
  <c r="J314" i="34" s="1"/>
  <c r="G313" i="34"/>
  <c r="H313" i="34" s="1"/>
  <c r="G314" i="34" s="1"/>
  <c r="H314" i="34" s="1"/>
  <c r="G315" i="34" s="1"/>
  <c r="H315" i="34" s="1"/>
  <c r="H316" i="34" s="1"/>
  <c r="D310" i="34"/>
  <c r="J308" i="34"/>
  <c r="F303" i="34"/>
  <c r="H302" i="34"/>
  <c r="G303" i="34" s="1"/>
  <c r="G302" i="34"/>
  <c r="J294" i="34"/>
  <c r="K308" i="34" s="1"/>
  <c r="G294" i="34"/>
  <c r="G293" i="34"/>
  <c r="H290" i="34"/>
  <c r="H292" i="34" s="1"/>
  <c r="H295" i="34" s="1"/>
  <c r="F289" i="34"/>
  <c r="H289" i="34" s="1"/>
  <c r="H288" i="34"/>
  <c r="G284" i="34"/>
  <c r="F284" i="34"/>
  <c r="H284" i="34" s="1"/>
  <c r="G285" i="34" s="1"/>
  <c r="H285" i="34" s="1"/>
  <c r="G286" i="34" s="1"/>
  <c r="H286" i="34" s="1"/>
  <c r="G297" i="34" s="1"/>
  <c r="H297" i="34" s="1"/>
  <c r="H298" i="34" s="1"/>
  <c r="F279" i="34"/>
  <c r="J272" i="34"/>
  <c r="J271" i="34"/>
  <c r="G271" i="34"/>
  <c r="H271" i="34" s="1"/>
  <c r="G272" i="34" s="1"/>
  <c r="H272" i="34" s="1"/>
  <c r="G273" i="34" s="1"/>
  <c r="H273" i="34" s="1"/>
  <c r="H274" i="34" s="1"/>
  <c r="J269" i="34"/>
  <c r="D268" i="34"/>
  <c r="K266" i="34"/>
  <c r="J266" i="34"/>
  <c r="F261" i="34" s="1"/>
  <c r="G260" i="34"/>
  <c r="H260" i="34" s="1"/>
  <c r="G261" i="34" s="1"/>
  <c r="J252" i="34"/>
  <c r="G252" i="34"/>
  <c r="G251" i="34"/>
  <c r="H247" i="34"/>
  <c r="F247" i="34"/>
  <c r="H246" i="34"/>
  <c r="H248" i="34" s="1"/>
  <c r="H250" i="34" s="1"/>
  <c r="H253" i="34" s="1"/>
  <c r="F242" i="34"/>
  <c r="F237" i="34"/>
  <c r="J229" i="34"/>
  <c r="J227" i="34"/>
  <c r="D226" i="34"/>
  <c r="G218" i="34"/>
  <c r="H218" i="34" s="1"/>
  <c r="G219" i="34" s="1"/>
  <c r="J210" i="34"/>
  <c r="G209" i="34"/>
  <c r="F205" i="34"/>
  <c r="H205" i="34" s="1"/>
  <c r="H204" i="34"/>
  <c r="G195" i="34"/>
  <c r="F195" i="34"/>
  <c r="H195" i="34" s="1"/>
  <c r="G196" i="34" s="1"/>
  <c r="H196" i="34" s="1"/>
  <c r="H197" i="34" s="1"/>
  <c r="J187" i="34"/>
  <c r="J188" i="34" s="1"/>
  <c r="G187" i="34"/>
  <c r="G200" i="34" s="1"/>
  <c r="J185" i="34"/>
  <c r="D184" i="34"/>
  <c r="J182" i="34"/>
  <c r="G177" i="34"/>
  <c r="F177" i="34"/>
  <c r="H177" i="34" s="1"/>
  <c r="G176" i="34"/>
  <c r="H176" i="34" s="1"/>
  <c r="J168" i="34"/>
  <c r="K182" i="34" s="1"/>
  <c r="G168" i="34"/>
  <c r="G167" i="34"/>
  <c r="F163" i="34"/>
  <c r="H163" i="34" s="1"/>
  <c r="H162" i="34"/>
  <c r="H164" i="34" s="1"/>
  <c r="H166" i="34" s="1"/>
  <c r="H169" i="34" s="1"/>
  <c r="F153" i="34"/>
  <c r="F158" i="34" s="1"/>
  <c r="J145" i="34"/>
  <c r="J146" i="34" s="1"/>
  <c r="D142" i="34"/>
  <c r="G135" i="34"/>
  <c r="J134" i="34"/>
  <c r="G134" i="34"/>
  <c r="J133" i="34"/>
  <c r="G133" i="34"/>
  <c r="G132" i="34"/>
  <c r="J131" i="34"/>
  <c r="G131" i="34"/>
  <c r="J130" i="34"/>
  <c r="G130" i="34"/>
  <c r="J129" i="34"/>
  <c r="G129" i="34"/>
  <c r="J128" i="34"/>
  <c r="G128" i="34"/>
  <c r="J127" i="34"/>
  <c r="G127" i="34"/>
  <c r="J126" i="34"/>
  <c r="G126" i="34"/>
  <c r="J125" i="34"/>
  <c r="G125" i="34"/>
  <c r="J124" i="34"/>
  <c r="G124" i="34"/>
  <c r="J123" i="34"/>
  <c r="G123" i="34"/>
  <c r="J122" i="34"/>
  <c r="G122" i="34"/>
  <c r="J121" i="34"/>
  <c r="G121" i="34"/>
  <c r="D112" i="34"/>
  <c r="D111" i="34"/>
  <c r="D103" i="34"/>
  <c r="D102" i="34"/>
  <c r="D100" i="34"/>
  <c r="G91" i="34"/>
  <c r="K91" i="34" s="1"/>
  <c r="F91" i="34"/>
  <c r="H91" i="34" s="1"/>
  <c r="D91" i="34"/>
  <c r="J90" i="34"/>
  <c r="G90" i="34" s="1"/>
  <c r="K90" i="34" s="1"/>
  <c r="D90" i="34"/>
  <c r="J89" i="34"/>
  <c r="G89" i="34"/>
  <c r="K89" i="34" s="1"/>
  <c r="J88" i="34"/>
  <c r="I88" i="34"/>
  <c r="G88" i="34"/>
  <c r="K88" i="34" s="1"/>
  <c r="F88" i="34"/>
  <c r="H88" i="34" s="1"/>
  <c r="D88" i="34"/>
  <c r="K87" i="34"/>
  <c r="J87" i="34"/>
  <c r="G87" i="34"/>
  <c r="M79" i="34"/>
  <c r="K79" i="34"/>
  <c r="L79" i="34" s="1"/>
  <c r="D79" i="34"/>
  <c r="D113" i="34" s="1"/>
  <c r="M78" i="34"/>
  <c r="K78" i="34"/>
  <c r="L78" i="34" s="1"/>
  <c r="D78" i="34"/>
  <c r="M77" i="34"/>
  <c r="K77" i="34"/>
  <c r="L77" i="34" s="1"/>
  <c r="D77" i="34"/>
  <c r="D89" i="34" s="1"/>
  <c r="M76" i="34"/>
  <c r="K76" i="34"/>
  <c r="L76" i="34" s="1"/>
  <c r="F76" i="34"/>
  <c r="D76" i="34"/>
  <c r="M75" i="34"/>
  <c r="K75" i="34"/>
  <c r="L75" i="34" s="1"/>
  <c r="D75" i="34"/>
  <c r="D109" i="34" s="1"/>
  <c r="D71" i="34"/>
  <c r="F69" i="34"/>
  <c r="J79" i="34" s="1"/>
  <c r="F79" i="34" s="1"/>
  <c r="F67" i="34"/>
  <c r="G65" i="34"/>
  <c r="H65" i="34" s="1"/>
  <c r="H64" i="34"/>
  <c r="F63" i="34"/>
  <c r="H63" i="34" s="1"/>
  <c r="H62" i="34"/>
  <c r="G61" i="34"/>
  <c r="H61" i="34" s="1"/>
  <c r="D59" i="34"/>
  <c r="F55" i="34"/>
  <c r="F53" i="34"/>
  <c r="F30" i="34" s="1"/>
  <c r="G51" i="34"/>
  <c r="H51" i="34" s="1"/>
  <c r="H50" i="34"/>
  <c r="F49" i="34"/>
  <c r="H49" i="34" s="1"/>
  <c r="H48" i="34"/>
  <c r="G47" i="34"/>
  <c r="H47" i="34" s="1"/>
  <c r="D46" i="34"/>
  <c r="J44" i="34"/>
  <c r="F44" i="34"/>
  <c r="J77" i="34" s="1"/>
  <c r="F77" i="34" s="1"/>
  <c r="F42" i="34"/>
  <c r="F18" i="34" s="1"/>
  <c r="H40" i="34"/>
  <c r="G40" i="34"/>
  <c r="G39" i="34"/>
  <c r="H39" i="34" s="1"/>
  <c r="F38" i="34"/>
  <c r="H38" i="34" s="1"/>
  <c r="H37" i="34"/>
  <c r="G36" i="34"/>
  <c r="H36" i="34" s="1"/>
  <c r="D35" i="34"/>
  <c r="D34" i="34"/>
  <c r="F32" i="34"/>
  <c r="J76" i="34" s="1"/>
  <c r="H28" i="34"/>
  <c r="G28" i="34"/>
  <c r="H27" i="34"/>
  <c r="F26" i="34"/>
  <c r="H26" i="34" s="1"/>
  <c r="H25" i="34"/>
  <c r="G24" i="34"/>
  <c r="H24" i="34" s="1"/>
  <c r="D23" i="34"/>
  <c r="D22" i="34"/>
  <c r="F20" i="34"/>
  <c r="J75" i="34" s="1"/>
  <c r="F75" i="34" s="1"/>
  <c r="G16" i="34"/>
  <c r="H16" i="34" s="1"/>
  <c r="H15" i="34"/>
  <c r="F14" i="34"/>
  <c r="H14" i="34" s="1"/>
  <c r="H13" i="34"/>
  <c r="H12" i="34"/>
  <c r="H17" i="34" s="1"/>
  <c r="G18" i="34" s="1"/>
  <c r="H18" i="34" s="1"/>
  <c r="G12" i="34"/>
  <c r="D11" i="34"/>
  <c r="D6" i="34"/>
  <c r="K3" i="34"/>
  <c r="D3" i="34"/>
  <c r="I17" i="16"/>
  <c r="G375" i="33"/>
  <c r="H368" i="33"/>
  <c r="H369" i="33" s="1"/>
  <c r="H370" i="33" s="1"/>
  <c r="O366" i="33"/>
  <c r="N366" i="33"/>
  <c r="M366" i="33"/>
  <c r="L366" i="33"/>
  <c r="H366" i="33"/>
  <c r="F355" i="33"/>
  <c r="J348" i="33"/>
  <c r="J349" i="33" s="1"/>
  <c r="G348" i="33"/>
  <c r="G355" i="33" s="1"/>
  <c r="H355" i="33" s="1"/>
  <c r="G356" i="33" s="1"/>
  <c r="H356" i="33" s="1"/>
  <c r="H357" i="33" s="1"/>
  <c r="D345" i="33"/>
  <c r="G340" i="33"/>
  <c r="H340" i="33" s="1"/>
  <c r="G341" i="33" s="1"/>
  <c r="H341" i="33" s="1"/>
  <c r="H342" i="33" s="1"/>
  <c r="F340" i="33"/>
  <c r="J333" i="33"/>
  <c r="J334" i="33" s="1"/>
  <c r="G333" i="33"/>
  <c r="H333" i="33" s="1"/>
  <c r="G334" i="33" s="1"/>
  <c r="H334" i="33" s="1"/>
  <c r="G335" i="33" s="1"/>
  <c r="H335" i="33" s="1"/>
  <c r="H336" i="33" s="1"/>
  <c r="D330" i="33"/>
  <c r="G325" i="33"/>
  <c r="F325" i="33"/>
  <c r="H325" i="33" s="1"/>
  <c r="G326" i="33" s="1"/>
  <c r="H326" i="33" s="1"/>
  <c r="H327" i="33" s="1"/>
  <c r="J318" i="33"/>
  <c r="J319" i="33" s="1"/>
  <c r="G318" i="33"/>
  <c r="H318" i="33" s="1"/>
  <c r="G319" i="33" s="1"/>
  <c r="H319" i="33" s="1"/>
  <c r="G320" i="33" s="1"/>
  <c r="H320" i="33" s="1"/>
  <c r="H321" i="33" s="1"/>
  <c r="D315" i="33"/>
  <c r="F310" i="33"/>
  <c r="J304" i="33"/>
  <c r="J303" i="33"/>
  <c r="G303" i="33" s="1"/>
  <c r="D300" i="33"/>
  <c r="F295" i="33"/>
  <c r="J288" i="33"/>
  <c r="D285" i="33"/>
  <c r="G278" i="33"/>
  <c r="F278" i="33"/>
  <c r="H278" i="33" s="1"/>
  <c r="G279" i="33" s="1"/>
  <c r="H279" i="33" s="1"/>
  <c r="H280" i="33" s="1"/>
  <c r="J271" i="33"/>
  <c r="J272" i="33" s="1"/>
  <c r="G271" i="33"/>
  <c r="H271" i="33" s="1"/>
  <c r="G272" i="33" s="1"/>
  <c r="H272" i="33" s="1"/>
  <c r="G273" i="33" s="1"/>
  <c r="H273" i="33" s="1"/>
  <c r="H274" i="33" s="1"/>
  <c r="D268" i="33"/>
  <c r="J266" i="33"/>
  <c r="F261" i="33"/>
  <c r="G260" i="33"/>
  <c r="H260" i="33" s="1"/>
  <c r="G261" i="33" s="1"/>
  <c r="J252" i="33"/>
  <c r="K266" i="33" s="1"/>
  <c r="G252" i="33"/>
  <c r="G251" i="33"/>
  <c r="F247" i="33"/>
  <c r="H247" i="33" s="1"/>
  <c r="H248" i="33" s="1"/>
  <c r="H250" i="33" s="1"/>
  <c r="H253" i="33" s="1"/>
  <c r="H246" i="33"/>
  <c r="G242" i="33"/>
  <c r="F242" i="33"/>
  <c r="H242" i="33" s="1"/>
  <c r="G243" i="33" s="1"/>
  <c r="H243" i="33" s="1"/>
  <c r="G244" i="33" s="1"/>
  <c r="H244" i="33" s="1"/>
  <c r="G237" i="33"/>
  <c r="F237" i="33"/>
  <c r="H237" i="33" s="1"/>
  <c r="G238" i="33" s="1"/>
  <c r="H238" i="33" s="1"/>
  <c r="H239" i="33" s="1"/>
  <c r="J230" i="33"/>
  <c r="J229" i="33"/>
  <c r="G229" i="33"/>
  <c r="H229" i="33" s="1"/>
  <c r="G230" i="33" s="1"/>
  <c r="H230" i="33" s="1"/>
  <c r="G231" i="33" s="1"/>
  <c r="H231" i="33" s="1"/>
  <c r="H232" i="33" s="1"/>
  <c r="J227" i="33"/>
  <c r="D226" i="33"/>
  <c r="K224" i="33"/>
  <c r="G218" i="33"/>
  <c r="H218" i="33" s="1"/>
  <c r="G219" i="33" s="1"/>
  <c r="J210" i="33"/>
  <c r="G210" i="33"/>
  <c r="G209" i="33"/>
  <c r="F205" i="33"/>
  <c r="H205" i="33" s="1"/>
  <c r="H204" i="33"/>
  <c r="H206" i="33" s="1"/>
  <c r="H208" i="33" s="1"/>
  <c r="H211" i="33" s="1"/>
  <c r="F200" i="33"/>
  <c r="F195" i="33"/>
  <c r="J187" i="33"/>
  <c r="J188" i="33" s="1"/>
  <c r="G187" i="33"/>
  <c r="H187" i="33" s="1"/>
  <c r="G188" i="33" s="1"/>
  <c r="H188" i="33" s="1"/>
  <c r="G189" i="33" s="1"/>
  <c r="H189" i="33" s="1"/>
  <c r="H190" i="33" s="1"/>
  <c r="J185" i="33"/>
  <c r="D184" i="33"/>
  <c r="J182" i="33"/>
  <c r="F177" i="33" s="1"/>
  <c r="H177" i="33" s="1"/>
  <c r="G179" i="33" s="1"/>
  <c r="H179" i="33" s="1"/>
  <c r="H181" i="33" s="1"/>
  <c r="G176" i="33"/>
  <c r="H176" i="33" s="1"/>
  <c r="G177" i="33" s="1"/>
  <c r="J168" i="33"/>
  <c r="K182" i="33" s="1"/>
  <c r="G168" i="33"/>
  <c r="G167" i="33"/>
  <c r="H163" i="33"/>
  <c r="H162" i="33"/>
  <c r="H164" i="33" s="1"/>
  <c r="H166" i="33" s="1"/>
  <c r="H169" i="33" s="1"/>
  <c r="F153" i="33"/>
  <c r="J146" i="33"/>
  <c r="J145" i="33"/>
  <c r="H145" i="33"/>
  <c r="G146" i="33" s="1"/>
  <c r="H146" i="33" s="1"/>
  <c r="G147" i="33" s="1"/>
  <c r="H147" i="33" s="1"/>
  <c r="H148" i="33" s="1"/>
  <c r="G145" i="33"/>
  <c r="D142" i="33"/>
  <c r="G135" i="33"/>
  <c r="H135" i="33" s="1"/>
  <c r="J134" i="33"/>
  <c r="G134" i="33"/>
  <c r="H134" i="33" s="1"/>
  <c r="J133" i="33"/>
  <c r="G133" i="33"/>
  <c r="H133" i="33" s="1"/>
  <c r="G132" i="33"/>
  <c r="H132" i="33" s="1"/>
  <c r="J131" i="33"/>
  <c r="L131" i="33" s="1"/>
  <c r="G131" i="33"/>
  <c r="H131" i="33" s="1"/>
  <c r="J130" i="33"/>
  <c r="H130" i="33"/>
  <c r="G130" i="33"/>
  <c r="J129" i="33"/>
  <c r="G129" i="33"/>
  <c r="H129" i="33" s="1"/>
  <c r="J128" i="33"/>
  <c r="G128" i="33"/>
  <c r="H128" i="33" s="1"/>
  <c r="J127" i="33"/>
  <c r="G127" i="33"/>
  <c r="H127" i="33" s="1"/>
  <c r="J126" i="33"/>
  <c r="G126" i="33"/>
  <c r="H126" i="33" s="1"/>
  <c r="J125" i="33"/>
  <c r="G125" i="33"/>
  <c r="H125" i="33" s="1"/>
  <c r="J124" i="33"/>
  <c r="G124" i="33"/>
  <c r="H124" i="33" s="1"/>
  <c r="J123" i="33"/>
  <c r="G123" i="33"/>
  <c r="H123" i="33" s="1"/>
  <c r="K122" i="33"/>
  <c r="K131" i="33" s="1"/>
  <c r="J122" i="33"/>
  <c r="L122" i="33" s="1"/>
  <c r="G122" i="33"/>
  <c r="H122" i="33" s="1"/>
  <c r="J121" i="33"/>
  <c r="G121" i="33"/>
  <c r="H121" i="33" s="1"/>
  <c r="F110" i="33"/>
  <c r="H110" i="33" s="1"/>
  <c r="H114" i="33" s="1"/>
  <c r="D110" i="33"/>
  <c r="F109" i="33"/>
  <c r="D109" i="33"/>
  <c r="F104" i="33"/>
  <c r="D104" i="33"/>
  <c r="D102" i="33"/>
  <c r="F101" i="33"/>
  <c r="D101" i="33"/>
  <c r="F100" i="33"/>
  <c r="G91" i="33"/>
  <c r="K91" i="33" s="1"/>
  <c r="D91" i="33"/>
  <c r="J90" i="33"/>
  <c r="G90" i="33"/>
  <c r="K90" i="33" s="1"/>
  <c r="F90" i="33"/>
  <c r="H90" i="33" s="1"/>
  <c r="J89" i="33"/>
  <c r="G89" i="33"/>
  <c r="K89" i="33" s="1"/>
  <c r="D89" i="33"/>
  <c r="J88" i="33"/>
  <c r="I88" i="33"/>
  <c r="G88" i="33" s="1"/>
  <c r="K88" i="33" s="1"/>
  <c r="J87" i="33"/>
  <c r="G87" i="33"/>
  <c r="K87" i="33" s="1"/>
  <c r="D87" i="33"/>
  <c r="M79" i="33"/>
  <c r="K79" i="33"/>
  <c r="L79" i="33" s="1"/>
  <c r="J79" i="33"/>
  <c r="F79" i="33" s="1"/>
  <c r="G79" i="33"/>
  <c r="H79" i="33" s="1"/>
  <c r="D79" i="33"/>
  <c r="D113" i="33" s="1"/>
  <c r="M78" i="33"/>
  <c r="K78" i="33"/>
  <c r="L78" i="33" s="1"/>
  <c r="J78" i="33"/>
  <c r="G78" i="33"/>
  <c r="F78" i="33"/>
  <c r="D78" i="33"/>
  <c r="M77" i="33"/>
  <c r="K77" i="33"/>
  <c r="L77" i="33" s="1"/>
  <c r="G77" i="33" s="1"/>
  <c r="J77" i="33"/>
  <c r="F77" i="33"/>
  <c r="D77" i="33"/>
  <c r="D111" i="33" s="1"/>
  <c r="M76" i="33"/>
  <c r="L76" i="33"/>
  <c r="K76" i="33"/>
  <c r="J76" i="33"/>
  <c r="F76" i="33"/>
  <c r="D76" i="33"/>
  <c r="D88" i="33" s="1"/>
  <c r="M75" i="33"/>
  <c r="G76" i="33" s="1"/>
  <c r="L75" i="33"/>
  <c r="G75" i="33" s="1"/>
  <c r="K75" i="33"/>
  <c r="J75" i="33"/>
  <c r="F75" i="33"/>
  <c r="H75" i="33" s="1"/>
  <c r="D75" i="33"/>
  <c r="D100" i="33" s="1"/>
  <c r="H64" i="33"/>
  <c r="F63" i="33"/>
  <c r="H63" i="33" s="1"/>
  <c r="H62" i="33"/>
  <c r="G61" i="33"/>
  <c r="H61" i="33" s="1"/>
  <c r="H66" i="33" s="1"/>
  <c r="D59" i="33"/>
  <c r="F53" i="33"/>
  <c r="H50" i="33"/>
  <c r="F49" i="33"/>
  <c r="H49" i="33" s="1"/>
  <c r="H48" i="33"/>
  <c r="G47" i="33"/>
  <c r="G51" i="33" s="1"/>
  <c r="H51" i="33" s="1"/>
  <c r="D46" i="33"/>
  <c r="J44" i="33"/>
  <c r="F42" i="33"/>
  <c r="G40" i="33"/>
  <c r="G65" i="33" s="1"/>
  <c r="H65" i="33" s="1"/>
  <c r="H38" i="33"/>
  <c r="F38" i="33"/>
  <c r="H37" i="33"/>
  <c r="G36" i="33"/>
  <c r="G39" i="33" s="1"/>
  <c r="H39" i="33" s="1"/>
  <c r="D35" i="33"/>
  <c r="D34" i="33"/>
  <c r="F30" i="33"/>
  <c r="G28" i="33"/>
  <c r="H28" i="33" s="1"/>
  <c r="H27" i="33"/>
  <c r="H26" i="33"/>
  <c r="F26" i="33"/>
  <c r="H25" i="33"/>
  <c r="G24" i="33"/>
  <c r="H24" i="33" s="1"/>
  <c r="D23" i="33"/>
  <c r="F18" i="33"/>
  <c r="G16" i="33"/>
  <c r="H16" i="33" s="1"/>
  <c r="H15" i="33"/>
  <c r="F14" i="33"/>
  <c r="H14" i="33" s="1"/>
  <c r="H13" i="33"/>
  <c r="H12" i="33"/>
  <c r="G12" i="33"/>
  <c r="D11" i="33"/>
  <c r="D6" i="33"/>
  <c r="K3" i="33"/>
  <c r="F67" i="33" s="1"/>
  <c r="D3" i="33"/>
  <c r="R15" i="19"/>
  <c r="R14" i="19"/>
  <c r="Q14" i="19"/>
  <c r="Q15" i="19" s="1"/>
  <c r="P14" i="19"/>
  <c r="P15" i="19" s="1"/>
  <c r="O14" i="19"/>
  <c r="O15" i="19" s="1"/>
  <c r="N14" i="19"/>
  <c r="N15" i="19" s="1"/>
  <c r="M14" i="19"/>
  <c r="M15" i="19" s="1"/>
  <c r="L14" i="19"/>
  <c r="L15" i="19" s="1"/>
  <c r="K14" i="19"/>
  <c r="K15" i="19" s="1"/>
  <c r="J14" i="19"/>
  <c r="I14" i="19"/>
  <c r="I15" i="19" s="1"/>
  <c r="H14" i="19"/>
  <c r="G14" i="19"/>
  <c r="G15" i="19" s="1"/>
  <c r="C14" i="19" s="1"/>
  <c r="F14" i="19"/>
  <c r="R12" i="19"/>
  <c r="Q12" i="19"/>
  <c r="R11" i="19"/>
  <c r="Q11" i="19"/>
  <c r="P11" i="19"/>
  <c r="P12" i="19" s="1"/>
  <c r="O11" i="19"/>
  <c r="O12" i="19" s="1"/>
  <c r="N11" i="19"/>
  <c r="M11" i="19"/>
  <c r="L11" i="19"/>
  <c r="L12" i="19" s="1"/>
  <c r="K11" i="19"/>
  <c r="K12" i="19" s="1"/>
  <c r="J11" i="19"/>
  <c r="J12" i="19" s="1"/>
  <c r="I11" i="19"/>
  <c r="I12" i="19" s="1"/>
  <c r="H11" i="19"/>
  <c r="H12" i="19" s="1"/>
  <c r="G11" i="19"/>
  <c r="G12" i="19" s="1"/>
  <c r="C11" i="19" s="1"/>
  <c r="F11" i="19"/>
  <c r="G417" i="32"/>
  <c r="H410" i="32"/>
  <c r="O408" i="32"/>
  <c r="N408" i="32"/>
  <c r="M408" i="32"/>
  <c r="L408" i="32"/>
  <c r="H408" i="32"/>
  <c r="H411" i="32" s="1"/>
  <c r="H412" i="32" s="1"/>
  <c r="F397" i="32"/>
  <c r="J390" i="32"/>
  <c r="J391" i="32" s="1"/>
  <c r="D387" i="32"/>
  <c r="F382" i="32"/>
  <c r="J375" i="32"/>
  <c r="J376" i="32" s="1"/>
  <c r="G375" i="32"/>
  <c r="H375" i="32" s="1"/>
  <c r="G376" i="32" s="1"/>
  <c r="H376" i="32" s="1"/>
  <c r="G377" i="32" s="1"/>
  <c r="H377" i="32" s="1"/>
  <c r="H378" i="32" s="1"/>
  <c r="D372" i="32"/>
  <c r="F367" i="32"/>
  <c r="J360" i="32"/>
  <c r="J361" i="32" s="1"/>
  <c r="D357" i="32"/>
  <c r="F352" i="32"/>
  <c r="J345" i="32"/>
  <c r="G345" i="32" s="1"/>
  <c r="D342" i="32"/>
  <c r="F337" i="32"/>
  <c r="J330" i="32"/>
  <c r="G330" i="32" s="1"/>
  <c r="G337" i="32" s="1"/>
  <c r="H337" i="32" s="1"/>
  <c r="G338" i="32" s="1"/>
  <c r="H338" i="32" s="1"/>
  <c r="H339" i="32" s="1"/>
  <c r="D327" i="32"/>
  <c r="F320" i="32"/>
  <c r="J313" i="32"/>
  <c r="J314" i="32" s="1"/>
  <c r="D310" i="32"/>
  <c r="J308" i="32"/>
  <c r="F303" i="32"/>
  <c r="G302" i="32"/>
  <c r="H302" i="32" s="1"/>
  <c r="G303" i="32" s="1"/>
  <c r="J294" i="32"/>
  <c r="K308" i="32" s="1"/>
  <c r="G294" i="32"/>
  <c r="G293" i="32"/>
  <c r="H290" i="32"/>
  <c r="H292" i="32" s="1"/>
  <c r="H295" i="32" s="1"/>
  <c r="F289" i="32"/>
  <c r="H289" i="32" s="1"/>
  <c r="H288" i="32"/>
  <c r="F279" i="32"/>
  <c r="F284" i="32" s="1"/>
  <c r="J271" i="32"/>
  <c r="G271" i="32" s="1"/>
  <c r="J269" i="32"/>
  <c r="D268" i="32"/>
  <c r="K266" i="32"/>
  <c r="J266" i="32"/>
  <c r="F261" i="32"/>
  <c r="G260" i="32"/>
  <c r="H260" i="32" s="1"/>
  <c r="G261" i="32" s="1"/>
  <c r="J252" i="32"/>
  <c r="G252" i="32" s="1"/>
  <c r="G251" i="32"/>
  <c r="F247" i="32"/>
  <c r="H247" i="32" s="1"/>
  <c r="H246" i="32"/>
  <c r="H248" i="32" s="1"/>
  <c r="H250" i="32" s="1"/>
  <c r="F242" i="32"/>
  <c r="F237" i="32"/>
  <c r="J229" i="32"/>
  <c r="J230" i="32" s="1"/>
  <c r="J227" i="32"/>
  <c r="D226" i="32"/>
  <c r="K224" i="32"/>
  <c r="G218" i="32"/>
  <c r="H218" i="32" s="1"/>
  <c r="G219" i="32" s="1"/>
  <c r="J210" i="32"/>
  <c r="G210" i="32" s="1"/>
  <c r="G209" i="32"/>
  <c r="F205" i="32"/>
  <c r="H205" i="32" s="1"/>
  <c r="H204" i="32"/>
  <c r="H206" i="32" s="1"/>
  <c r="H208" i="32" s="1"/>
  <c r="H211" i="32" s="1"/>
  <c r="F195" i="32"/>
  <c r="J187" i="32"/>
  <c r="J188" i="32" s="1"/>
  <c r="J185" i="32"/>
  <c r="D184" i="32"/>
  <c r="J182" i="32"/>
  <c r="F177" i="32"/>
  <c r="G176" i="32"/>
  <c r="H176" i="32" s="1"/>
  <c r="G177" i="32" s="1"/>
  <c r="J168" i="32"/>
  <c r="K182" i="32" s="1"/>
  <c r="G168" i="32"/>
  <c r="G167" i="32"/>
  <c r="F163" i="32"/>
  <c r="H163" i="32" s="1"/>
  <c r="H164" i="32" s="1"/>
  <c r="H166" i="32" s="1"/>
  <c r="H169" i="32" s="1"/>
  <c r="H162" i="32"/>
  <c r="F153" i="32"/>
  <c r="J145" i="32"/>
  <c r="J146" i="32" s="1"/>
  <c r="D142" i="32"/>
  <c r="G135" i="32"/>
  <c r="J134" i="32"/>
  <c r="G134" i="32"/>
  <c r="J133" i="32"/>
  <c r="G133" i="32"/>
  <c r="G132" i="32"/>
  <c r="J131" i="32"/>
  <c r="G131" i="32"/>
  <c r="J130" i="32"/>
  <c r="G130" i="32"/>
  <c r="J129" i="32"/>
  <c r="G129" i="32"/>
  <c r="J128" i="32"/>
  <c r="G128" i="32"/>
  <c r="J127" i="32"/>
  <c r="G127" i="32"/>
  <c r="J126" i="32"/>
  <c r="G126" i="32"/>
  <c r="J125" i="32"/>
  <c r="G125" i="32"/>
  <c r="J124" i="32"/>
  <c r="G124" i="32"/>
  <c r="J123" i="32"/>
  <c r="G123" i="32"/>
  <c r="J122" i="32"/>
  <c r="G122" i="32"/>
  <c r="J121" i="32"/>
  <c r="G121" i="32"/>
  <c r="G91" i="32"/>
  <c r="K91" i="32" s="1"/>
  <c r="J90" i="32"/>
  <c r="G90" i="32"/>
  <c r="K90" i="32" s="1"/>
  <c r="J89" i="32"/>
  <c r="G89" i="32"/>
  <c r="K89" i="32" s="1"/>
  <c r="J88" i="32"/>
  <c r="I88" i="32"/>
  <c r="G88" i="32"/>
  <c r="K88" i="32" s="1"/>
  <c r="J87" i="32"/>
  <c r="G87" i="32"/>
  <c r="K87" i="32" s="1"/>
  <c r="M79" i="32"/>
  <c r="K79" i="32"/>
  <c r="L79" i="32" s="1"/>
  <c r="D79" i="32"/>
  <c r="D113" i="32" s="1"/>
  <c r="M78" i="32"/>
  <c r="K78" i="32"/>
  <c r="L78" i="32" s="1"/>
  <c r="D78" i="32"/>
  <c r="D112" i="32" s="1"/>
  <c r="M77" i="32"/>
  <c r="K77" i="32"/>
  <c r="L77" i="32" s="1"/>
  <c r="G77" i="32" s="1"/>
  <c r="D77" i="32"/>
  <c r="D111" i="32" s="1"/>
  <c r="M76" i="32"/>
  <c r="K76" i="32"/>
  <c r="L76" i="32" s="1"/>
  <c r="D76" i="32"/>
  <c r="D101" i="32" s="1"/>
  <c r="M75" i="32"/>
  <c r="K75" i="32"/>
  <c r="L75" i="32" s="1"/>
  <c r="G75" i="32" s="1"/>
  <c r="D75" i="32"/>
  <c r="D109" i="32" s="1"/>
  <c r="D71" i="32"/>
  <c r="F69" i="32"/>
  <c r="J79" i="32" s="1"/>
  <c r="F79" i="32" s="1"/>
  <c r="H64" i="32"/>
  <c r="F63" i="32"/>
  <c r="H63" i="32" s="1"/>
  <c r="H62" i="32"/>
  <c r="G61" i="32"/>
  <c r="H61" i="32" s="1"/>
  <c r="D59" i="32"/>
  <c r="F55" i="32"/>
  <c r="H50" i="32"/>
  <c r="F49" i="32"/>
  <c r="H49" i="32" s="1"/>
  <c r="H48" i="32"/>
  <c r="G47" i="32"/>
  <c r="G51" i="32" s="1"/>
  <c r="H51" i="32" s="1"/>
  <c r="D46" i="32"/>
  <c r="J44" i="32"/>
  <c r="F44" i="32"/>
  <c r="F38" i="32"/>
  <c r="H38" i="32" s="1"/>
  <c r="H37" i="32"/>
  <c r="G36" i="32"/>
  <c r="G39" i="32" s="1"/>
  <c r="H39" i="32" s="1"/>
  <c r="D35" i="32"/>
  <c r="D34" i="32"/>
  <c r="F32" i="32"/>
  <c r="H27" i="32"/>
  <c r="F26" i="32"/>
  <c r="H26" i="32" s="1"/>
  <c r="H25" i="32"/>
  <c r="G24" i="32"/>
  <c r="G28" i="32" s="1"/>
  <c r="H28" i="32" s="1"/>
  <c r="D23" i="32"/>
  <c r="D22" i="32"/>
  <c r="F20" i="32"/>
  <c r="H15" i="32"/>
  <c r="F14" i="32"/>
  <c r="H14" i="32" s="1"/>
  <c r="H13" i="32"/>
  <c r="G12" i="32"/>
  <c r="H12" i="32" s="1"/>
  <c r="D11" i="32"/>
  <c r="D6" i="32"/>
  <c r="K3" i="32"/>
  <c r="F42" i="32" s="1"/>
  <c r="F18" i="32" s="1"/>
  <c r="D3" i="32"/>
  <c r="F20" i="31"/>
  <c r="F32" i="31"/>
  <c r="F44" i="31"/>
  <c r="J77" i="31" s="1"/>
  <c r="F77" i="31" s="1"/>
  <c r="F102" i="31" s="1"/>
  <c r="F69" i="31"/>
  <c r="J79" i="31" s="1"/>
  <c r="F79" i="31" s="1"/>
  <c r="F55" i="31"/>
  <c r="I86" i="13"/>
  <c r="G417" i="31"/>
  <c r="H410" i="31"/>
  <c r="O408" i="31"/>
  <c r="N408" i="31"/>
  <c r="M408" i="31"/>
  <c r="L408" i="31"/>
  <c r="H408" i="31"/>
  <c r="H411" i="31" s="1"/>
  <c r="H412" i="31" s="1"/>
  <c r="F397" i="31"/>
  <c r="J390" i="31"/>
  <c r="J391" i="31" s="1"/>
  <c r="D387" i="31"/>
  <c r="F382" i="31"/>
  <c r="J375" i="31"/>
  <c r="J376" i="31" s="1"/>
  <c r="D372" i="31"/>
  <c r="F367" i="31"/>
  <c r="J360" i="31"/>
  <c r="J361" i="31" s="1"/>
  <c r="D357" i="31"/>
  <c r="F352" i="31"/>
  <c r="J345" i="31"/>
  <c r="G345" i="31" s="1"/>
  <c r="D342" i="31"/>
  <c r="F337" i="31"/>
  <c r="J330" i="31"/>
  <c r="D327" i="31"/>
  <c r="F320" i="31"/>
  <c r="J313" i="31"/>
  <c r="J314" i="31" s="1"/>
  <c r="D310" i="31"/>
  <c r="J308" i="31"/>
  <c r="F303" i="31"/>
  <c r="G302" i="31"/>
  <c r="H302" i="31" s="1"/>
  <c r="G303" i="31" s="1"/>
  <c r="J294" i="31"/>
  <c r="K308" i="31" s="1"/>
  <c r="G294" i="31"/>
  <c r="G293" i="31"/>
  <c r="H290" i="31"/>
  <c r="H292" i="31" s="1"/>
  <c r="H295" i="31" s="1"/>
  <c r="F289" i="31"/>
  <c r="H289" i="31" s="1"/>
  <c r="H288" i="31"/>
  <c r="F279" i="31"/>
  <c r="J271" i="31"/>
  <c r="G271" i="31" s="1"/>
  <c r="J269" i="31"/>
  <c r="D268" i="31"/>
  <c r="K266" i="31"/>
  <c r="J266" i="31"/>
  <c r="F261" i="31"/>
  <c r="G260" i="31"/>
  <c r="H260" i="31" s="1"/>
  <c r="G261" i="31" s="1"/>
  <c r="J252" i="31"/>
  <c r="G252" i="31" s="1"/>
  <c r="G251" i="31"/>
  <c r="F247" i="31"/>
  <c r="H247" i="31" s="1"/>
  <c r="H246" i="31"/>
  <c r="H248" i="31" s="1"/>
  <c r="H250" i="31" s="1"/>
  <c r="H253" i="31" s="1"/>
  <c r="F237" i="31"/>
  <c r="F242" i="31" s="1"/>
  <c r="J227" i="31"/>
  <c r="D226" i="31"/>
  <c r="K224" i="31"/>
  <c r="G218" i="31"/>
  <c r="H218" i="31" s="1"/>
  <c r="G219" i="31" s="1"/>
  <c r="J210" i="31"/>
  <c r="G210" i="31" s="1"/>
  <c r="G209" i="31"/>
  <c r="F205" i="31"/>
  <c r="H205" i="31" s="1"/>
  <c r="H204" i="31"/>
  <c r="F195" i="31"/>
  <c r="J185" i="31"/>
  <c r="D184" i="31"/>
  <c r="J182" i="31"/>
  <c r="F177" i="31"/>
  <c r="G176" i="31"/>
  <c r="H176" i="31" s="1"/>
  <c r="G177" i="31" s="1"/>
  <c r="J168" i="31"/>
  <c r="K182" i="31" s="1"/>
  <c r="G168" i="31"/>
  <c r="G167" i="31"/>
  <c r="F163" i="31"/>
  <c r="H163" i="31" s="1"/>
  <c r="H164" i="31" s="1"/>
  <c r="H166" i="31" s="1"/>
  <c r="H169" i="31" s="1"/>
  <c r="H162" i="31"/>
  <c r="F153" i="31"/>
  <c r="D142" i="31"/>
  <c r="J134" i="31"/>
  <c r="J133" i="31"/>
  <c r="J131" i="31"/>
  <c r="J130" i="31"/>
  <c r="J129" i="31"/>
  <c r="J128" i="31"/>
  <c r="J127" i="31"/>
  <c r="J126" i="31"/>
  <c r="J125" i="31"/>
  <c r="J124" i="31"/>
  <c r="J123" i="31"/>
  <c r="J122" i="31"/>
  <c r="J121" i="31"/>
  <c r="G91" i="31"/>
  <c r="K91" i="31" s="1"/>
  <c r="J90" i="31"/>
  <c r="G90" i="31"/>
  <c r="K90" i="31" s="1"/>
  <c r="J89" i="31"/>
  <c r="G89" i="31"/>
  <c r="K89" i="31" s="1"/>
  <c r="J88" i="31"/>
  <c r="I88" i="31"/>
  <c r="G88" i="31"/>
  <c r="K88" i="31" s="1"/>
  <c r="J87" i="31"/>
  <c r="G87" i="31"/>
  <c r="K87" i="31" s="1"/>
  <c r="M79" i="31"/>
  <c r="D79" i="31"/>
  <c r="D113" i="31" s="1"/>
  <c r="M78" i="31"/>
  <c r="J78" i="31"/>
  <c r="F78" i="31" s="1"/>
  <c r="M77" i="31"/>
  <c r="M76" i="31"/>
  <c r="J76" i="31"/>
  <c r="F76" i="31" s="1"/>
  <c r="F110" i="31" s="1"/>
  <c r="H110" i="31" s="1"/>
  <c r="H114" i="31" s="1"/>
  <c r="M75" i="31"/>
  <c r="J75" i="31"/>
  <c r="F75" i="31"/>
  <c r="F100" i="31" s="1"/>
  <c r="D71" i="31"/>
  <c r="H64" i="31"/>
  <c r="F63" i="31"/>
  <c r="H63" i="31" s="1"/>
  <c r="H62" i="31"/>
  <c r="D59" i="31"/>
  <c r="H50" i="31"/>
  <c r="F49" i="31"/>
  <c r="H49" i="31" s="1"/>
  <c r="H48" i="31"/>
  <c r="G47" i="31"/>
  <c r="G51" i="31" s="1"/>
  <c r="H51" i="31" s="1"/>
  <c r="D46" i="31"/>
  <c r="J44" i="31"/>
  <c r="F42" i="31"/>
  <c r="F18" i="31" s="1"/>
  <c r="F38" i="31"/>
  <c r="H38" i="31" s="1"/>
  <c r="H37" i="31"/>
  <c r="D34" i="31"/>
  <c r="F30" i="31"/>
  <c r="H27" i="31"/>
  <c r="H26" i="31"/>
  <c r="F26" i="31"/>
  <c r="H25" i="31"/>
  <c r="D22" i="31"/>
  <c r="H15" i="31"/>
  <c r="F14" i="31"/>
  <c r="H14" i="31" s="1"/>
  <c r="H13" i="31"/>
  <c r="D6" i="31"/>
  <c r="K3" i="31"/>
  <c r="F53" i="31" s="1"/>
  <c r="D3" i="31"/>
  <c r="F20" i="19"/>
  <c r="F17" i="19"/>
  <c r="F8" i="19"/>
  <c r="H3783" i="15"/>
  <c r="H2913" i="15"/>
  <c r="H3103" i="15"/>
  <c r="H3097" i="15"/>
  <c r="H3004" i="15"/>
  <c r="H48" i="13"/>
  <c r="J308" i="29"/>
  <c r="F303" i="29"/>
  <c r="G302" i="29"/>
  <c r="H302" i="29" s="1"/>
  <c r="G303" i="29" s="1"/>
  <c r="J294" i="29"/>
  <c r="K308" i="29" s="1"/>
  <c r="G293" i="29"/>
  <c r="H290" i="29"/>
  <c r="H292" i="29" s="1"/>
  <c r="H289" i="29"/>
  <c r="F289" i="29"/>
  <c r="H288" i="29"/>
  <c r="F279" i="29"/>
  <c r="F284" i="29" s="1"/>
  <c r="J271" i="29"/>
  <c r="G271" i="29" s="1"/>
  <c r="J269" i="29"/>
  <c r="D268" i="29"/>
  <c r="H66" i="13"/>
  <c r="J187" i="31" s="1"/>
  <c r="D22" i="29"/>
  <c r="D6" i="29"/>
  <c r="G397" i="34" l="1"/>
  <c r="H397" i="34"/>
  <c r="G398" i="34" s="1"/>
  <c r="H398" i="34" s="1"/>
  <c r="H399" i="34" s="1"/>
  <c r="F89" i="34"/>
  <c r="H89" i="34" s="1"/>
  <c r="F102" i="34"/>
  <c r="F111" i="34"/>
  <c r="H356" i="34"/>
  <c r="H181" i="34"/>
  <c r="G179" i="34"/>
  <c r="H179" i="34" s="1"/>
  <c r="I405" i="34"/>
  <c r="H386" i="34"/>
  <c r="H401" i="34"/>
  <c r="G79" i="34"/>
  <c r="H79" i="34" s="1"/>
  <c r="G76" i="34"/>
  <c r="H76" i="34" s="1"/>
  <c r="G78" i="34"/>
  <c r="G77" i="34"/>
  <c r="H77" i="34" s="1"/>
  <c r="G75" i="34"/>
  <c r="F200" i="34"/>
  <c r="H200" i="34" s="1"/>
  <c r="G201" i="34" s="1"/>
  <c r="H201" i="34" s="1"/>
  <c r="G202" i="34" s="1"/>
  <c r="H202" i="34" s="1"/>
  <c r="H206" i="34"/>
  <c r="H208" i="34" s="1"/>
  <c r="H375" i="34"/>
  <c r="G376" i="34" s="1"/>
  <c r="H376" i="34" s="1"/>
  <c r="G377" i="34" s="1"/>
  <c r="H377" i="34" s="1"/>
  <c r="H378" i="34" s="1"/>
  <c r="G210" i="34"/>
  <c r="K224" i="34"/>
  <c r="H19" i="34"/>
  <c r="G20" i="34" s="1"/>
  <c r="H20" i="34" s="1"/>
  <c r="H21" i="34" s="1"/>
  <c r="H303" i="34"/>
  <c r="F100" i="34"/>
  <c r="F109" i="34"/>
  <c r="F87" i="34"/>
  <c r="H87" i="34" s="1"/>
  <c r="H75" i="34"/>
  <c r="K121" i="34"/>
  <c r="H29" i="34"/>
  <c r="J230" i="34"/>
  <c r="G229" i="34"/>
  <c r="D101" i="34"/>
  <c r="D110" i="34"/>
  <c r="F101" i="34"/>
  <c r="F110" i="34"/>
  <c r="H110" i="34" s="1"/>
  <c r="H114" i="34" s="1"/>
  <c r="H41" i="34"/>
  <c r="H66" i="34"/>
  <c r="J78" i="34"/>
  <c r="F78" i="34" s="1"/>
  <c r="K135" i="34" s="1"/>
  <c r="L135" i="34" s="1"/>
  <c r="F135" i="34" s="1"/>
  <c r="H135" i="34" s="1"/>
  <c r="H261" i="34"/>
  <c r="F113" i="34"/>
  <c r="F104" i="34"/>
  <c r="H52" i="34"/>
  <c r="H279" i="34"/>
  <c r="G280" i="34" s="1"/>
  <c r="H280" i="34" s="1"/>
  <c r="H281" i="34" s="1"/>
  <c r="H187" i="34"/>
  <c r="G188" i="34" s="1"/>
  <c r="H188" i="34" s="1"/>
  <c r="G189" i="34" s="1"/>
  <c r="H189" i="34" s="1"/>
  <c r="H190" i="34" s="1"/>
  <c r="G367" i="34"/>
  <c r="H367" i="34" s="1"/>
  <c r="G368" i="34" s="1"/>
  <c r="H368" i="34" s="1"/>
  <c r="H369" i="34" s="1"/>
  <c r="H371" i="34" s="1"/>
  <c r="J331" i="34"/>
  <c r="D87" i="34"/>
  <c r="G279" i="34"/>
  <c r="J224" i="34"/>
  <c r="F219" i="34" s="1"/>
  <c r="H219" i="34" s="1"/>
  <c r="D104" i="34"/>
  <c r="G145" i="34"/>
  <c r="H344" i="33"/>
  <c r="H17" i="33"/>
  <c r="H329" i="33"/>
  <c r="I363" i="33"/>
  <c r="G67" i="33"/>
  <c r="H67" i="33" s="1"/>
  <c r="H68" i="33" s="1"/>
  <c r="G69" i="33" s="1"/>
  <c r="H69" i="33" s="1"/>
  <c r="H70" i="33" s="1"/>
  <c r="F111" i="33"/>
  <c r="H77" i="33"/>
  <c r="H81" i="33" s="1"/>
  <c r="F102" i="33"/>
  <c r="K130" i="33"/>
  <c r="G255" i="33"/>
  <c r="H255" i="33" s="1"/>
  <c r="H256" i="33" s="1"/>
  <c r="D112" i="33"/>
  <c r="D103" i="33"/>
  <c r="J224" i="33"/>
  <c r="F219" i="33" s="1"/>
  <c r="H219" i="33" s="1"/>
  <c r="L130" i="33"/>
  <c r="H282" i="33"/>
  <c r="H284" i="33" s="1"/>
  <c r="G195" i="33"/>
  <c r="H195" i="33" s="1"/>
  <c r="G196" i="33" s="1"/>
  <c r="H196" i="33" s="1"/>
  <c r="H197" i="33" s="1"/>
  <c r="G200" i="33"/>
  <c r="H348" i="33"/>
  <c r="G349" i="33" s="1"/>
  <c r="H349" i="33" s="1"/>
  <c r="G350" i="33" s="1"/>
  <c r="H350" i="33" s="1"/>
  <c r="H351" i="33" s="1"/>
  <c r="H359" i="33" s="1"/>
  <c r="K135" i="33"/>
  <c r="L135" i="33" s="1"/>
  <c r="K121" i="33"/>
  <c r="F112" i="33"/>
  <c r="H78" i="33"/>
  <c r="F103" i="33"/>
  <c r="F158" i="33"/>
  <c r="F89" i="33"/>
  <c r="H89" i="33" s="1"/>
  <c r="G288" i="33"/>
  <c r="J289" i="33"/>
  <c r="D90" i="33"/>
  <c r="H136" i="33"/>
  <c r="H137" i="33" s="1"/>
  <c r="H139" i="33" s="1"/>
  <c r="I118" i="33" s="1"/>
  <c r="H261" i="33"/>
  <c r="H76" i="33"/>
  <c r="F113" i="33"/>
  <c r="F91" i="33"/>
  <c r="H91" i="33" s="1"/>
  <c r="H303" i="33"/>
  <c r="G304" i="33" s="1"/>
  <c r="H304" i="33" s="1"/>
  <c r="G305" i="33" s="1"/>
  <c r="H305" i="33" s="1"/>
  <c r="H306" i="33" s="1"/>
  <c r="G310" i="33"/>
  <c r="H310" i="33" s="1"/>
  <c r="G311" i="33" s="1"/>
  <c r="H311" i="33" s="1"/>
  <c r="H312" i="33" s="1"/>
  <c r="H314" i="33" s="1"/>
  <c r="H29" i="33"/>
  <c r="H200" i="33"/>
  <c r="G201" i="33" s="1"/>
  <c r="H201" i="33" s="1"/>
  <c r="G202" i="33" s="1"/>
  <c r="H202" i="33" s="1"/>
  <c r="G213" i="33" s="1"/>
  <c r="H213" i="33" s="1"/>
  <c r="H214" i="33" s="1"/>
  <c r="H40" i="33"/>
  <c r="F87" i="33"/>
  <c r="H87" i="33" s="1"/>
  <c r="G158" i="33"/>
  <c r="G153" i="33"/>
  <c r="H153" i="33" s="1"/>
  <c r="G154" i="33" s="1"/>
  <c r="H154" i="33" s="1"/>
  <c r="H155" i="33" s="1"/>
  <c r="H47" i="33"/>
  <c r="H52" i="33" s="1"/>
  <c r="F88" i="33"/>
  <c r="H88" i="33" s="1"/>
  <c r="H36" i="33"/>
  <c r="D14" i="19"/>
  <c r="J15" i="19"/>
  <c r="U11" i="19"/>
  <c r="U14" i="19"/>
  <c r="H15" i="19"/>
  <c r="M12" i="19"/>
  <c r="N12" i="19"/>
  <c r="G16" i="32"/>
  <c r="H16" i="32" s="1"/>
  <c r="H17" i="32" s="1"/>
  <c r="G145" i="32"/>
  <c r="H145" i="32" s="1"/>
  <c r="G146" i="32" s="1"/>
  <c r="H146" i="32" s="1"/>
  <c r="G147" i="32" s="1"/>
  <c r="H147" i="32" s="1"/>
  <c r="H148" i="32" s="1"/>
  <c r="G313" i="32"/>
  <c r="G320" i="32" s="1"/>
  <c r="G187" i="32"/>
  <c r="G195" i="32" s="1"/>
  <c r="H330" i="32"/>
  <c r="G331" i="32" s="1"/>
  <c r="H331" i="32" s="1"/>
  <c r="G332" i="32" s="1"/>
  <c r="H332" i="32" s="1"/>
  <c r="H333" i="32" s="1"/>
  <c r="H341" i="32" s="1"/>
  <c r="D102" i="32"/>
  <c r="D89" i="32"/>
  <c r="G390" i="32"/>
  <c r="G397" i="32" s="1"/>
  <c r="H397" i="32" s="1"/>
  <c r="G398" i="32" s="1"/>
  <c r="H398" i="32" s="1"/>
  <c r="H399" i="32" s="1"/>
  <c r="D104" i="32"/>
  <c r="G382" i="32"/>
  <c r="H382" i="32" s="1"/>
  <c r="G383" i="32" s="1"/>
  <c r="H383" i="32" s="1"/>
  <c r="H384" i="32" s="1"/>
  <c r="H386" i="32" s="1"/>
  <c r="D103" i="32"/>
  <c r="J272" i="32"/>
  <c r="D90" i="32"/>
  <c r="J346" i="32"/>
  <c r="D91" i="32"/>
  <c r="F91" i="32"/>
  <c r="H91" i="32" s="1"/>
  <c r="F113" i="32"/>
  <c r="F104" i="32"/>
  <c r="H320" i="32"/>
  <c r="G321" i="32" s="1"/>
  <c r="H321" i="32" s="1"/>
  <c r="H322" i="32" s="1"/>
  <c r="H303" i="32"/>
  <c r="H261" i="32"/>
  <c r="H345" i="32"/>
  <c r="G346" i="32" s="1"/>
  <c r="H346" i="32" s="1"/>
  <c r="G347" i="32" s="1"/>
  <c r="H347" i="32" s="1"/>
  <c r="H348" i="32" s="1"/>
  <c r="G352" i="32"/>
  <c r="H352" i="32" s="1"/>
  <c r="G353" i="32" s="1"/>
  <c r="H353" i="32" s="1"/>
  <c r="H354" i="32" s="1"/>
  <c r="H195" i="32"/>
  <c r="G196" i="32" s="1"/>
  <c r="H196" i="32" s="1"/>
  <c r="H197" i="32" s="1"/>
  <c r="J76" i="32"/>
  <c r="F76" i="32" s="1"/>
  <c r="G79" i="32"/>
  <c r="H79" i="32" s="1"/>
  <c r="J78" i="32"/>
  <c r="F78" i="32" s="1"/>
  <c r="I405" i="32"/>
  <c r="H177" i="32"/>
  <c r="H253" i="32"/>
  <c r="J77" i="32"/>
  <c r="F77" i="32" s="1"/>
  <c r="G279" i="32"/>
  <c r="H279" i="32" s="1"/>
  <c r="G280" i="32" s="1"/>
  <c r="H280" i="32" s="1"/>
  <c r="H281" i="32" s="1"/>
  <c r="H271" i="32"/>
  <c r="G272" i="32" s="1"/>
  <c r="H272" i="32" s="1"/>
  <c r="G273" i="32" s="1"/>
  <c r="H273" i="32" s="1"/>
  <c r="H274" i="32" s="1"/>
  <c r="G284" i="32"/>
  <c r="H284" i="32"/>
  <c r="G285" i="32" s="1"/>
  <c r="H285" i="32" s="1"/>
  <c r="G286" i="32" s="1"/>
  <c r="H286" i="32" s="1"/>
  <c r="G297" i="32" s="1"/>
  <c r="H297" i="32" s="1"/>
  <c r="H298" i="32" s="1"/>
  <c r="H36" i="32"/>
  <c r="H47" i="32"/>
  <c r="H52" i="32" s="1"/>
  <c r="D110" i="32"/>
  <c r="G229" i="32"/>
  <c r="H24" i="32"/>
  <c r="H29" i="32" s="1"/>
  <c r="G78" i="32"/>
  <c r="F158" i="32"/>
  <c r="J331" i="32"/>
  <c r="D87" i="32"/>
  <c r="G360" i="32"/>
  <c r="G40" i="32"/>
  <c r="F67" i="32"/>
  <c r="J75" i="32"/>
  <c r="F75" i="32" s="1"/>
  <c r="D88" i="32"/>
  <c r="G76" i="32"/>
  <c r="F53" i="32"/>
  <c r="F30" i="32" s="1"/>
  <c r="D100" i="32"/>
  <c r="F200" i="32"/>
  <c r="J224" i="32"/>
  <c r="F219" i="32" s="1"/>
  <c r="H219" i="32" s="1"/>
  <c r="F88" i="31"/>
  <c r="H88" i="31" s="1"/>
  <c r="F101" i="31"/>
  <c r="G375" i="31"/>
  <c r="H375" i="31" s="1"/>
  <c r="G376" i="31" s="1"/>
  <c r="H376" i="31" s="1"/>
  <c r="G377" i="31" s="1"/>
  <c r="H377" i="31" s="1"/>
  <c r="H378" i="31" s="1"/>
  <c r="G390" i="31"/>
  <c r="G397" i="31" s="1"/>
  <c r="H397" i="31" s="1"/>
  <c r="G398" i="31" s="1"/>
  <c r="H398" i="31" s="1"/>
  <c r="H399" i="31" s="1"/>
  <c r="J272" i="31"/>
  <c r="D91" i="31"/>
  <c r="D104" i="31"/>
  <c r="G313" i="31"/>
  <c r="G320" i="31" s="1"/>
  <c r="H320" i="31" s="1"/>
  <c r="G321" i="31" s="1"/>
  <c r="H321" i="31" s="1"/>
  <c r="H322" i="31" s="1"/>
  <c r="J188" i="31"/>
  <c r="G187" i="31"/>
  <c r="H187" i="31" s="1"/>
  <c r="G188" i="31" s="1"/>
  <c r="H188" i="31" s="1"/>
  <c r="G189" i="31" s="1"/>
  <c r="H189" i="31" s="1"/>
  <c r="H190" i="31" s="1"/>
  <c r="G12" i="31"/>
  <c r="K75" i="31"/>
  <c r="L75" i="31" s="1"/>
  <c r="G75" i="31" s="1"/>
  <c r="H75" i="31" s="1"/>
  <c r="J346" i="31"/>
  <c r="F89" i="31"/>
  <c r="H89" i="31" s="1"/>
  <c r="F111" i="31"/>
  <c r="K121" i="31"/>
  <c r="L121" i="31" s="1"/>
  <c r="F121" i="31" s="1"/>
  <c r="H345" i="31"/>
  <c r="G346" i="31" s="1"/>
  <c r="H346" i="31" s="1"/>
  <c r="G347" i="31" s="1"/>
  <c r="H347" i="31" s="1"/>
  <c r="H348" i="31" s="1"/>
  <c r="G352" i="31"/>
  <c r="H352" i="31" s="1"/>
  <c r="G353" i="31" s="1"/>
  <c r="H353" i="31" s="1"/>
  <c r="H354" i="31" s="1"/>
  <c r="F91" i="31"/>
  <c r="H91" i="31" s="1"/>
  <c r="F113" i="31"/>
  <c r="F104" i="31"/>
  <c r="H206" i="31"/>
  <c r="H208" i="31" s="1"/>
  <c r="H211" i="31" s="1"/>
  <c r="G330" i="31"/>
  <c r="J331" i="31"/>
  <c r="I405" i="31"/>
  <c r="K122" i="31"/>
  <c r="F103" i="31"/>
  <c r="F90" i="31"/>
  <c r="F112" i="31"/>
  <c r="H303" i="31"/>
  <c r="H177" i="31"/>
  <c r="G284" i="31"/>
  <c r="H271" i="31"/>
  <c r="G272" i="31" s="1"/>
  <c r="H272" i="31" s="1"/>
  <c r="G273" i="31" s="1"/>
  <c r="H273" i="31" s="1"/>
  <c r="H274" i="31" s="1"/>
  <c r="G279" i="31"/>
  <c r="H279" i="31" s="1"/>
  <c r="G280" i="31" s="1"/>
  <c r="H280" i="31" s="1"/>
  <c r="H281" i="31" s="1"/>
  <c r="H261" i="31"/>
  <c r="F158" i="31"/>
  <c r="G360" i="31"/>
  <c r="J224" i="31"/>
  <c r="F219" i="31" s="1"/>
  <c r="H219" i="31" s="1"/>
  <c r="H47" i="31"/>
  <c r="H52" i="31" s="1"/>
  <c r="K135" i="31"/>
  <c r="L135" i="31" s="1"/>
  <c r="F135" i="31" s="1"/>
  <c r="F109" i="31"/>
  <c r="F67" i="31"/>
  <c r="F200" i="31"/>
  <c r="F87" i="31"/>
  <c r="H87" i="31" s="1"/>
  <c r="F284" i="31"/>
  <c r="J272" i="29"/>
  <c r="G279" i="29"/>
  <c r="H279" i="29" s="1"/>
  <c r="G280" i="29" s="1"/>
  <c r="H280" i="29" s="1"/>
  <c r="H281" i="29" s="1"/>
  <c r="G284" i="29"/>
  <c r="H284" i="29" s="1"/>
  <c r="G285" i="29" s="1"/>
  <c r="H285" i="29" s="1"/>
  <c r="G286" i="29" s="1"/>
  <c r="H286" i="29" s="1"/>
  <c r="H271" i="29"/>
  <c r="G272" i="29" s="1"/>
  <c r="H272" i="29" s="1"/>
  <c r="G273" i="29" s="1"/>
  <c r="H273" i="29" s="1"/>
  <c r="H274" i="29" s="1"/>
  <c r="H303" i="29"/>
  <c r="G294" i="29"/>
  <c r="H295" i="29" s="1"/>
  <c r="G30" i="34" l="1"/>
  <c r="H30" i="34" s="1"/>
  <c r="H31" i="34" s="1"/>
  <c r="G32" i="34" s="1"/>
  <c r="H32" i="34" s="1"/>
  <c r="H33" i="34" s="1"/>
  <c r="K123" i="34"/>
  <c r="L123" i="34" s="1"/>
  <c r="F123" i="34" s="1"/>
  <c r="H123" i="34" s="1"/>
  <c r="K133" i="34"/>
  <c r="L133" i="34" s="1"/>
  <c r="F133" i="34" s="1"/>
  <c r="H133" i="34" s="1"/>
  <c r="K126" i="34"/>
  <c r="L126" i="34" s="1"/>
  <c r="F126" i="34" s="1"/>
  <c r="H126" i="34" s="1"/>
  <c r="K132" i="34"/>
  <c r="L132" i="34" s="1"/>
  <c r="F132" i="34" s="1"/>
  <c r="H132" i="34" s="1"/>
  <c r="K125" i="34"/>
  <c r="L125" i="34" s="1"/>
  <c r="F125" i="34" s="1"/>
  <c r="H125" i="34" s="1"/>
  <c r="K124" i="34"/>
  <c r="L124" i="34" s="1"/>
  <c r="F124" i="34" s="1"/>
  <c r="H124" i="34" s="1"/>
  <c r="K128" i="34"/>
  <c r="L128" i="34" s="1"/>
  <c r="F128" i="34" s="1"/>
  <c r="H128" i="34" s="1"/>
  <c r="K134" i="34"/>
  <c r="L134" i="34" s="1"/>
  <c r="F134" i="34" s="1"/>
  <c r="H134" i="34" s="1"/>
  <c r="K129" i="34"/>
  <c r="L129" i="34" s="1"/>
  <c r="F129" i="34" s="1"/>
  <c r="H129" i="34" s="1"/>
  <c r="K127" i="34"/>
  <c r="L127" i="34" s="1"/>
  <c r="F127" i="34" s="1"/>
  <c r="H127" i="34" s="1"/>
  <c r="G305" i="34"/>
  <c r="H305" i="34" s="1"/>
  <c r="H307" i="34" s="1"/>
  <c r="H309" i="34" s="1"/>
  <c r="G67" i="34"/>
  <c r="H67" i="34" s="1"/>
  <c r="H68" i="34" s="1"/>
  <c r="G69" i="34" s="1"/>
  <c r="H69" i="34" s="1"/>
  <c r="H70" i="34" s="1"/>
  <c r="H265" i="34"/>
  <c r="G263" i="34"/>
  <c r="H263" i="34" s="1"/>
  <c r="H145" i="34"/>
  <c r="G146" i="34" s="1"/>
  <c r="H146" i="34" s="1"/>
  <c r="G147" i="34" s="1"/>
  <c r="H147" i="34" s="1"/>
  <c r="H148" i="34" s="1"/>
  <c r="G153" i="34"/>
  <c r="H153" i="34" s="1"/>
  <c r="G154" i="34" s="1"/>
  <c r="H154" i="34" s="1"/>
  <c r="H155" i="34" s="1"/>
  <c r="G158" i="34"/>
  <c r="H158" i="34" s="1"/>
  <c r="G159" i="34" s="1"/>
  <c r="H159" i="34" s="1"/>
  <c r="G160" i="34" s="1"/>
  <c r="H160" i="34" s="1"/>
  <c r="G171" i="34" s="1"/>
  <c r="H171" i="34" s="1"/>
  <c r="H172" i="34" s="1"/>
  <c r="H211" i="34"/>
  <c r="G53" i="34"/>
  <c r="H53" i="34" s="1"/>
  <c r="H54" i="34" s="1"/>
  <c r="G55" i="34" s="1"/>
  <c r="H55" i="34" s="1"/>
  <c r="H56" i="34" s="1"/>
  <c r="F112" i="34"/>
  <c r="F103" i="34"/>
  <c r="F90" i="34"/>
  <c r="H78" i="34"/>
  <c r="H81" i="34" s="1"/>
  <c r="K122" i="34"/>
  <c r="G221" i="34"/>
  <c r="H221" i="34" s="1"/>
  <c r="H223" i="34" s="1"/>
  <c r="G42" i="34"/>
  <c r="H42" i="34" s="1"/>
  <c r="H43" i="34"/>
  <c r="G44" i="34" s="1"/>
  <c r="H44" i="34" s="1"/>
  <c r="H45" i="34" s="1"/>
  <c r="L121" i="34"/>
  <c r="F121" i="34" s="1"/>
  <c r="H121" i="34" s="1"/>
  <c r="G213" i="34"/>
  <c r="H213" i="34" s="1"/>
  <c r="H214" i="34" s="1"/>
  <c r="H225" i="34" s="1"/>
  <c r="G237" i="34"/>
  <c r="H237" i="34" s="1"/>
  <c r="G238" i="34" s="1"/>
  <c r="H238" i="34" s="1"/>
  <c r="H239" i="34" s="1"/>
  <c r="H229" i="34"/>
  <c r="G230" i="34" s="1"/>
  <c r="H230" i="34" s="1"/>
  <c r="G231" i="34" s="1"/>
  <c r="H231" i="34" s="1"/>
  <c r="H232" i="34" s="1"/>
  <c r="G242" i="34"/>
  <c r="H242" i="34" s="1"/>
  <c r="G243" i="34" s="1"/>
  <c r="H243" i="34" s="1"/>
  <c r="G244" i="34" s="1"/>
  <c r="H244" i="34" s="1"/>
  <c r="G255" i="34" s="1"/>
  <c r="H255" i="34" s="1"/>
  <c r="H256" i="34" s="1"/>
  <c r="G295" i="33"/>
  <c r="H295" i="33" s="1"/>
  <c r="G296" i="33" s="1"/>
  <c r="H296" i="33" s="1"/>
  <c r="H297" i="33" s="1"/>
  <c r="H288" i="33"/>
  <c r="G289" i="33" s="1"/>
  <c r="H289" i="33" s="1"/>
  <c r="G290" i="33" s="1"/>
  <c r="H290" i="33" s="1"/>
  <c r="H291" i="33" s="1"/>
  <c r="G53" i="33"/>
  <c r="H53" i="33" s="1"/>
  <c r="H54" i="33" s="1"/>
  <c r="G55" i="33" s="1"/>
  <c r="H55" i="33" s="1"/>
  <c r="H56" i="33" s="1"/>
  <c r="H158" i="33"/>
  <c r="G159" i="33" s="1"/>
  <c r="H159" i="33" s="1"/>
  <c r="G160" i="33" s="1"/>
  <c r="H160" i="33" s="1"/>
  <c r="G171" i="33" s="1"/>
  <c r="H171" i="33" s="1"/>
  <c r="H172" i="33" s="1"/>
  <c r="H183" i="33" s="1"/>
  <c r="G30" i="33"/>
  <c r="H30" i="33" s="1"/>
  <c r="H31" i="33"/>
  <c r="G32" i="33" s="1"/>
  <c r="H32" i="33" s="1"/>
  <c r="H33" i="33" s="1"/>
  <c r="K127" i="33"/>
  <c r="L127" i="33" s="1"/>
  <c r="K123" i="33"/>
  <c r="L123" i="33" s="1"/>
  <c r="K129" i="33"/>
  <c r="L129" i="33" s="1"/>
  <c r="K125" i="33"/>
  <c r="L125" i="33" s="1"/>
  <c r="K133" i="33"/>
  <c r="L133" i="33" s="1"/>
  <c r="K134" i="33"/>
  <c r="L134" i="33" s="1"/>
  <c r="L121" i="33"/>
  <c r="K128" i="33"/>
  <c r="L128" i="33" s="1"/>
  <c r="K126" i="33"/>
  <c r="L126" i="33" s="1"/>
  <c r="K132" i="33"/>
  <c r="L132" i="33" s="1"/>
  <c r="K124" i="33"/>
  <c r="L124" i="33" s="1"/>
  <c r="H80" i="33"/>
  <c r="G221" i="33"/>
  <c r="H221" i="33" s="1"/>
  <c r="H223" i="33" s="1"/>
  <c r="H225" i="33" s="1"/>
  <c r="G18" i="33"/>
  <c r="H18" i="33" s="1"/>
  <c r="H19" i="33"/>
  <c r="G20" i="33" s="1"/>
  <c r="H20" i="33" s="1"/>
  <c r="H21" i="33" s="1"/>
  <c r="H92" i="33"/>
  <c r="G263" i="33"/>
  <c r="H263" i="33" s="1"/>
  <c r="H265" i="33" s="1"/>
  <c r="H267" i="33" s="1"/>
  <c r="H41" i="33"/>
  <c r="D11" i="19"/>
  <c r="H356" i="32"/>
  <c r="G153" i="32"/>
  <c r="H153" i="32" s="1"/>
  <c r="G154" i="32" s="1"/>
  <c r="H154" i="32" s="1"/>
  <c r="H155" i="32" s="1"/>
  <c r="H313" i="32"/>
  <c r="G314" i="32" s="1"/>
  <c r="H314" i="32" s="1"/>
  <c r="G315" i="32" s="1"/>
  <c r="H315" i="32" s="1"/>
  <c r="H316" i="32" s="1"/>
  <c r="H324" i="32" s="1"/>
  <c r="H326" i="32" s="1"/>
  <c r="G200" i="32"/>
  <c r="H200" i="32" s="1"/>
  <c r="G201" i="32" s="1"/>
  <c r="H201" i="32" s="1"/>
  <c r="G202" i="32" s="1"/>
  <c r="H202" i="32" s="1"/>
  <c r="G213" i="32" s="1"/>
  <c r="H213" i="32" s="1"/>
  <c r="H214" i="32" s="1"/>
  <c r="H187" i="32"/>
  <c r="G188" i="32" s="1"/>
  <c r="H188" i="32" s="1"/>
  <c r="G189" i="32" s="1"/>
  <c r="H189" i="32" s="1"/>
  <c r="H190" i="32" s="1"/>
  <c r="G158" i="32"/>
  <c r="H356" i="31"/>
  <c r="H390" i="32"/>
  <c r="G391" i="32" s="1"/>
  <c r="H391" i="32" s="1"/>
  <c r="G392" i="32" s="1"/>
  <c r="H392" i="32" s="1"/>
  <c r="H393" i="32" s="1"/>
  <c r="H401" i="32" s="1"/>
  <c r="H158" i="32"/>
  <c r="G159" i="32" s="1"/>
  <c r="H159" i="32" s="1"/>
  <c r="G160" i="32" s="1"/>
  <c r="H160" i="32" s="1"/>
  <c r="G171" i="32" s="1"/>
  <c r="H171" i="32" s="1"/>
  <c r="H172" i="32" s="1"/>
  <c r="F89" i="32"/>
  <c r="H89" i="32" s="1"/>
  <c r="F111" i="32"/>
  <c r="H77" i="32"/>
  <c r="F102" i="32"/>
  <c r="G30" i="32"/>
  <c r="H30" i="32" s="1"/>
  <c r="H31" i="32"/>
  <c r="G32" i="32" s="1"/>
  <c r="H32" i="32" s="1"/>
  <c r="H33" i="32" s="1"/>
  <c r="G263" i="32"/>
  <c r="H263" i="32" s="1"/>
  <c r="H265" i="32" s="1"/>
  <c r="G179" i="32"/>
  <c r="H179" i="32" s="1"/>
  <c r="H181" i="32" s="1"/>
  <c r="H40" i="32"/>
  <c r="H41" i="32" s="1"/>
  <c r="G65" i="32"/>
  <c r="H65" i="32" s="1"/>
  <c r="H66" i="32" s="1"/>
  <c r="G237" i="32"/>
  <c r="H237" i="32" s="1"/>
  <c r="G238" i="32" s="1"/>
  <c r="H238" i="32" s="1"/>
  <c r="H239" i="32" s="1"/>
  <c r="G242" i="32"/>
  <c r="H242" i="32" s="1"/>
  <c r="G243" i="32" s="1"/>
  <c r="H243" i="32" s="1"/>
  <c r="G244" i="32" s="1"/>
  <c r="H244" i="32" s="1"/>
  <c r="G255" i="32" s="1"/>
  <c r="H255" i="32" s="1"/>
  <c r="H256" i="32" s="1"/>
  <c r="H229" i="32"/>
  <c r="G230" i="32" s="1"/>
  <c r="H230" i="32" s="1"/>
  <c r="G231" i="32" s="1"/>
  <c r="H231" i="32" s="1"/>
  <c r="H232" i="32" s="1"/>
  <c r="G305" i="32"/>
  <c r="H305" i="32" s="1"/>
  <c r="H307" i="32" s="1"/>
  <c r="H309" i="32" s="1"/>
  <c r="G18" i="32"/>
  <c r="H18" i="32" s="1"/>
  <c r="H19" i="32"/>
  <c r="G20" i="32" s="1"/>
  <c r="H20" i="32" s="1"/>
  <c r="H21" i="32" s="1"/>
  <c r="F100" i="32"/>
  <c r="F109" i="32"/>
  <c r="K135" i="32"/>
  <c r="L135" i="32" s="1"/>
  <c r="F135" i="32" s="1"/>
  <c r="H135" i="32" s="1"/>
  <c r="H75" i="32"/>
  <c r="K121" i="32"/>
  <c r="F87" i="32"/>
  <c r="H87" i="32" s="1"/>
  <c r="G367" i="32"/>
  <c r="H367" i="32" s="1"/>
  <c r="G368" i="32" s="1"/>
  <c r="H368" i="32" s="1"/>
  <c r="H369" i="32" s="1"/>
  <c r="H360" i="32"/>
  <c r="G361" i="32" s="1"/>
  <c r="H361" i="32" s="1"/>
  <c r="G362" i="32" s="1"/>
  <c r="H362" i="32" s="1"/>
  <c r="H363" i="32" s="1"/>
  <c r="G53" i="32"/>
  <c r="H53" i="32" s="1"/>
  <c r="H54" i="32" s="1"/>
  <c r="G55" i="32" s="1"/>
  <c r="H55" i="32" s="1"/>
  <c r="H56" i="32" s="1"/>
  <c r="G221" i="32"/>
  <c r="H221" i="32" s="1"/>
  <c r="H223" i="32" s="1"/>
  <c r="F103" i="32"/>
  <c r="K122" i="32"/>
  <c r="H78" i="32"/>
  <c r="F90" i="32"/>
  <c r="F112" i="32"/>
  <c r="F101" i="32"/>
  <c r="F88" i="32"/>
  <c r="H88" i="32" s="1"/>
  <c r="H76" i="32"/>
  <c r="F110" i="32"/>
  <c r="H110" i="32" s="1"/>
  <c r="H114" i="32" s="1"/>
  <c r="G382" i="31"/>
  <c r="H382" i="31" s="1"/>
  <c r="G383" i="31" s="1"/>
  <c r="H383" i="31" s="1"/>
  <c r="H384" i="31" s="1"/>
  <c r="H386" i="31" s="1"/>
  <c r="H390" i="31"/>
  <c r="G391" i="31" s="1"/>
  <c r="H391" i="31" s="1"/>
  <c r="G392" i="31" s="1"/>
  <c r="H392" i="31" s="1"/>
  <c r="H393" i="31" s="1"/>
  <c r="H401" i="31" s="1"/>
  <c r="G195" i="31"/>
  <c r="H195" i="31" s="1"/>
  <c r="G196" i="31" s="1"/>
  <c r="H196" i="31" s="1"/>
  <c r="H197" i="31" s="1"/>
  <c r="G200" i="31"/>
  <c r="H200" i="31" s="1"/>
  <c r="G201" i="31" s="1"/>
  <c r="H201" i="31" s="1"/>
  <c r="G202" i="31" s="1"/>
  <c r="H202" i="31" s="1"/>
  <c r="G213" i="31" s="1"/>
  <c r="H213" i="31" s="1"/>
  <c r="H214" i="31" s="1"/>
  <c r="H313" i="31"/>
  <c r="G314" i="31" s="1"/>
  <c r="H314" i="31" s="1"/>
  <c r="G315" i="31" s="1"/>
  <c r="H315" i="31" s="1"/>
  <c r="H316" i="31" s="1"/>
  <c r="H324" i="31" s="1"/>
  <c r="H326" i="31" s="1"/>
  <c r="H284" i="31"/>
  <c r="G285" i="31" s="1"/>
  <c r="H285" i="31" s="1"/>
  <c r="G286" i="31" s="1"/>
  <c r="H286" i="31" s="1"/>
  <c r="G297" i="31" s="1"/>
  <c r="H297" i="31" s="1"/>
  <c r="H298" i="31" s="1"/>
  <c r="H12" i="31"/>
  <c r="G16" i="31"/>
  <c r="H16" i="31" s="1"/>
  <c r="G305" i="31"/>
  <c r="H305" i="31" s="1"/>
  <c r="H307" i="31" s="1"/>
  <c r="L122" i="31"/>
  <c r="F122" i="31" s="1"/>
  <c r="K131" i="31"/>
  <c r="L131" i="31" s="1"/>
  <c r="F131" i="31" s="1"/>
  <c r="G179" i="31"/>
  <c r="H179" i="31" s="1"/>
  <c r="H181" i="31" s="1"/>
  <c r="K130" i="31"/>
  <c r="L130" i="31" s="1"/>
  <c r="F130" i="31" s="1"/>
  <c r="H90" i="31"/>
  <c r="H92" i="31" s="1"/>
  <c r="G367" i="31"/>
  <c r="H367" i="31" s="1"/>
  <c r="G368" i="31" s="1"/>
  <c r="H368" i="31" s="1"/>
  <c r="H369" i="31" s="1"/>
  <c r="H360" i="31"/>
  <c r="G361" i="31" s="1"/>
  <c r="H361" i="31" s="1"/>
  <c r="G362" i="31" s="1"/>
  <c r="H362" i="31" s="1"/>
  <c r="H363" i="31" s="1"/>
  <c r="G337" i="31"/>
  <c r="H337" i="31" s="1"/>
  <c r="G338" i="31" s="1"/>
  <c r="H338" i="31" s="1"/>
  <c r="H339" i="31" s="1"/>
  <c r="H330" i="31"/>
  <c r="G331" i="31" s="1"/>
  <c r="H331" i="31" s="1"/>
  <c r="G332" i="31" s="1"/>
  <c r="H332" i="31" s="1"/>
  <c r="H333" i="31" s="1"/>
  <c r="G263" i="31"/>
  <c r="H263" i="31" s="1"/>
  <c r="H265" i="31" s="1"/>
  <c r="K128" i="31"/>
  <c r="L128" i="31" s="1"/>
  <c r="F128" i="31" s="1"/>
  <c r="K123" i="31"/>
  <c r="L123" i="31" s="1"/>
  <c r="F123" i="31" s="1"/>
  <c r="K133" i="31"/>
  <c r="L133" i="31" s="1"/>
  <c r="F133" i="31" s="1"/>
  <c r="K126" i="31"/>
  <c r="L126" i="31" s="1"/>
  <c r="F126" i="31" s="1"/>
  <c r="K129" i="31"/>
  <c r="L129" i="31" s="1"/>
  <c r="F129" i="31" s="1"/>
  <c r="K132" i="31"/>
  <c r="L132" i="31" s="1"/>
  <c r="F132" i="31" s="1"/>
  <c r="K125" i="31"/>
  <c r="L125" i="31" s="1"/>
  <c r="F125" i="31" s="1"/>
  <c r="K124" i="31"/>
  <c r="L124" i="31" s="1"/>
  <c r="F124" i="31" s="1"/>
  <c r="K127" i="31"/>
  <c r="L127" i="31" s="1"/>
  <c r="F127" i="31" s="1"/>
  <c r="K134" i="31"/>
  <c r="L134" i="31" s="1"/>
  <c r="F134" i="31" s="1"/>
  <c r="G53" i="31"/>
  <c r="H53" i="31" s="1"/>
  <c r="H54" i="31" s="1"/>
  <c r="G55" i="31" s="1"/>
  <c r="H55" i="31" s="1"/>
  <c r="H56" i="31" s="1"/>
  <c r="G221" i="31"/>
  <c r="H221" i="31" s="1"/>
  <c r="H223" i="31" s="1"/>
  <c r="G297" i="29"/>
  <c r="H297" i="29" s="1"/>
  <c r="H298" i="29" s="1"/>
  <c r="G305" i="29"/>
  <c r="H305" i="29" s="1"/>
  <c r="H307" i="29" s="1"/>
  <c r="K131" i="34" l="1"/>
  <c r="L131" i="34" s="1"/>
  <c r="F131" i="34" s="1"/>
  <c r="H131" i="34" s="1"/>
  <c r="L122" i="34"/>
  <c r="F122" i="34" s="1"/>
  <c r="H122" i="34" s="1"/>
  <c r="H136" i="34" s="1"/>
  <c r="H137" i="34" s="1"/>
  <c r="H139" i="34" s="1"/>
  <c r="I118" i="34" s="1"/>
  <c r="K130" i="34"/>
  <c r="L130" i="34" s="1"/>
  <c r="F130" i="34" s="1"/>
  <c r="H130" i="34" s="1"/>
  <c r="H90" i="34"/>
  <c r="H92" i="34" s="1"/>
  <c r="H116" i="34"/>
  <c r="I8" i="34" s="1"/>
  <c r="H80" i="34"/>
  <c r="H183" i="34"/>
  <c r="H267" i="34"/>
  <c r="G42" i="33"/>
  <c r="H42" i="33" s="1"/>
  <c r="H43" i="33" s="1"/>
  <c r="G44" i="33" s="1"/>
  <c r="H44" i="33" s="1"/>
  <c r="H45" i="33" s="1"/>
  <c r="H116" i="33" s="1"/>
  <c r="I8" i="33" s="1"/>
  <c r="H299" i="33"/>
  <c r="H361" i="33" s="1"/>
  <c r="H225" i="32"/>
  <c r="H267" i="32"/>
  <c r="H183" i="32"/>
  <c r="G42" i="32"/>
  <c r="H42" i="32" s="1"/>
  <c r="H43" i="32" s="1"/>
  <c r="G44" i="32" s="1"/>
  <c r="H44" i="32" s="1"/>
  <c r="H45" i="32" s="1"/>
  <c r="H371" i="32"/>
  <c r="K131" i="32"/>
  <c r="L131" i="32" s="1"/>
  <c r="F131" i="32" s="1"/>
  <c r="H131" i="32" s="1"/>
  <c r="L122" i="32"/>
  <c r="F122" i="32" s="1"/>
  <c r="H122" i="32" s="1"/>
  <c r="K130" i="32"/>
  <c r="L130" i="32" s="1"/>
  <c r="F130" i="32" s="1"/>
  <c r="H130" i="32" s="1"/>
  <c r="H90" i="32"/>
  <c r="H92" i="32" s="1"/>
  <c r="G67" i="32"/>
  <c r="H67" i="32" s="1"/>
  <c r="H68" i="32" s="1"/>
  <c r="G69" i="32" s="1"/>
  <c r="H69" i="32" s="1"/>
  <c r="H70" i="32" s="1"/>
  <c r="H81" i="32"/>
  <c r="H80" i="32"/>
  <c r="K128" i="32"/>
  <c r="L128" i="32" s="1"/>
  <c r="F128" i="32" s="1"/>
  <c r="H128" i="32" s="1"/>
  <c r="K124" i="32"/>
  <c r="L124" i="32" s="1"/>
  <c r="F124" i="32" s="1"/>
  <c r="H124" i="32" s="1"/>
  <c r="K123" i="32"/>
  <c r="L123" i="32" s="1"/>
  <c r="F123" i="32" s="1"/>
  <c r="H123" i="32" s="1"/>
  <c r="K133" i="32"/>
  <c r="L133" i="32" s="1"/>
  <c r="F133" i="32" s="1"/>
  <c r="H133" i="32" s="1"/>
  <c r="K129" i="32"/>
  <c r="L129" i="32" s="1"/>
  <c r="F129" i="32" s="1"/>
  <c r="H129" i="32" s="1"/>
  <c r="K126" i="32"/>
  <c r="L126" i="32" s="1"/>
  <c r="F126" i="32" s="1"/>
  <c r="H126" i="32" s="1"/>
  <c r="K132" i="32"/>
  <c r="L132" i="32" s="1"/>
  <c r="F132" i="32" s="1"/>
  <c r="H132" i="32" s="1"/>
  <c r="K125" i="32"/>
  <c r="L125" i="32" s="1"/>
  <c r="F125" i="32" s="1"/>
  <c r="H125" i="32" s="1"/>
  <c r="K134" i="32"/>
  <c r="L134" i="32" s="1"/>
  <c r="F134" i="32" s="1"/>
  <c r="H134" i="32" s="1"/>
  <c r="K127" i="32"/>
  <c r="L127" i="32" s="1"/>
  <c r="F127" i="32" s="1"/>
  <c r="H127" i="32" s="1"/>
  <c r="L121" i="32"/>
  <c r="F121" i="32" s="1"/>
  <c r="H121" i="32" s="1"/>
  <c r="H309" i="31"/>
  <c r="H17" i="31"/>
  <c r="H341" i="31"/>
  <c r="H225" i="31"/>
  <c r="H371" i="31"/>
  <c r="H309" i="29"/>
  <c r="H403" i="34" l="1"/>
  <c r="I141" i="33"/>
  <c r="H372" i="33"/>
  <c r="H374" i="33" s="1"/>
  <c r="I372" i="33"/>
  <c r="H403" i="32"/>
  <c r="I141" i="32" s="1"/>
  <c r="H116" i="32"/>
  <c r="I8" i="32" s="1"/>
  <c r="H136" i="32"/>
  <c r="H137" i="32" s="1"/>
  <c r="H139" i="32" s="1"/>
  <c r="I118" i="32" s="1"/>
  <c r="G18" i="31"/>
  <c r="H18" i="31" s="1"/>
  <c r="H19" i="31" s="1"/>
  <c r="G20" i="31" s="1"/>
  <c r="H20" i="31" s="1"/>
  <c r="H21" i="31" s="1"/>
  <c r="I141" i="34" l="1"/>
  <c r="I414" i="34" s="1"/>
  <c r="H414" i="34"/>
  <c r="H416" i="34" s="1"/>
  <c r="H375" i="33"/>
  <c r="H376" i="33" s="1"/>
  <c r="I414" i="32"/>
  <c r="H414" i="32"/>
  <c r="H416" i="32" s="1"/>
  <c r="F13" i="14"/>
  <c r="H417" i="34" l="1"/>
  <c r="H418" i="34" s="1"/>
  <c r="I16" i="16" s="1"/>
  <c r="K376" i="33"/>
  <c r="J143" i="33"/>
  <c r="H417" i="32"/>
  <c r="H418" i="32" s="1"/>
  <c r="G417" i="29"/>
  <c r="H410" i="29"/>
  <c r="O408" i="29"/>
  <c r="N408" i="29"/>
  <c r="M408" i="29"/>
  <c r="H408" i="29"/>
  <c r="H411" i="29" s="1"/>
  <c r="H412" i="29" s="1"/>
  <c r="I405" i="29" s="1"/>
  <c r="F397" i="29"/>
  <c r="J390" i="29"/>
  <c r="J391" i="29" s="1"/>
  <c r="D387" i="29"/>
  <c r="F382" i="29"/>
  <c r="J375" i="29"/>
  <c r="J376" i="29" s="1"/>
  <c r="D372" i="29"/>
  <c r="F367" i="29"/>
  <c r="J360" i="29"/>
  <c r="G360" i="29" s="1"/>
  <c r="H360" i="29" s="1"/>
  <c r="G361" i="29" s="1"/>
  <c r="H361" i="29" s="1"/>
  <c r="G362" i="29" s="1"/>
  <c r="H362" i="29" s="1"/>
  <c r="H363" i="29" s="1"/>
  <c r="D357" i="29"/>
  <c r="F352" i="29"/>
  <c r="J345" i="29"/>
  <c r="G345" i="29" s="1"/>
  <c r="H345" i="29" s="1"/>
  <c r="G346" i="29" s="1"/>
  <c r="H346" i="29" s="1"/>
  <c r="G347" i="29" s="1"/>
  <c r="H347" i="29" s="1"/>
  <c r="H348" i="29" s="1"/>
  <c r="D342" i="29"/>
  <c r="F337" i="29"/>
  <c r="J330" i="29"/>
  <c r="G330" i="29" s="1"/>
  <c r="G337" i="29" s="1"/>
  <c r="D327" i="29"/>
  <c r="F320" i="29"/>
  <c r="J313" i="29"/>
  <c r="J314" i="29" s="1"/>
  <c r="D310" i="29"/>
  <c r="J266" i="29"/>
  <c r="F261" i="29" s="1"/>
  <c r="G260" i="29"/>
  <c r="H260" i="29" s="1"/>
  <c r="G261" i="29" s="1"/>
  <c r="J252" i="29"/>
  <c r="K266" i="29" s="1"/>
  <c r="G252" i="29"/>
  <c r="G251" i="29"/>
  <c r="F247" i="29"/>
  <c r="H247" i="29" s="1"/>
  <c r="H246" i="29"/>
  <c r="F237" i="29"/>
  <c r="F242" i="29" s="1"/>
  <c r="J227" i="29"/>
  <c r="D226" i="29"/>
  <c r="F219" i="29"/>
  <c r="G218" i="29"/>
  <c r="H218" i="29" s="1"/>
  <c r="G219" i="29" s="1"/>
  <c r="J210" i="29"/>
  <c r="G210" i="29" s="1"/>
  <c r="G209" i="29"/>
  <c r="F205" i="29"/>
  <c r="H205" i="29" s="1"/>
  <c r="H204" i="29"/>
  <c r="F195" i="29"/>
  <c r="F200" i="29" s="1"/>
  <c r="J185" i="29"/>
  <c r="D184" i="29"/>
  <c r="J182" i="29"/>
  <c r="F177" i="29" s="1"/>
  <c r="G176" i="29"/>
  <c r="H176" i="29" s="1"/>
  <c r="G177" i="29" s="1"/>
  <c r="J168" i="29"/>
  <c r="J224" i="29" s="1"/>
  <c r="G168" i="29"/>
  <c r="G167" i="29"/>
  <c r="F163" i="29"/>
  <c r="H163" i="29" s="1"/>
  <c r="H162" i="29"/>
  <c r="F153" i="29"/>
  <c r="F158" i="29" s="1"/>
  <c r="D142" i="29"/>
  <c r="J134" i="29"/>
  <c r="J133" i="29"/>
  <c r="J131" i="29"/>
  <c r="J130" i="29"/>
  <c r="J129" i="29"/>
  <c r="J128" i="29"/>
  <c r="J127" i="29"/>
  <c r="J126" i="29"/>
  <c r="J125" i="29"/>
  <c r="J124" i="29"/>
  <c r="J123" i="29"/>
  <c r="J122" i="29"/>
  <c r="J121" i="29"/>
  <c r="F113" i="29"/>
  <c r="F112" i="29"/>
  <c r="G91" i="29"/>
  <c r="K91" i="29" s="1"/>
  <c r="J90" i="29"/>
  <c r="G90" i="29" s="1"/>
  <c r="K90" i="29" s="1"/>
  <c r="J89" i="29"/>
  <c r="G89" i="29"/>
  <c r="K89" i="29" s="1"/>
  <c r="J88" i="29"/>
  <c r="I88" i="29"/>
  <c r="G88" i="29"/>
  <c r="K88" i="29" s="1"/>
  <c r="K87" i="29"/>
  <c r="J87" i="29"/>
  <c r="G87" i="29"/>
  <c r="M79" i="29"/>
  <c r="J79" i="29"/>
  <c r="F79" i="29"/>
  <c r="F104" i="29" s="1"/>
  <c r="D79" i="29"/>
  <c r="D113" i="29" s="1"/>
  <c r="M78" i="29"/>
  <c r="J78" i="29"/>
  <c r="F78" i="29" s="1"/>
  <c r="M77" i="29"/>
  <c r="J77" i="29"/>
  <c r="F77" i="29" s="1"/>
  <c r="F89" i="29" s="1"/>
  <c r="H89" i="29" s="1"/>
  <c r="M76" i="29"/>
  <c r="J76" i="29"/>
  <c r="M75" i="29"/>
  <c r="J75" i="29"/>
  <c r="F75" i="29"/>
  <c r="F109" i="29" s="1"/>
  <c r="D71" i="29"/>
  <c r="F67" i="29"/>
  <c r="H64" i="29"/>
  <c r="F63" i="29"/>
  <c r="H63" i="29" s="1"/>
  <c r="H62" i="29"/>
  <c r="D59" i="29"/>
  <c r="H50" i="29"/>
  <c r="F49" i="29"/>
  <c r="H49" i="29" s="1"/>
  <c r="H48" i="29"/>
  <c r="G47" i="29"/>
  <c r="H47" i="29" s="1"/>
  <c r="D46" i="29"/>
  <c r="J44" i="29"/>
  <c r="F42" i="29"/>
  <c r="F18" i="29" s="1"/>
  <c r="F38" i="29"/>
  <c r="H38" i="29" s="1"/>
  <c r="H37" i="29"/>
  <c r="D34" i="29"/>
  <c r="H27" i="29"/>
  <c r="F26" i="29"/>
  <c r="H26" i="29" s="1"/>
  <c r="H25" i="29"/>
  <c r="H15" i="29"/>
  <c r="F14" i="29"/>
  <c r="H14" i="29" s="1"/>
  <c r="H13" i="29"/>
  <c r="K3" i="29"/>
  <c r="F53" i="29" s="1"/>
  <c r="F30" i="29" s="1"/>
  <c r="D3" i="29"/>
  <c r="L408" i="29"/>
  <c r="J16" i="16" l="1"/>
  <c r="K16" i="16" s="1"/>
  <c r="I15" i="16"/>
  <c r="J15" i="16" s="1"/>
  <c r="K15" i="16" s="1"/>
  <c r="K418" i="34"/>
  <c r="J143" i="34"/>
  <c r="K418" i="32"/>
  <c r="J143" i="32"/>
  <c r="H164" i="29"/>
  <c r="H166" i="29" s="1"/>
  <c r="H169" i="29" s="1"/>
  <c r="H248" i="29"/>
  <c r="H250" i="29" s="1"/>
  <c r="H253" i="29" s="1"/>
  <c r="K182" i="29"/>
  <c r="F100" i="29"/>
  <c r="G375" i="29"/>
  <c r="H375" i="29" s="1"/>
  <c r="G376" i="29" s="1"/>
  <c r="H376" i="29" s="1"/>
  <c r="G377" i="29" s="1"/>
  <c r="H377" i="29" s="1"/>
  <c r="H378" i="29" s="1"/>
  <c r="G352" i="29"/>
  <c r="H352" i="29" s="1"/>
  <c r="G353" i="29" s="1"/>
  <c r="H353" i="29" s="1"/>
  <c r="H354" i="29" s="1"/>
  <c r="H356" i="29" s="1"/>
  <c r="G313" i="29"/>
  <c r="G320" i="29" s="1"/>
  <c r="H320" i="29" s="1"/>
  <c r="G321" i="29" s="1"/>
  <c r="H321" i="29" s="1"/>
  <c r="H322" i="29" s="1"/>
  <c r="G51" i="29"/>
  <c r="H51" i="29" s="1"/>
  <c r="H52" i="29" s="1"/>
  <c r="G53" i="29" s="1"/>
  <c r="H53" i="29" s="1"/>
  <c r="H54" i="29" s="1"/>
  <c r="G55" i="29" s="1"/>
  <c r="H55" i="29" s="1"/>
  <c r="H56" i="29" s="1"/>
  <c r="H330" i="29"/>
  <c r="G331" i="29" s="1"/>
  <c r="H331" i="29" s="1"/>
  <c r="G332" i="29" s="1"/>
  <c r="H332" i="29" s="1"/>
  <c r="H333" i="29" s="1"/>
  <c r="J361" i="29"/>
  <c r="H219" i="29"/>
  <c r="D91" i="29"/>
  <c r="D104" i="29"/>
  <c r="F91" i="29"/>
  <c r="H91" i="29" s="1"/>
  <c r="G367" i="29"/>
  <c r="H367" i="29" s="1"/>
  <c r="G368" i="29" s="1"/>
  <c r="H368" i="29" s="1"/>
  <c r="H369" i="29" s="1"/>
  <c r="H371" i="29" s="1"/>
  <c r="J331" i="29"/>
  <c r="J346" i="29"/>
  <c r="H177" i="29"/>
  <c r="F88" i="29"/>
  <c r="H88" i="29" s="1"/>
  <c r="F110" i="29"/>
  <c r="H110" i="29" s="1"/>
  <c r="H114" i="29" s="1"/>
  <c r="H337" i="29"/>
  <c r="G338" i="29" s="1"/>
  <c r="H338" i="29" s="1"/>
  <c r="H339" i="29" s="1"/>
  <c r="F111" i="29"/>
  <c r="H261" i="29"/>
  <c r="F101" i="29"/>
  <c r="F102" i="29"/>
  <c r="K122" i="29"/>
  <c r="F90" i="29"/>
  <c r="F103" i="29"/>
  <c r="G390" i="29"/>
  <c r="K121" i="29"/>
  <c r="K224" i="29"/>
  <c r="F87" i="29"/>
  <c r="H87" i="29" s="1"/>
  <c r="K135" i="29"/>
  <c r="L135" i="29" s="1"/>
  <c r="F135" i="29" s="1"/>
  <c r="H206" i="29"/>
  <c r="H208" i="29" s="1"/>
  <c r="H211" i="29" s="1"/>
  <c r="H51" i="13"/>
  <c r="F25" i="14"/>
  <c r="J25" i="14"/>
  <c r="E84" i="13"/>
  <c r="I74" i="13"/>
  <c r="H2931" i="15"/>
  <c r="E76" i="13"/>
  <c r="H950" i="15"/>
  <c r="H76" i="13" s="1"/>
  <c r="I76" i="13" s="1"/>
  <c r="H3968" i="15"/>
  <c r="E75" i="13"/>
  <c r="H816" i="15"/>
  <c r="H75" i="13" s="1"/>
  <c r="H815" i="15"/>
  <c r="H77" i="13"/>
  <c r="E77" i="13"/>
  <c r="G3145" i="15"/>
  <c r="H3145" i="15" s="1"/>
  <c r="G3146" i="15"/>
  <c r="H3146" i="15" s="1"/>
  <c r="R20" i="19"/>
  <c r="R21" i="19" s="1"/>
  <c r="Q20" i="19"/>
  <c r="Q21" i="19" s="1"/>
  <c r="P20" i="19"/>
  <c r="P21" i="19" s="1"/>
  <c r="O20" i="19"/>
  <c r="O21" i="19" s="1"/>
  <c r="N20" i="19"/>
  <c r="N21" i="19" s="1"/>
  <c r="M20" i="19"/>
  <c r="M21" i="19" s="1"/>
  <c r="L20" i="19"/>
  <c r="L21" i="19" s="1"/>
  <c r="K20" i="19"/>
  <c r="K21" i="19" s="1"/>
  <c r="J20" i="19"/>
  <c r="J21" i="19" s="1"/>
  <c r="I20" i="19"/>
  <c r="I21" i="19" s="1"/>
  <c r="H20" i="19"/>
  <c r="H21" i="19" s="1"/>
  <c r="G20" i="19"/>
  <c r="G21" i="19" s="1"/>
  <c r="C20" i="19" s="1"/>
  <c r="D20" i="19" s="1"/>
  <c r="P18" i="19"/>
  <c r="H18" i="19"/>
  <c r="R17" i="19"/>
  <c r="R18" i="19" s="1"/>
  <c r="Q17" i="19"/>
  <c r="Q18" i="19" s="1"/>
  <c r="P17" i="19"/>
  <c r="O17" i="19"/>
  <c r="O18" i="19" s="1"/>
  <c r="N17" i="19"/>
  <c r="N18" i="19" s="1"/>
  <c r="M17" i="19"/>
  <c r="M18" i="19" s="1"/>
  <c r="L17" i="19"/>
  <c r="L18" i="19" s="1"/>
  <c r="K17" i="19"/>
  <c r="K18" i="19" s="1"/>
  <c r="J17" i="19"/>
  <c r="J18" i="19" s="1"/>
  <c r="I17" i="19"/>
  <c r="I18" i="19" s="1"/>
  <c r="H17" i="19"/>
  <c r="G17" i="19"/>
  <c r="G18" i="19" s="1"/>
  <c r="C17" i="19" s="1"/>
  <c r="F20" i="20"/>
  <c r="F25" i="20" s="1"/>
  <c r="F16" i="20"/>
  <c r="F11" i="20"/>
  <c r="C27" i="19"/>
  <c r="C25" i="19"/>
  <c r="D24" i="19"/>
  <c r="C24" i="19"/>
  <c r="R8" i="19"/>
  <c r="R9" i="19" s="1"/>
  <c r="Q8" i="19"/>
  <c r="Q9" i="19" s="1"/>
  <c r="P8" i="19"/>
  <c r="P9" i="19" s="1"/>
  <c r="O8" i="19"/>
  <c r="O9" i="19" s="1"/>
  <c r="N8" i="19"/>
  <c r="N9" i="19" s="1"/>
  <c r="M8" i="19"/>
  <c r="M9" i="19" s="1"/>
  <c r="L8" i="19"/>
  <c r="L9" i="19" s="1"/>
  <c r="K8" i="19"/>
  <c r="J8" i="19"/>
  <c r="J9" i="19" s="1"/>
  <c r="I8" i="19"/>
  <c r="I9" i="19" s="1"/>
  <c r="H8" i="19"/>
  <c r="H9" i="19" s="1"/>
  <c r="G8" i="19"/>
  <c r="G9" i="19" s="1"/>
  <c r="C8" i="19" s="1"/>
  <c r="H7" i="19"/>
  <c r="I7" i="19" s="1"/>
  <c r="J7" i="19" s="1"/>
  <c r="K7" i="19" s="1"/>
  <c r="L7" i="19" s="1"/>
  <c r="M7" i="19" s="1"/>
  <c r="N7" i="19" s="1"/>
  <c r="O7" i="19" s="1"/>
  <c r="P7" i="19" s="1"/>
  <c r="Q7" i="19" s="1"/>
  <c r="R7" i="19" s="1"/>
  <c r="E14" i="19" l="1"/>
  <c r="J16" i="19" s="1"/>
  <c r="U20" i="19"/>
  <c r="D17" i="19"/>
  <c r="U17" i="19"/>
  <c r="H313" i="29"/>
  <c r="G314" i="29" s="1"/>
  <c r="H314" i="29" s="1"/>
  <c r="G315" i="29" s="1"/>
  <c r="H315" i="29" s="1"/>
  <c r="H316" i="29" s="1"/>
  <c r="H324" i="29" s="1"/>
  <c r="H326" i="29" s="1"/>
  <c r="G382" i="29"/>
  <c r="H382" i="29" s="1"/>
  <c r="G383" i="29" s="1"/>
  <c r="H383" i="29" s="1"/>
  <c r="H384" i="29" s="1"/>
  <c r="H386" i="29" s="1"/>
  <c r="I75" i="13"/>
  <c r="H341" i="29"/>
  <c r="G397" i="29"/>
  <c r="H397" i="29" s="1"/>
  <c r="G398" i="29" s="1"/>
  <c r="H398" i="29" s="1"/>
  <c r="H399" i="29" s="1"/>
  <c r="H390" i="29"/>
  <c r="G391" i="29" s="1"/>
  <c r="H391" i="29" s="1"/>
  <c r="G392" i="29" s="1"/>
  <c r="H392" i="29" s="1"/>
  <c r="H393" i="29" s="1"/>
  <c r="K131" i="29"/>
  <c r="L131" i="29" s="1"/>
  <c r="F131" i="29" s="1"/>
  <c r="L122" i="29"/>
  <c r="F122" i="29" s="1"/>
  <c r="G179" i="29"/>
  <c r="H179" i="29" s="1"/>
  <c r="H181" i="29" s="1"/>
  <c r="G263" i="29"/>
  <c r="H263" i="29" s="1"/>
  <c r="H265" i="29" s="1"/>
  <c r="H90" i="29"/>
  <c r="H92" i="29" s="1"/>
  <c r="K130" i="29"/>
  <c r="L130" i="29" s="1"/>
  <c r="F130" i="29" s="1"/>
  <c r="G221" i="29"/>
  <c r="H221" i="29" s="1"/>
  <c r="H223" i="29" s="1"/>
  <c r="K129" i="29"/>
  <c r="L129" i="29" s="1"/>
  <c r="F129" i="29" s="1"/>
  <c r="K132" i="29"/>
  <c r="L132" i="29" s="1"/>
  <c r="F132" i="29" s="1"/>
  <c r="K125" i="29"/>
  <c r="L125" i="29" s="1"/>
  <c r="F125" i="29" s="1"/>
  <c r="K128" i="29"/>
  <c r="L128" i="29" s="1"/>
  <c r="F128" i="29" s="1"/>
  <c r="K124" i="29"/>
  <c r="L124" i="29" s="1"/>
  <c r="F124" i="29" s="1"/>
  <c r="K127" i="29"/>
  <c r="L127" i="29" s="1"/>
  <c r="F127" i="29" s="1"/>
  <c r="K134" i="29"/>
  <c r="L134" i="29" s="1"/>
  <c r="F134" i="29" s="1"/>
  <c r="K123" i="29"/>
  <c r="L123" i="29" s="1"/>
  <c r="F123" i="29" s="1"/>
  <c r="K133" i="29"/>
  <c r="L133" i="29" s="1"/>
  <c r="F133" i="29" s="1"/>
  <c r="K126" i="29"/>
  <c r="L126" i="29" s="1"/>
  <c r="F126" i="29" s="1"/>
  <c r="L121" i="29"/>
  <c r="F121" i="29" s="1"/>
  <c r="H79" i="13"/>
  <c r="D8" i="19"/>
  <c r="K9" i="19"/>
  <c r="U8" i="19"/>
  <c r="R16" i="19" l="1"/>
  <c r="I16" i="19"/>
  <c r="K16" i="19"/>
  <c r="M16" i="19"/>
  <c r="P16" i="19"/>
  <c r="G16" i="19"/>
  <c r="H16" i="19"/>
  <c r="L16" i="19"/>
  <c r="N16" i="19"/>
  <c r="O16" i="19"/>
  <c r="Q16" i="19"/>
  <c r="H401" i="29"/>
  <c r="G35" i="14"/>
  <c r="G37" i="14" s="1"/>
  <c r="F37" i="14"/>
  <c r="V16" i="19" l="1"/>
  <c r="W16" i="19" s="1"/>
  <c r="H2231" i="15"/>
  <c r="H84" i="13" s="1"/>
  <c r="H73" i="13"/>
  <c r="I73" i="13" s="1"/>
  <c r="E73" i="13"/>
  <c r="I84" i="13" l="1"/>
  <c r="H85" i="13"/>
  <c r="L58" i="13"/>
  <c r="H58" i="13" s="1"/>
  <c r="L57" i="13"/>
  <c r="H57" i="13" s="1"/>
  <c r="I57" i="13" s="1"/>
  <c r="P53" i="13"/>
  <c r="E56" i="13"/>
  <c r="E48" i="13"/>
  <c r="E36" i="7"/>
  <c r="D75" i="31" l="1"/>
  <c r="D11" i="31"/>
  <c r="K79" i="31"/>
  <c r="L79" i="31" s="1"/>
  <c r="G79" i="31" s="1"/>
  <c r="H79" i="31" s="1"/>
  <c r="G61" i="31"/>
  <c r="H61" i="31" s="1"/>
  <c r="D78" i="31"/>
  <c r="I87" i="13"/>
  <c r="J229" i="31"/>
  <c r="K79" i="29"/>
  <c r="L79" i="29" s="1"/>
  <c r="G79" i="29" s="1"/>
  <c r="H79" i="29" s="1"/>
  <c r="G61" i="29"/>
  <c r="H61" i="29" s="1"/>
  <c r="D11" i="29"/>
  <c r="D75" i="29"/>
  <c r="D78" i="29"/>
  <c r="I85" i="13"/>
  <c r="J229" i="29"/>
  <c r="I58" i="13"/>
  <c r="N51" i="13"/>
  <c r="J230" i="31" l="1"/>
  <c r="G229" i="31"/>
  <c r="D112" i="31"/>
  <c r="D103" i="31"/>
  <c r="D90" i="31"/>
  <c r="D109" i="31"/>
  <c r="D87" i="31"/>
  <c r="D100" i="31"/>
  <c r="G229" i="29"/>
  <c r="J230" i="29"/>
  <c r="D90" i="29"/>
  <c r="D112" i="29"/>
  <c r="D103" i="29"/>
  <c r="D109" i="29"/>
  <c r="D100" i="29"/>
  <c r="D87" i="29"/>
  <c r="G237" i="31" l="1"/>
  <c r="H237" i="31" s="1"/>
  <c r="G238" i="31" s="1"/>
  <c r="H238" i="31" s="1"/>
  <c r="H239" i="31" s="1"/>
  <c r="G242" i="31"/>
  <c r="H242" i="31" s="1"/>
  <c r="G243" i="31" s="1"/>
  <c r="H243" i="31" s="1"/>
  <c r="G244" i="31" s="1"/>
  <c r="H244" i="31" s="1"/>
  <c r="G255" i="31" s="1"/>
  <c r="H255" i="31" s="1"/>
  <c r="H256" i="31" s="1"/>
  <c r="H229" i="31"/>
  <c r="G230" i="31" s="1"/>
  <c r="H230" i="31" s="1"/>
  <c r="G231" i="31" s="1"/>
  <c r="H231" i="31" s="1"/>
  <c r="H232" i="31" s="1"/>
  <c r="G237" i="29"/>
  <c r="H237" i="29" s="1"/>
  <c r="G238" i="29" s="1"/>
  <c r="H238" i="29" s="1"/>
  <c r="H239" i="29" s="1"/>
  <c r="H229" i="29"/>
  <c r="G230" i="29" s="1"/>
  <c r="H230" i="29" s="1"/>
  <c r="G231" i="29" s="1"/>
  <c r="H231" i="29" s="1"/>
  <c r="H232" i="29" s="1"/>
  <c r="G242" i="29"/>
  <c r="H242" i="29" s="1"/>
  <c r="G243" i="29" s="1"/>
  <c r="H243" i="29" s="1"/>
  <c r="G244" i="29" s="1"/>
  <c r="H244" i="29" s="1"/>
  <c r="G255" i="29" s="1"/>
  <c r="H255" i="29" s="1"/>
  <c r="H256" i="29" s="1"/>
  <c r="G27" i="14"/>
  <c r="G29" i="14" s="1"/>
  <c r="H3164" i="15"/>
  <c r="H3163" i="15"/>
  <c r="H3162" i="15"/>
  <c r="H3161" i="15"/>
  <c r="J187" i="29" s="1"/>
  <c r="H3160" i="15"/>
  <c r="H961" i="15"/>
  <c r="H960" i="15"/>
  <c r="H959" i="15"/>
  <c r="H958" i="15"/>
  <c r="I77" i="13"/>
  <c r="E65" i="13"/>
  <c r="E53" i="13"/>
  <c r="E52" i="13"/>
  <c r="E50" i="13"/>
  <c r="E49" i="13"/>
  <c r="I55" i="13"/>
  <c r="G3849" i="15"/>
  <c r="H3849" i="15" s="1"/>
  <c r="G3848" i="15"/>
  <c r="H3848" i="15" s="1"/>
  <c r="G3152" i="15"/>
  <c r="H3152" i="15" s="1"/>
  <c r="H50" i="13" s="1"/>
  <c r="G3151" i="15"/>
  <c r="H3151" i="15" s="1"/>
  <c r="G3144" i="15"/>
  <c r="H3144" i="15" s="1"/>
  <c r="H49" i="13" s="1"/>
  <c r="G3143" i="15"/>
  <c r="H3143" i="15" s="1"/>
  <c r="G3058" i="15"/>
  <c r="H3058" i="15" s="1"/>
  <c r="G3057" i="15"/>
  <c r="H3057" i="15" s="1"/>
  <c r="G3053" i="15"/>
  <c r="H3053" i="15" s="1"/>
  <c r="G3052" i="15"/>
  <c r="H3052" i="15" s="1"/>
  <c r="G2961" i="15"/>
  <c r="H2961" i="15" s="1"/>
  <c r="G2960" i="15"/>
  <c r="H2960" i="15" s="1"/>
  <c r="G1863" i="15"/>
  <c r="H1863" i="15" s="1"/>
  <c r="H52" i="13" s="1"/>
  <c r="G1862" i="15"/>
  <c r="H1862" i="15" s="1"/>
  <c r="G251" i="15"/>
  <c r="H251" i="15" s="1"/>
  <c r="G250" i="15"/>
  <c r="H250" i="15" s="1"/>
  <c r="F17" i="14"/>
  <c r="G17" i="14" s="1"/>
  <c r="G25" i="14"/>
  <c r="G23" i="14"/>
  <c r="G21" i="14"/>
  <c r="G19" i="14"/>
  <c r="H11" i="14"/>
  <c r="H13" i="14"/>
  <c r="H41" i="13"/>
  <c r="H40" i="13"/>
  <c r="H39" i="13"/>
  <c r="H38" i="13"/>
  <c r="H37" i="13"/>
  <c r="H36" i="13"/>
  <c r="H35" i="13"/>
  <c r="H28" i="13"/>
  <c r="H27" i="13"/>
  <c r="H26" i="13"/>
  <c r="H25" i="13"/>
  <c r="H24" i="13"/>
  <c r="H23" i="13"/>
  <c r="H22" i="13"/>
  <c r="H21" i="13"/>
  <c r="H20" i="13"/>
  <c r="H19" i="13"/>
  <c r="H18" i="13"/>
  <c r="H17" i="13"/>
  <c r="H16" i="13"/>
  <c r="H15" i="13"/>
  <c r="H14" i="13"/>
  <c r="H13" i="13"/>
  <c r="H267" i="31" l="1"/>
  <c r="G123" i="31"/>
  <c r="H123" i="31" s="1"/>
  <c r="G124" i="31"/>
  <c r="H124" i="31" s="1"/>
  <c r="G125" i="31"/>
  <c r="H125" i="31" s="1"/>
  <c r="D77" i="31"/>
  <c r="D35" i="31"/>
  <c r="G129" i="31"/>
  <c r="H129" i="31" s="1"/>
  <c r="G130" i="31"/>
  <c r="H130" i="31" s="1"/>
  <c r="G131" i="31"/>
  <c r="H131" i="31" s="1"/>
  <c r="D76" i="31"/>
  <c r="D23" i="31"/>
  <c r="G132" i="31"/>
  <c r="H132" i="31" s="1"/>
  <c r="K77" i="31"/>
  <c r="L77" i="31" s="1"/>
  <c r="G77" i="31" s="1"/>
  <c r="H77" i="31" s="1"/>
  <c r="G36" i="31"/>
  <c r="G126" i="31"/>
  <c r="H126" i="31" s="1"/>
  <c r="G127" i="31"/>
  <c r="H127" i="31" s="1"/>
  <c r="G128" i="31"/>
  <c r="H128" i="31" s="1"/>
  <c r="G133" i="31"/>
  <c r="H133" i="31" s="1"/>
  <c r="G134" i="31"/>
  <c r="H134" i="31" s="1"/>
  <c r="G121" i="31"/>
  <c r="H121" i="31" s="1"/>
  <c r="G122" i="31"/>
  <c r="H122" i="31" s="1"/>
  <c r="G135" i="31"/>
  <c r="H135" i="31" s="1"/>
  <c r="G134" i="29"/>
  <c r="H134" i="29" s="1"/>
  <c r="G135" i="29"/>
  <c r="H135" i="29" s="1"/>
  <c r="J188" i="29"/>
  <c r="G187" i="29"/>
  <c r="G133" i="29"/>
  <c r="H133" i="29" s="1"/>
  <c r="G121" i="29"/>
  <c r="H121" i="29" s="1"/>
  <c r="G122" i="29"/>
  <c r="H122" i="29" s="1"/>
  <c r="G123" i="29"/>
  <c r="H123" i="29" s="1"/>
  <c r="G124" i="29"/>
  <c r="H124" i="29" s="1"/>
  <c r="G126" i="29"/>
  <c r="H126" i="29" s="1"/>
  <c r="G127" i="29"/>
  <c r="H127" i="29" s="1"/>
  <c r="G128" i="29"/>
  <c r="H128" i="29" s="1"/>
  <c r="G129" i="29"/>
  <c r="H129" i="29" s="1"/>
  <c r="G130" i="29"/>
  <c r="H130" i="29" s="1"/>
  <c r="G125" i="29"/>
  <c r="H125" i="29" s="1"/>
  <c r="G131" i="29"/>
  <c r="H131" i="29" s="1"/>
  <c r="G132" i="29"/>
  <c r="H132" i="29" s="1"/>
  <c r="D23" i="29"/>
  <c r="D76" i="29"/>
  <c r="H56" i="13"/>
  <c r="G36" i="29"/>
  <c r="K77" i="29"/>
  <c r="L77" i="29" s="1"/>
  <c r="G77" i="29" s="1"/>
  <c r="H77" i="29" s="1"/>
  <c r="H267" i="29"/>
  <c r="D77" i="29"/>
  <c r="D35" i="29"/>
  <c r="I80" i="13"/>
  <c r="I49" i="13"/>
  <c r="I50" i="13"/>
  <c r="I52" i="13"/>
  <c r="I66" i="13"/>
  <c r="H53" i="13"/>
  <c r="G24" i="29" s="1"/>
  <c r="H65" i="13"/>
  <c r="H78" i="13" s="1"/>
  <c r="I69" i="13"/>
  <c r="D101" i="31" l="1"/>
  <c r="D88" i="31"/>
  <c r="D110" i="31"/>
  <c r="D102" i="31"/>
  <c r="D89" i="31"/>
  <c r="D111" i="31"/>
  <c r="G40" i="31"/>
  <c r="H36" i="31"/>
  <c r="G39" i="31"/>
  <c r="H39" i="31" s="1"/>
  <c r="J145" i="31"/>
  <c r="H136" i="31"/>
  <c r="H137" i="31" s="1"/>
  <c r="H139" i="31" s="1"/>
  <c r="I118" i="31" s="1"/>
  <c r="I53" i="13"/>
  <c r="G24" i="31"/>
  <c r="K76" i="31"/>
  <c r="L76" i="31" s="1"/>
  <c r="G76" i="31" s="1"/>
  <c r="H76" i="31" s="1"/>
  <c r="K78" i="31"/>
  <c r="L78" i="31" s="1"/>
  <c r="G78" i="31" s="1"/>
  <c r="H78" i="31" s="1"/>
  <c r="K76" i="29"/>
  <c r="L76" i="29" s="1"/>
  <c r="G76" i="29" s="1"/>
  <c r="H76" i="29" s="1"/>
  <c r="G195" i="29"/>
  <c r="H195" i="29" s="1"/>
  <c r="G196" i="29" s="1"/>
  <c r="H196" i="29" s="1"/>
  <c r="H197" i="29" s="1"/>
  <c r="G200" i="29"/>
  <c r="H200" i="29" s="1"/>
  <c r="G201" i="29" s="1"/>
  <c r="H201" i="29" s="1"/>
  <c r="G202" i="29" s="1"/>
  <c r="H202" i="29" s="1"/>
  <c r="G213" i="29" s="1"/>
  <c r="H213" i="29" s="1"/>
  <c r="H214" i="29" s="1"/>
  <c r="H187" i="29"/>
  <c r="G188" i="29" s="1"/>
  <c r="H188" i="29" s="1"/>
  <c r="G189" i="29" s="1"/>
  <c r="H189" i="29" s="1"/>
  <c r="H190" i="29" s="1"/>
  <c r="H136" i="29"/>
  <c r="H137" i="29" s="1"/>
  <c r="H139" i="29" s="1"/>
  <c r="I118" i="29" s="1"/>
  <c r="I56" i="13"/>
  <c r="G39" i="29"/>
  <c r="H39" i="29" s="1"/>
  <c r="H36" i="29"/>
  <c r="G40" i="29"/>
  <c r="K75" i="29"/>
  <c r="L75" i="29" s="1"/>
  <c r="G75" i="29" s="1"/>
  <c r="H75" i="29" s="1"/>
  <c r="G12" i="29"/>
  <c r="D110" i="29"/>
  <c r="D101" i="29"/>
  <c r="D88" i="29"/>
  <c r="K78" i="29"/>
  <c r="L78" i="29" s="1"/>
  <c r="G78" i="29" s="1"/>
  <c r="H78" i="29" s="1"/>
  <c r="J145" i="29"/>
  <c r="G28" i="29"/>
  <c r="H28" i="29" s="1"/>
  <c r="H24" i="29"/>
  <c r="D102" i="29"/>
  <c r="D89" i="29"/>
  <c r="D111" i="29"/>
  <c r="I78" i="13"/>
  <c r="I67" i="13"/>
  <c r="I68" i="13"/>
  <c r="I83" i="13"/>
  <c r="I79" i="13"/>
  <c r="I54" i="13"/>
  <c r="I65" i="13"/>
  <c r="I51" i="13"/>
  <c r="I48" i="13"/>
  <c r="H225" i="29" l="1"/>
  <c r="J146" i="31"/>
  <c r="G145" i="31"/>
  <c r="H81" i="31"/>
  <c r="H80" i="31"/>
  <c r="H40" i="31"/>
  <c r="H41" i="31" s="1"/>
  <c r="G42" i="31" s="1"/>
  <c r="H42" i="31" s="1"/>
  <c r="H43" i="31" s="1"/>
  <c r="G44" i="31" s="1"/>
  <c r="H44" i="31" s="1"/>
  <c r="H45" i="31" s="1"/>
  <c r="G65" i="31"/>
  <c r="H65" i="31" s="1"/>
  <c r="H66" i="31" s="1"/>
  <c r="G67" i="31" s="1"/>
  <c r="H67" i="31" s="1"/>
  <c r="H68" i="31" s="1"/>
  <c r="G69" i="31" s="1"/>
  <c r="H69" i="31" s="1"/>
  <c r="H70" i="31" s="1"/>
  <c r="G28" i="31"/>
  <c r="H28" i="31" s="1"/>
  <c r="H24" i="31"/>
  <c r="I88" i="13"/>
  <c r="H29" i="29"/>
  <c r="G30" i="29" s="1"/>
  <c r="H30" i="29" s="1"/>
  <c r="H31" i="29" s="1"/>
  <c r="G32" i="29" s="1"/>
  <c r="H32" i="29" s="1"/>
  <c r="H33" i="29" s="1"/>
  <c r="H12" i="29"/>
  <c r="G16" i="29"/>
  <c r="H16" i="29" s="1"/>
  <c r="G65" i="29"/>
  <c r="H65" i="29" s="1"/>
  <c r="H66" i="29" s="1"/>
  <c r="G67" i="29" s="1"/>
  <c r="H67" i="29" s="1"/>
  <c r="H68" i="29" s="1"/>
  <c r="G69" i="29" s="1"/>
  <c r="H69" i="29" s="1"/>
  <c r="H70" i="29" s="1"/>
  <c r="H40" i="29"/>
  <c r="H41" i="29"/>
  <c r="G42" i="29" s="1"/>
  <c r="H42" i="29" s="1"/>
  <c r="H43" i="29" s="1"/>
  <c r="G44" i="29" s="1"/>
  <c r="H44" i="29" s="1"/>
  <c r="H45" i="29" s="1"/>
  <c r="G145" i="29"/>
  <c r="J146" i="29"/>
  <c r="H81" i="29"/>
  <c r="H80" i="29"/>
  <c r="I82" i="13"/>
  <c r="I81" i="13"/>
  <c r="I59" i="13"/>
  <c r="I41" i="13"/>
  <c r="I40" i="13"/>
  <c r="I39" i="13"/>
  <c r="I38" i="13"/>
  <c r="I37" i="13"/>
  <c r="I36" i="13"/>
  <c r="I35" i="13"/>
  <c r="I23" i="13"/>
  <c r="I28" i="13"/>
  <c r="I27" i="13"/>
  <c r="I26" i="13"/>
  <c r="I25" i="13"/>
  <c r="I24" i="13"/>
  <c r="I22" i="13"/>
  <c r="I21" i="13"/>
  <c r="I20" i="13"/>
  <c r="I19" i="13"/>
  <c r="I18" i="13"/>
  <c r="I17" i="13"/>
  <c r="I16" i="13"/>
  <c r="I15" i="13"/>
  <c r="I14" i="13"/>
  <c r="I13" i="13"/>
  <c r="H29" i="31" l="1"/>
  <c r="G30" i="31" s="1"/>
  <c r="H30" i="31" s="1"/>
  <c r="H31" i="31" s="1"/>
  <c r="G32" i="31" s="1"/>
  <c r="H32" i="31" s="1"/>
  <c r="H33" i="31" s="1"/>
  <c r="H116" i="31" s="1"/>
  <c r="I8" i="31" s="1"/>
  <c r="H145" i="31"/>
  <c r="G146" i="31" s="1"/>
  <c r="H146" i="31" s="1"/>
  <c r="G147" i="31" s="1"/>
  <c r="H147" i="31" s="1"/>
  <c r="H148" i="31" s="1"/>
  <c r="G153" i="31"/>
  <c r="H153" i="31" s="1"/>
  <c r="G154" i="31" s="1"/>
  <c r="H154" i="31" s="1"/>
  <c r="H155" i="31" s="1"/>
  <c r="G158" i="31"/>
  <c r="H158" i="31" s="1"/>
  <c r="G159" i="31" s="1"/>
  <c r="H159" i="31" s="1"/>
  <c r="G160" i="31" s="1"/>
  <c r="H160" i="31" s="1"/>
  <c r="G171" i="31" s="1"/>
  <c r="H171" i="31" s="1"/>
  <c r="H172" i="31" s="1"/>
  <c r="H17" i="29"/>
  <c r="G18" i="29" s="1"/>
  <c r="H18" i="29" s="1"/>
  <c r="H19" i="29" s="1"/>
  <c r="G20" i="29" s="1"/>
  <c r="H20" i="29" s="1"/>
  <c r="H21" i="29" s="1"/>
  <c r="H116" i="29" s="1"/>
  <c r="I8" i="29" s="1"/>
  <c r="H145" i="29"/>
  <c r="G146" i="29" s="1"/>
  <c r="H146" i="29" s="1"/>
  <c r="G147" i="29" s="1"/>
  <c r="H147" i="29" s="1"/>
  <c r="H148" i="29" s="1"/>
  <c r="G153" i="29"/>
  <c r="H153" i="29" s="1"/>
  <c r="G154" i="29" s="1"/>
  <c r="H154" i="29" s="1"/>
  <c r="H155" i="29" s="1"/>
  <c r="G158" i="29"/>
  <c r="H158" i="29" s="1"/>
  <c r="G159" i="29" s="1"/>
  <c r="H159" i="29" s="1"/>
  <c r="G160" i="29" s="1"/>
  <c r="H160" i="29" s="1"/>
  <c r="G171" i="29" s="1"/>
  <c r="H171" i="29" s="1"/>
  <c r="H172" i="29" s="1"/>
  <c r="I29" i="13"/>
  <c r="I42" i="13"/>
  <c r="H183" i="31" l="1"/>
  <c r="H403" i="31" s="1"/>
  <c r="H183" i="29"/>
  <c r="H403" i="29" s="1"/>
  <c r="I141" i="31" l="1"/>
  <c r="I414" i="31" s="1"/>
  <c r="H414" i="31"/>
  <c r="H416" i="31" s="1"/>
  <c r="H417" i="31" s="1"/>
  <c r="H418" i="31" s="1"/>
  <c r="I14" i="16" s="1"/>
  <c r="J14" i="16" s="1"/>
  <c r="K14" i="16" s="1"/>
  <c r="E11" i="19" s="1"/>
  <c r="H414" i="29"/>
  <c r="H416" i="29" s="1"/>
  <c r="H417" i="29" s="1"/>
  <c r="H418" i="29" s="1"/>
  <c r="I10" i="16" s="1"/>
  <c r="J10" i="16" s="1"/>
  <c r="K10" i="16" s="1"/>
  <c r="E8" i="19" s="1"/>
  <c r="I141" i="29"/>
  <c r="I414" i="29" s="1"/>
  <c r="H13" i="19" l="1"/>
  <c r="G13" i="19"/>
  <c r="M13" i="19"/>
  <c r="O13" i="19"/>
  <c r="N13" i="19"/>
  <c r="P13" i="19"/>
  <c r="Q13" i="19"/>
  <c r="R13" i="19"/>
  <c r="I13" i="19"/>
  <c r="J13" i="19"/>
  <c r="K13" i="19"/>
  <c r="L13" i="19"/>
  <c r="K418" i="31"/>
  <c r="J143" i="31"/>
  <c r="J17" i="16"/>
  <c r="J143" i="29"/>
  <c r="K418" i="29"/>
  <c r="V13" i="19" l="1"/>
  <c r="W13" i="19" s="1"/>
  <c r="K17" i="16"/>
  <c r="E17" i="19" s="1"/>
  <c r="Q19" i="19" s="1"/>
  <c r="P19" i="19" l="1"/>
  <c r="R19" i="19"/>
  <c r="O19" i="19"/>
  <c r="H19" i="19"/>
  <c r="N19" i="19"/>
  <c r="G19" i="19"/>
  <c r="K19" i="19"/>
  <c r="I19" i="19"/>
  <c r="M19" i="19"/>
  <c r="L19" i="19"/>
  <c r="J19" i="19"/>
  <c r="V19" i="19" l="1"/>
  <c r="W19" i="19" s="1"/>
  <c r="E40" i="7" l="1"/>
  <c r="E29" i="7" l="1"/>
  <c r="E17" i="7"/>
  <c r="E41" i="7" l="1"/>
  <c r="E5" i="7" l="1"/>
  <c r="J18" i="16" l="1"/>
  <c r="E20" i="19" l="1"/>
  <c r="I22" i="19" l="1"/>
  <c r="Q22" i="19"/>
  <c r="O22" i="19"/>
  <c r="M22" i="19"/>
  <c r="N22" i="19"/>
  <c r="H22" i="19"/>
  <c r="L22" i="19"/>
  <c r="K22" i="19"/>
  <c r="R22" i="19"/>
  <c r="J22" i="19"/>
  <c r="P22" i="19"/>
  <c r="G22" i="19"/>
  <c r="K18" i="16"/>
  <c r="E23" i="19"/>
  <c r="V22" i="19" l="1"/>
  <c r="W22" i="19" s="1"/>
  <c r="K10" i="19"/>
  <c r="H10" i="19"/>
  <c r="N10" i="19"/>
  <c r="G10" i="19"/>
  <c r="P10" i="19"/>
  <c r="L10" i="19"/>
  <c r="M10" i="19"/>
  <c r="R10" i="19"/>
  <c r="J10" i="19"/>
  <c r="O10" i="19"/>
  <c r="I10" i="19"/>
  <c r="Q10" i="19"/>
  <c r="I23" i="19" l="1"/>
  <c r="I25" i="19" s="1"/>
  <c r="G23" i="19"/>
  <c r="G27" i="19" s="1"/>
  <c r="R23" i="19"/>
  <c r="R27" i="19" s="1"/>
  <c r="M23" i="19"/>
  <c r="M27" i="19" s="1"/>
  <c r="P23" i="19"/>
  <c r="P27" i="19" s="1"/>
  <c r="N23" i="19"/>
  <c r="N27" i="19" s="1"/>
  <c r="H23" i="19"/>
  <c r="H27" i="19" s="1"/>
  <c r="L23" i="19"/>
  <c r="L27" i="19" s="1"/>
  <c r="K23" i="19"/>
  <c r="K25" i="19" s="1"/>
  <c r="O23" i="19"/>
  <c r="O25" i="19" s="1"/>
  <c r="Q23" i="19"/>
  <c r="Q27" i="19" s="1"/>
  <c r="J23" i="19"/>
  <c r="J27" i="19" s="1"/>
  <c r="V10" i="19"/>
  <c r="W10" i="19" s="1"/>
  <c r="G25" i="19" l="1"/>
  <c r="G26" i="19" s="1"/>
  <c r="G24" i="19"/>
  <c r="H24" i="19" s="1"/>
  <c r="I24" i="19" s="1"/>
  <c r="J24" i="19" s="1"/>
  <c r="K24" i="19" s="1"/>
  <c r="L24" i="19" s="1"/>
  <c r="M24" i="19" s="1"/>
  <c r="N24" i="19" s="1"/>
  <c r="O24" i="19" s="1"/>
  <c r="P24" i="19" s="1"/>
  <c r="Q24" i="19" s="1"/>
  <c r="R24" i="19" s="1"/>
  <c r="I27" i="19"/>
  <c r="P25" i="19"/>
  <c r="M25" i="19"/>
  <c r="R25" i="19"/>
  <c r="H25" i="19"/>
  <c r="O27" i="19"/>
  <c r="L25" i="19"/>
  <c r="N25" i="19"/>
  <c r="J25" i="19"/>
  <c r="K27" i="19"/>
  <c r="Q25" i="19"/>
  <c r="H26" i="19" l="1"/>
  <c r="I26" i="19" s="1"/>
  <c r="J26" i="19" s="1"/>
  <c r="K26" i="19" s="1"/>
  <c r="L26" i="19" s="1"/>
  <c r="M26" i="19" s="1"/>
  <c r="N26" i="19" s="1"/>
  <c r="O26" i="19" s="1"/>
  <c r="P26" i="19" s="1"/>
  <c r="Q26" i="19" s="1"/>
  <c r="R26" i="19" s="1"/>
</calcChain>
</file>

<file path=xl/sharedStrings.xml><?xml version="1.0" encoding="utf-8"?>
<sst xmlns="http://schemas.openxmlformats.org/spreadsheetml/2006/main" count="23388" uniqueCount="9250">
  <si>
    <t>ITEM</t>
  </si>
  <si>
    <t>DESCRIÇÃO</t>
  </si>
  <si>
    <t>UNIDADE</t>
  </si>
  <si>
    <t>QTD.</t>
  </si>
  <si>
    <t>BDI</t>
  </si>
  <si>
    <t>1. MÃO DE OBRA</t>
  </si>
  <si>
    <t>Descrição</t>
  </si>
  <si>
    <t>unidade</t>
  </si>
  <si>
    <t>Qtd</t>
  </si>
  <si>
    <t>Preço unitário</t>
  </si>
  <si>
    <t>Sub-Total</t>
  </si>
  <si>
    <t>Mês</t>
  </si>
  <si>
    <t>Horas Extras (100%)</t>
  </si>
  <si>
    <t>Hora</t>
  </si>
  <si>
    <t>Horas Extras (50%)</t>
  </si>
  <si>
    <t>Adicional de Noturno</t>
  </si>
  <si>
    <t>Adicional de Insalubridade</t>
  </si>
  <si>
    <t>%</t>
  </si>
  <si>
    <t>Soma Proventos</t>
  </si>
  <si>
    <t>Encargos Sociais</t>
  </si>
  <si>
    <t>Total por funcionário</t>
  </si>
  <si>
    <t>Total do Efetivo</t>
  </si>
  <si>
    <t>Homem</t>
  </si>
  <si>
    <t>Total:</t>
  </si>
  <si>
    <t>Salário Normal</t>
  </si>
  <si>
    <t>1.2 Vale Transporte</t>
  </si>
  <si>
    <t>Vale</t>
  </si>
  <si>
    <t>Custo Mensal com Mão de Obra (R$/mês)</t>
  </si>
  <si>
    <t>2  - UNIFORMES E EQUIPAMENTOS E PROTEÇÃO INDIVIDUAL</t>
  </si>
  <si>
    <t>par</t>
  </si>
  <si>
    <t>frasco de 120 g</t>
  </si>
  <si>
    <t>Custo Mensal com Uniformes e EPI's</t>
  </si>
  <si>
    <t>3  - VEÍCULOS E EQUIPAMENTOS</t>
  </si>
  <si>
    <t>3.1.1 Depreciação</t>
  </si>
  <si>
    <t>Custo de aquisição</t>
  </si>
  <si>
    <t>Unidade</t>
  </si>
  <si>
    <t>Depreciação Mensal</t>
  </si>
  <si>
    <t>3.1.2 Remuneração do Capital Investido</t>
  </si>
  <si>
    <t>Custo dos equipamentos</t>
  </si>
  <si>
    <t>Remuneração Mensal do Capital</t>
  </si>
  <si>
    <t>TOTAL DO ITEM 3.1</t>
  </si>
  <si>
    <t>turno</t>
  </si>
  <si>
    <t>dias/mês</t>
  </si>
  <si>
    <t>h/turno</t>
  </si>
  <si>
    <t>Veículos Reserva</t>
  </si>
  <si>
    <t>Custo Mensal com Veículos e Equipamentos (R$/Mês)</t>
  </si>
  <si>
    <t>4  - FERRAMENTAS, MATERIAIS E DESPESAS DIVERSAS</t>
  </si>
  <si>
    <t>Rastreamento de Veículos</t>
  </si>
  <si>
    <t>ENCARGOS SOCIAIS</t>
  </si>
  <si>
    <t>1.</t>
  </si>
  <si>
    <t>GRUPO "A"</t>
  </si>
  <si>
    <t>INSS</t>
  </si>
  <si>
    <t>FGTS - Art. 22, Dec. 59.820</t>
  </si>
  <si>
    <t>SESI</t>
  </si>
  <si>
    <t>SENAI</t>
  </si>
  <si>
    <t>Seguro Acidente do Trabalho</t>
  </si>
  <si>
    <t>Salário Educação</t>
  </si>
  <si>
    <t>INCRA</t>
  </si>
  <si>
    <t>SEBRAE</t>
  </si>
  <si>
    <t>A</t>
  </si>
  <si>
    <t>Total dos Encargos Sociais Básicos</t>
  </si>
  <si>
    <t>2.</t>
  </si>
  <si>
    <t>GRUPO "B"</t>
  </si>
  <si>
    <t>13º Salário</t>
  </si>
  <si>
    <t>B</t>
  </si>
  <si>
    <t>Total dos Encargos Sociais que recebem as incidências  de A</t>
  </si>
  <si>
    <t>3.</t>
  </si>
  <si>
    <t>GRUPO "C"</t>
  </si>
  <si>
    <t>Aviso Prévio Indenizado</t>
  </si>
  <si>
    <t>C</t>
  </si>
  <si>
    <t>Total dos Encargos Sociais que não recebem as incidências globais de A</t>
  </si>
  <si>
    <t>4.</t>
  </si>
  <si>
    <t xml:space="preserve">GRUPO "D" </t>
  </si>
  <si>
    <t>Reincidência de A sobre B</t>
  </si>
  <si>
    <t>D</t>
  </si>
  <si>
    <t>Total das taxas das reincidências</t>
  </si>
  <si>
    <t>5.</t>
  </si>
  <si>
    <t>T O T A L</t>
  </si>
  <si>
    <t>Custo de óleo diesel</t>
  </si>
  <si>
    <t>Compra</t>
  </si>
  <si>
    <t>Recapagem</t>
  </si>
  <si>
    <t>Custo mensal com pneus</t>
  </si>
  <si>
    <t>Tonelada</t>
  </si>
  <si>
    <t>2.1 Uniformes e EPI's - média de utilização no serviço</t>
  </si>
  <si>
    <t>Custo mensal de manutenção / pneus</t>
  </si>
  <si>
    <t>Custo estimado com pneus</t>
  </si>
  <si>
    <t>Vida util</t>
  </si>
  <si>
    <t>km</t>
  </si>
  <si>
    <t>Custo Total</t>
  </si>
  <si>
    <t>R$/km</t>
  </si>
  <si>
    <t>Velocidade média de coleta</t>
  </si>
  <si>
    <t>km/hora</t>
  </si>
  <si>
    <t>km/mês</t>
  </si>
  <si>
    <t>3.1.3 - Manutenção / Pneus</t>
  </si>
  <si>
    <t>3.1.4 Consumos</t>
  </si>
  <si>
    <t>km / litro</t>
  </si>
  <si>
    <t>Lubrificação / Lavagem / Filtros - % sobre o custo do combustível</t>
  </si>
  <si>
    <t>CUSTO UNITÁRIO</t>
  </si>
  <si>
    <t>Custo Mensal com Ferramentas e Materiais e Despesas (R$/Mês)</t>
  </si>
  <si>
    <t>VALOR UNITÁRIO</t>
  </si>
  <si>
    <t>CUSTO TOTAL MENSAL COM DESPESAS OPERACIONAIS</t>
  </si>
  <si>
    <t>VALOR                        UNITÁRIO                       (R$)</t>
  </si>
  <si>
    <t>Destinação Final em Aterro Licenciado</t>
  </si>
  <si>
    <t>Depósito por despedida injusta</t>
  </si>
  <si>
    <t>Lutocar</t>
  </si>
  <si>
    <t>QUANTIDADE MÉDIA MENSAL - toneladas/mês</t>
  </si>
  <si>
    <t>Auxilio Enfermidade</t>
  </si>
  <si>
    <t>Auxilio Acidente</t>
  </si>
  <si>
    <t>Faltas Justificadas</t>
  </si>
  <si>
    <t>Férias</t>
  </si>
  <si>
    <t>Licença Paternidade</t>
  </si>
  <si>
    <t>Indenização Adicional</t>
  </si>
  <si>
    <t>VALOR                  MENSAL                        (R$)</t>
  </si>
  <si>
    <t>VALOR                  GLOBAL                      (R$)</t>
  </si>
  <si>
    <t>Custo estimado de manutenção (12 meses)</t>
  </si>
  <si>
    <t>Depreciação ( 12 meses )</t>
  </si>
  <si>
    <t>OBS: As funções administrativas, são inerentes à cada empresa, inclusive com a possibilidade de utilização de veículos da própria empresa</t>
  </si>
  <si>
    <t>1.4 Exames Médicos e Seguro de Vida</t>
  </si>
  <si>
    <t>1.5 Assistência Médica</t>
  </si>
  <si>
    <t>0.05%</t>
  </si>
  <si>
    <t>Aviso Prévio trabalhado</t>
  </si>
  <si>
    <t>Reincidencia do FGTS sobre Aviso Prévio</t>
  </si>
  <si>
    <t>Km Rodado  (*)</t>
  </si>
  <si>
    <t>Custo mensal com óleo diesel (*)</t>
  </si>
  <si>
    <t>Total custos (mensal) para efetivo conforme Termo Referencia</t>
  </si>
  <si>
    <t>Vassoura Tipo Gari</t>
  </si>
  <si>
    <t>Pá Plastica Cabo Longo</t>
  </si>
  <si>
    <t>OBS: Os valores acima citados estão anexados ao termo de referência e suas quantidades equivalentes a cada categoria</t>
  </si>
  <si>
    <t>Saco de Lixo 100 litros P4 com 100 unidades</t>
  </si>
  <si>
    <t>DESCRIÇÃO DO MATERIAL</t>
  </si>
  <si>
    <t>V. UNITÁRIO</t>
  </si>
  <si>
    <t>TOTAL</t>
  </si>
  <si>
    <t>Fornecimento dos equipamentos de proteção individual (EPIs) e Insumos</t>
  </si>
  <si>
    <t>QUD./ MÊS</t>
  </si>
  <si>
    <t>Calça com faixa refeltiva - 2 un/ano</t>
  </si>
  <si>
    <t>Bermuda com faixa refeltiva - 2 un/ano</t>
  </si>
  <si>
    <t xml:space="preserve">Camiseta de algodão Manga Longa com faixa refeltiva  - 4 un/ano </t>
  </si>
  <si>
    <t xml:space="preserve">Boné - 2 un/ano </t>
  </si>
  <si>
    <t xml:space="preserve">Calçado de Segurança Sem Biqueira de Aço - 4 un/ano </t>
  </si>
  <si>
    <t xml:space="preserve">Calçado de Segurança Sem Biqueira de Aço  - 2 un/ano </t>
  </si>
  <si>
    <t>Calçado de Segurança Com Biqueira de Aço - 2 un/ano</t>
  </si>
  <si>
    <t xml:space="preserve">Capa de chuva em PVC - 2 un/ano </t>
  </si>
  <si>
    <t xml:space="preserve">Luva de Vaqueta - 2 un/ano </t>
  </si>
  <si>
    <t xml:space="preserve">Luva de Proteção em PVC  - 2 un/mês </t>
  </si>
  <si>
    <t>Luva de proteção em poliuretano  - 2 un/mês</t>
  </si>
  <si>
    <t xml:space="preserve">Meia Anti Corte  - 2 un/mês </t>
  </si>
  <si>
    <t xml:space="preserve">Oculos de Proteção - 2 un/ano </t>
  </si>
  <si>
    <t xml:space="preserve">Protetor Auricular - 4 un/ano </t>
  </si>
  <si>
    <t xml:space="preserve">Protetor Solar FPS 30 - (frasco 120g) -  1 un/mês </t>
  </si>
  <si>
    <t xml:space="preserve">Creme Protetor para as mãos (frasco 120g) - 1 un/mês </t>
  </si>
  <si>
    <t>2. INSUMOS - estimados</t>
  </si>
  <si>
    <t>1. (EPIs) - estimados</t>
  </si>
  <si>
    <t>Opção adotada, conforme justificado no "Sumário de Referências/Médias de valores"</t>
  </si>
  <si>
    <t>qta</t>
  </si>
  <si>
    <t>PLANILHA GERAL DE QUANTIDADES</t>
  </si>
  <si>
    <t>Quantidadde geral de resíduos</t>
  </si>
  <si>
    <t>Dias no mês</t>
  </si>
  <si>
    <t>dias</t>
  </si>
  <si>
    <t>Quantidade diária de resíduos</t>
  </si>
  <si>
    <t>t/dia</t>
  </si>
  <si>
    <t>Média de viagens por dia</t>
  </si>
  <si>
    <t>viagens</t>
  </si>
  <si>
    <t>t / mês</t>
  </si>
  <si>
    <t>extensão total de vias públicas</t>
  </si>
  <si>
    <t>m</t>
  </si>
  <si>
    <t>Estradas e Rodovias</t>
  </si>
  <si>
    <t>Vias públicas em áreas industriais</t>
  </si>
  <si>
    <t>Vias públicas em áreas urbanas (em implantação) (Barcelona Lagoa dos cvalos I, Goldenpark, Sert IV)</t>
  </si>
  <si>
    <t>1.3 Vale Refeição/Auxilio Alimentação</t>
  </si>
  <si>
    <t xml:space="preserve">        PRECOS DE INSUMOS - BANCO NACIONAL</t>
  </si>
  <si>
    <t/>
  </si>
  <si>
    <t>LOCALIDADE: 2840 - SAO PAULO</t>
  </si>
  <si>
    <t>ENCARGOS SOCIAIS (%) HORISTA 115,54  MENSALISTA  71,46</t>
  </si>
  <si>
    <t xml:space="preserve">CODIGO  </t>
  </si>
  <si>
    <t>DESCRICAO DO INSUMO</t>
  </si>
  <si>
    <t>UNIDADE DE MEDIDA</t>
  </si>
  <si>
    <t>ORIGEM DO PRECO</t>
  </si>
  <si>
    <t>PRECO MEDIANO R$</t>
  </si>
  <si>
    <t xml:space="preserve">ABERTURA PARA ENCAIXE DE CUBA OU LAVATORIO EM BANCADA DE MARMORE/ GRANITO OU OUTRO TIPO DE PEDRA NATURAL                                                                                                                                                                                                                                                                                                                                                                                                  </t>
  </si>
  <si>
    <t xml:space="preserve">UN    </t>
  </si>
  <si>
    <t>CR</t>
  </si>
  <si>
    <t xml:space="preserve">ABRACADEIRA DE LATAO PARA FIXACAO DE CABO PARA-RAIO, DIMENSOES 32 X 24 X 24 MM                                                                                                                                                                                                                                                                                                                                                                                                                            </t>
  </si>
  <si>
    <t>2,79</t>
  </si>
  <si>
    <t xml:space="preserve">ABRACADEIRA DE NYLON PARA AMARRACAO DE CABOS, COMPRIMENTO DE *230* X *7,6* MM                                                                                                                                                                                                                                                                                                                                                                                                                             </t>
  </si>
  <si>
    <t xml:space="preserve">ABRACADEIRA DE NYLON PARA AMARRACAO DE CABOS, COMPRIMENTO DE 100 X 2,5 MM                                                                                                                                                                                                                                                                                                                                                                                                                                 </t>
  </si>
  <si>
    <t>0,06</t>
  </si>
  <si>
    <t xml:space="preserve">ABRACADEIRA DE NYLON PARA AMARRACAO DE CABOS, COMPRIMENTO DE 150 X *3,6* MM                                                                                                                                                                                                                                                                                                                                                                                                                               </t>
  </si>
  <si>
    <t>0,15</t>
  </si>
  <si>
    <t xml:space="preserve">ABRACADEIRA DE NYLON PARA AMARRACAO DE CABOS, COMPRIMENTO DE 200 X *4,6* MM                                                                                                                                                                                                                                                                                                                                                                                                                               </t>
  </si>
  <si>
    <t xml:space="preserve">C </t>
  </si>
  <si>
    <t>0,20</t>
  </si>
  <si>
    <t xml:space="preserve">ABRACADEIRA DE NYLON PARA AMARRACAO DE CABOS, COMPRIMENTO DE 390 X *4,6* MM                                                                                                                                                                                                                                                                                                                                                                                                                               </t>
  </si>
  <si>
    <t>0,99</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</si>
  <si>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</si>
  <si>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</si>
  <si>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</si>
  <si>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4,08</t>
  </si>
  <si>
    <t xml:space="preserve">ABRACADEIRA EM ACO PARA AMARRACAO DE ELETRODUTOS, TIPO D, COM 1 1/4" E PARAFUSO DE FIXACAO                                                                                                                                                                                                                                                                                                                                                                                                                </t>
  </si>
  <si>
    <t>4,36</t>
  </si>
  <si>
    <t xml:space="preserve">ABRACADEIRA EM ACO PARA AMARRACAO DE ELETRODUTOS, TIPO D, COM 1/2" E CUNHA DE FIXACAO                                                                                                                                                                                                                                                                                                                                                                                                                     </t>
  </si>
  <si>
    <t>2,15</t>
  </si>
  <si>
    <t xml:space="preserve">ABRACADEIRA EM ACO PARA AMARRACAO DE ELETRODUTOS, TIPO D, COM 1/2" E PARAFUSO DE FIXACAO                                                                                                                                                                                                                                                                                                                                                                                                                  </t>
  </si>
  <si>
    <t xml:space="preserve">ABRACADEIRA EM ACO PARA AMARRACAO DE ELETRODUTOS, TIPO D, COM 1" E CUNHA DE FIXACAO                                                                                                                                                                                                                                                                                                                                                                                                                       </t>
  </si>
  <si>
    <t>2,51</t>
  </si>
  <si>
    <t xml:space="preserve">ABRACADEIRA EM ACO PARA AMARRACAO DE ELETRODUTOS, TIPO D, COM 1" E PARAFUSO DE FIXACAO                                                                                                                                                                                                                                                                                                                                                                                                                    </t>
  </si>
  <si>
    <t>2,63</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</si>
  <si>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</si>
  <si>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</si>
  <si>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</si>
  <si>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4,70</t>
  </si>
  <si>
    <t xml:space="preserve">ABRACADEIRA EM ACO PARA AMARRACAO DE ELETRODUTOS, TIPO D, COM 2" E PARAFUSO DE FIXACAO                                                                                                                                                                                                                                                                                                                                                                                                                    </t>
  </si>
  <si>
    <t>5,03</t>
  </si>
  <si>
    <t xml:space="preserve">ABRACADEIRA EM ACO PARA AMARRACAO DE ELETRODUTOS, TIPO D, COM 3 1/2" E CUNHA DE FIXACAO                                                                                                                                                                                                                                                                                                                                                                                                                   </t>
  </si>
  <si>
    <t>9,40</t>
  </si>
  <si>
    <t xml:space="preserve">ABRACADEIRA EM ACO PARA AMARRACAO DE ELETRODUTOS, TIPO D, COM 3/4" E CUNHA DE FIXACAO                                                                                                                                                                                                                                                                                                                                                                                                                     </t>
  </si>
  <si>
    <t xml:space="preserve">ABRACADEIRA EM ACO PARA AMARRACAO DE ELETRODUTOS, TIPO D, COM 3/4" E PARAFUSO DE FIXACAO                                                                                                                                                                                                                                                                                                                                                                                                                  </t>
  </si>
  <si>
    <t>2,29</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</si>
  <si>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</si>
  <si>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</si>
  <si>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</si>
  <si>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7,21</t>
  </si>
  <si>
    <t xml:space="preserve">ABRACADEIRA EM ACO PARA AMARRACAO DE ELETRODUTOS, TIPO D, COM 4" E CUNHA DE FIXACAO                                                                                                                                                                                                                                                                                                                                                                                                                       </t>
  </si>
  <si>
    <t xml:space="preserve">ABRACADEIRA EM ACO PARA AMARRACAO DE ELETRODUTOS, TIPO D, COM 4" E PARAFUSO DE FIXACAO                                                                                                                                                                                                                                                                                                                                                                                                                    </t>
  </si>
  <si>
    <t>9,31</t>
  </si>
  <si>
    <t xml:space="preserve">ABRACADEIRA EM ACO PARA AMARRACAO DE ELETRODUTOS, TIPO ECONOMICA (GOTA), COM 8"                                                                                                                                                                                                                                                                                                                                                                                                                           </t>
  </si>
  <si>
    <t xml:space="preserve">ABRACADEIRA EM ACO PARA AMARRACAO DE ELETRODUTOS, TIPO U SIMPLES, COM 1 1/2"                                                                                                                                                                                                                                                                                                                                                                                                                              </t>
  </si>
  <si>
    <t>1,81</t>
  </si>
  <si>
    <t xml:space="preserve">ABRACADEIRA EM ACO PARA AMARRACAO DE ELETRODUTOS, TIPO U SIMPLES, COM 1 1/4"                                                                                                                                                                                                                                                                                                                                                                                                                              </t>
  </si>
  <si>
    <t>1,65</t>
  </si>
  <si>
    <t xml:space="preserve">ABRACADEIRA EM ACO PARA AMARRACAO DE ELETRODUTOS, TIPO U SIMPLES, COM 1/2"                                                                                                                                                                                                                                                                                                                                                                                                                                </t>
  </si>
  <si>
    <t>0,95</t>
  </si>
  <si>
    <t xml:space="preserve">ABRACADEIRA EM ACO PARA AMARRACAO DE ELETRODUTOS, TIPO U SIMPLES, COM 1"                                                                                                                                                                                                                                                                                                                                                                                                                                  </t>
  </si>
  <si>
    <t xml:space="preserve">ABRACADEIRA EM ACO PARA AMARRACAO DE ELETRODUTOS, TIPO U SIMPLES, COM 2 1/2"                                                                                                                                                                                                                                                                                                                                                                                                                              </t>
  </si>
  <si>
    <t>3,74</t>
  </si>
  <si>
    <t xml:space="preserve">ABRACADEIRA EM ACO PARA AMARRACAO DE ELETRODUTOS, TIPO U SIMPLES, COM 2"                                                                                                                                                                                                                                                                                                                                                                                                                                  </t>
  </si>
  <si>
    <t xml:space="preserve">ABRACADEIRA EM ACO PARA AMARRACAO DE ELETRODUTOS, TIPO U SIMPLES, COM 3/4"                                                                                                                                                                                                                                                                                                                                                                                                                                </t>
  </si>
  <si>
    <t>1,00</t>
  </si>
  <si>
    <t xml:space="preserve">ABRACADEIRA EM ACO PARA AMARRACAO DE ELETRODUTOS, TIPO U SIMPLES, COM 3/8"                                                                                                                                                                                                                                                                                                                                                                                                                                </t>
  </si>
  <si>
    <t>0,67</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</si>
  <si>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</si>
  <si>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</si>
  <si>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</si>
  <si>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8,34</t>
  </si>
  <si>
    <t>9,56</t>
  </si>
  <si>
    <t>14,79</t>
  </si>
  <si>
    <t>30,60</t>
  </si>
  <si>
    <t xml:space="preserve">ACABAMENTO SIMPLES/CONVENCIONAL PARA FORRO PVC, TIPO "U" OU "C", COR BRANCA, COMPRIMENTO 6 M                                                                                                                                                                                                                                                                                                                                                                                                              </t>
  </si>
  <si>
    <t xml:space="preserve">M     </t>
  </si>
  <si>
    <t>4,17</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</si>
  <si>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</si>
  <si>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</si>
  <si>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</si>
  <si>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</si>
  <si>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</si>
  <si>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</si>
  <si>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</si>
  <si>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</si>
  <si>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7,94</t>
  </si>
  <si>
    <t xml:space="preserve">ACO CA-25, 20,0 MM, BARRA DE TRANSFERENCIA                                                                                                                                                                                                                                                                                                                                                                                                                                                                </t>
  </si>
  <si>
    <t xml:space="preserve">ACO CA-25, 25,0 MM, BARRA DE TRANSFERENCIA                                                                                                                                                                                                                                                                                                                                                                                                                                                                </t>
  </si>
  <si>
    <t>10,13</t>
  </si>
  <si>
    <t xml:space="preserve">ACO CA-25, 32,0 MM, BARRA DE TRANSFERENCIA                                                                                                                                                                                                                                                                                                                                                                                                                                                                </t>
  </si>
  <si>
    <t xml:space="preserve">ACO CA-25, 32,0 MM, VERGALHAO                                                                                                                                                                                                                                                                                                                                                                                                                                                                             </t>
  </si>
  <si>
    <t xml:space="preserve">ACO CA-25, 6,3 MM OU 8,0 MM, VERGALHAO                                                                                                                                                                                                                                                                                                                                                                                                                                                                    </t>
  </si>
  <si>
    <t>7,42</t>
  </si>
  <si>
    <t xml:space="preserve">ACO CA-50, 10,0 MM, OU 12,5 MM, OU 16,0 MM, OU 20,0 MM, DOBRADO E CORTADO                                                                                                                                                                                                                                                                                                                                                                                                                                 </t>
  </si>
  <si>
    <t xml:space="preserve">ACO CA-50, 10,0 MM, VERGALHAO                                                                                                                                                                                                                                                                                                                                                                                                                                                                             </t>
  </si>
  <si>
    <t xml:space="preserve">ACO CA-50, 12,5 MM OU 16,0 MM, VERGALHAO                                                                                                                                                                                                                                                                                                                                                                                                                                                                  </t>
  </si>
  <si>
    <t xml:space="preserve">ACO CA-50, 20,0 MM OU 25,0 MM, VERGALHAO                                                                                                                                                                                                                                                                                                                                                                                                                                                                  </t>
  </si>
  <si>
    <t>7,72</t>
  </si>
  <si>
    <t xml:space="preserve">ACO CA-50, 32,0 MM, VERGALHAO                                                                                                                                                                                                                                                                                                                                                                                                                                                                             </t>
  </si>
  <si>
    <t>8,49</t>
  </si>
  <si>
    <t xml:space="preserve">ACO CA-50, 6,3 MM, DOBRADO E CORTADO                                                                                                                                                                                                                                                                                                                                                                                                                                                                      </t>
  </si>
  <si>
    <t>9,07</t>
  </si>
  <si>
    <t xml:space="preserve">ACO CA-50, 6,3 MM, VERGALHAO                                                                                                                                                                                                                                                                                                                                                                                                                                                                              </t>
  </si>
  <si>
    <t>8,16</t>
  </si>
  <si>
    <t xml:space="preserve">ACO CA-50, 8,0 MM, VERGALHAO                                                                                                                                                                                                                                                                                                                                                                                                                                                                              </t>
  </si>
  <si>
    <t xml:space="preserve">ACO CA-60, 4,2 MM OU 5,0 MM, DOBRADO E CORTADO                                                                                                                                                                                                                                                                                                                                                                                                                                                            </t>
  </si>
  <si>
    <t>7,67</t>
  </si>
  <si>
    <t xml:space="preserve">ACO CA-60, 4,2 MM, OU 5,0 MM, OU 6,0 MM, OU 7,0 MM, VERGALHAO                                                                                                                                                                                                                                                                                                                                                                                                                                             </t>
  </si>
  <si>
    <t xml:space="preserve">ACO CA-60, 6,0 MM OU 7,0 MM, DOBRADO E CORTADO                                                                                                                                                                                                                                                                                                                                                                                                                                                            </t>
  </si>
  <si>
    <t>8,11</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</si>
  <si>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</si>
  <si>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</si>
  <si>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</si>
  <si>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</si>
  <si>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</si>
  <si>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23,27</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</si>
  <si>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</si>
  <si>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</si>
  <si>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</si>
  <si>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</si>
  <si>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</si>
  <si>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</si>
  <si>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</si>
  <si>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</si>
  <si>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4,20</t>
  </si>
  <si>
    <t xml:space="preserve">ADAPTADOR DE COMPRESSAO EM POLIPROPILENO (PP), PARA TUBO EM PEAD, 20 MM X 3/4", PARA LIGACAO PREDIAL DE AGUA (NTS 179)                                                                                                                                                                                                                                                                                                                                                                                    </t>
  </si>
  <si>
    <t>3,97</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</si>
  <si>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</si>
  <si>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</si>
  <si>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</si>
  <si>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42,05</t>
  </si>
  <si>
    <t xml:space="preserve">ADAPTADOR PVC PBA, BOLSA/ROSCA, JE, DN 100 / DE 110 MM                                                                                                                                                                                                                                                                                                                                                                                                                                                    </t>
  </si>
  <si>
    <t xml:space="preserve">ADAPTADOR PVC PBA, BOLSA/ROSCA, JE, DN 50 / DE 60 MM                                                                                                                                                                                                                                                                                                                                                                                                                                                      </t>
  </si>
  <si>
    <t xml:space="preserve">ADAPTADOR PVC SOLDAVEL CURTO COM BOLSA E ROSCA, 110 MM X 4", PARA AGUA FRIA                                                                                                                                                                                                                                                                                                                                                                                                                               </t>
  </si>
  <si>
    <t xml:space="preserve">ADAPTADOR PVC SOLDAVEL CURTO COM BOLSA E ROSCA, 20 MM X 1/2", PARA AGUA FRIA                                                                                                                                                                                                                                                                                                                                                                                                                              </t>
  </si>
  <si>
    <t>0,71</t>
  </si>
  <si>
    <t xml:space="preserve">ADAPTADOR PVC SOLDAVEL CURTO COM BOLSA E ROSCA, 25 MM X 3/4", PARA AGUA FRIA                                                                                                                                                                                                                                                                                                                                                                                                                              </t>
  </si>
  <si>
    <t>0,78</t>
  </si>
  <si>
    <t xml:space="preserve">ADAPTADOR PVC SOLDAVEL CURTO COM BOLSA E ROSCA, 32 MM X 1", PARA AGUA FRIA                                                                                                                                                                                                                                                                                                                                                                                                                                </t>
  </si>
  <si>
    <t>1,58</t>
  </si>
  <si>
    <t xml:space="preserve">ADAPTADOR PVC SOLDAVEL CURTO COM BOLSA E ROSCA, 40 MM X 1 1/2", PARA AGUA FRIA                                                                                                                                                                                                                                                                                                                                                                                                                            </t>
  </si>
  <si>
    <t>5,48</t>
  </si>
  <si>
    <t xml:space="preserve">ADAPTADOR PVC SOLDAVEL CURTO COM BOLSA E ROSCA, 40 MM X 1 1/4", PARA AGUA FRIA                                                                                                                                                                                                                                                                                                                                                                                                                            </t>
  </si>
  <si>
    <t>3,26</t>
  </si>
  <si>
    <t xml:space="preserve">ADAPTADOR PVC SOLDAVEL CURTO COM BOLSA E ROSCA, 50 MM X 1 1/4", PARA AGUA FRIA                                                                                                                                                                                                                                                                                                                                                                                                                            </t>
  </si>
  <si>
    <t xml:space="preserve">ADAPTADOR PVC SOLDAVEL CURTO COM BOLSA E ROSCA, 50 MM X1 1/2", PARA AGUA FRIA                                                                                                                                                                                                                                                                                                                                                                                                                             </t>
  </si>
  <si>
    <t>3,93</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</si>
  <si>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</si>
  <si>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</si>
  <si>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</si>
  <si>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23,62</t>
  </si>
  <si>
    <t xml:space="preserve">ADAPTADOR PVC SOLDAVEL, COM FLANGE E ANEL DE VEDACAO, 20 MM X 1/2", PARA CAIXA D'AGUA                                                                                                                                                                                                                                                                                                                                                                                                                     </t>
  </si>
  <si>
    <t>9,98</t>
  </si>
  <si>
    <t xml:space="preserve">ADAPTADOR PVC SOLDAVEL, COM FLANGE E ANEL DE VEDACAO, 25 MM X 3/4", PARA CAIXA D'AGUA                                                                                                                                                                                                                                                                                                                                                                                                                     </t>
  </si>
  <si>
    <t>10,86</t>
  </si>
  <si>
    <t xml:space="preserve">ADAPTADOR PVC SOLDAVEL, COM FLANGE E ANEL DE VEDACAO, 32 MM X 1", PARA CAIXA D'AGUA                                                                                                                                                                                                                                                                                                                                                                                                                       </t>
  </si>
  <si>
    <t>16,33</t>
  </si>
  <si>
    <t xml:space="preserve">ADAPTADOR PVC SOLDAVEL, COM FLANGE E ANEL DE VEDACAO, 40 MM X 1 1/4", PARA CAIXA D'AGUA                                                                                                                                                                                                                                                                                                                                                                                                                   </t>
  </si>
  <si>
    <t>24,45</t>
  </si>
  <si>
    <t xml:space="preserve">ADAPTADOR PVC SOLDAVEL, COM FLANGE E ANEL DE VEDACAO, 50 MM X 1 1/2", PARA CAIXA D'AGUA                                                                                                                                                                                                                                                                                                                                                                                                                   </t>
  </si>
  <si>
    <t>23,11</t>
  </si>
  <si>
    <t>340,26</t>
  </si>
  <si>
    <t xml:space="preserve">ADAPTADOR PVC, COM REGISTRO, PARA PEAD, 20 MM X 3/4", PARA LIGACAO PREDIAL DE AGUA                                                                                                                                                                                                                                                                                                                                                                                                                        </t>
  </si>
  <si>
    <t xml:space="preserve">ADAPTADOR PVC, ROSCAVEL, COM FLANGES E ANEL DE VEDACAO, 1 1/2", PARA CAIXA D'AGUA                                                                                                                                                                                                                                                                                                                                                                                                                         </t>
  </si>
  <si>
    <t>14,33</t>
  </si>
  <si>
    <t>27,37</t>
  </si>
  <si>
    <t>13,71</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</si>
  <si>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</si>
  <si>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</si>
  <si>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</si>
  <si>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</si>
  <si>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</si>
  <si>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</si>
  <si>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</si>
  <si>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27,30</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</si>
  <si>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</si>
  <si>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</si>
  <si>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</si>
  <si>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</si>
  <si>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</si>
  <si>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16,59</t>
  </si>
  <si>
    <t xml:space="preserve">ADITIVO IMPERMEABILIZANTE CRISTALIZANTE PARA CONCRETO                                                                                                                                                                                                                                                                                                                                                                                                                                                     </t>
  </si>
  <si>
    <t>33,32</t>
  </si>
  <si>
    <t xml:space="preserve">ADITIVO IMPERMEABILIZANTE DE PEGA NORMAL PARA ARGAMASSAS E CONCRETOS SEM ARMACAO, LIQUIDO E ISENTO DE CLORETOS                                                                                                                                                                                                                                                                                                                                                                                            </t>
  </si>
  <si>
    <t>7,11</t>
  </si>
  <si>
    <t xml:space="preserve">ADITIVO IMPERMEABILIZANTE DE PEGA ULTRARRAPIDA, LIQUIDO E ISENTO DE CLORETOS                                                                                                                                                                                                                                                                                                                                                                                                                              </t>
  </si>
  <si>
    <t xml:space="preserve">ADITIVO LIQUIDO INCORPORADOR DE AR PARA CONCRETO E ARGAMASSA, LIQUIDO E ISENTO DE CLORETOS                                                                                                                                                                                                                                                                                                                                                                                                                </t>
  </si>
  <si>
    <t>7,05</t>
  </si>
  <si>
    <t xml:space="preserve">ADITIVO PLASTIFICANTE E ESTABILIZADOR PARA ARGAMASSAS DE ASSENTAMENTO E REBOCO, LIQUIDO E ISENTO DE CLORETOS                                                                                                                                                                                                                                                                                                                                                                                              </t>
  </si>
  <si>
    <t xml:space="preserve">ADITIVO PLASTIFICANTE RETARDADOR DE PEGA E REDUTOR DE AGUA PARA CONCRETO, LIQUIDO E ISENTO DE CLORETOS                                                                                                                                                                                                                                                                                                                                                                                                    </t>
  </si>
  <si>
    <t>7,31</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</si>
  <si>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</si>
  <si>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</si>
  <si>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</si>
  <si>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</si>
  <si>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</si>
  <si>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</si>
  <si>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2,05</t>
  </si>
  <si>
    <t xml:space="preserve">AGENTE DE CURA, PROTETOR DA EVAPORACAO DA AGUA DE HIDRATACAO DO CONCRETO                                                                                                                                                                                                                                                                                                                                                                                                                                  </t>
  </si>
  <si>
    <t>11,58</t>
  </si>
  <si>
    <t xml:space="preserve">AGREGADO RECICLADO, TIPO RACHAO RECICLADO CINZA, CLASSE A                                                                                                                                                                                                                                                                                                                                                                                                                                                 </t>
  </si>
  <si>
    <t xml:space="preserve">M3    </t>
  </si>
  <si>
    <t xml:space="preserve">AJUDANTE DE ARMADOR (HORISTA)                                                                                                                                                                                                                                                                                                                                                                                                                                                                             </t>
  </si>
  <si>
    <t xml:space="preserve">H     </t>
  </si>
  <si>
    <t>21,57</t>
  </si>
  <si>
    <t xml:space="preserve">AJUDANTE DE ARMADOR (MENSALISTA)                                                                                                                                                                                                                                                                                                                                                                                                                                                                          </t>
  </si>
  <si>
    <t xml:space="preserve">MES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</si>
  <si>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</si>
  <si>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</si>
  <si>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</si>
  <si>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</si>
  <si>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</si>
  <si>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19,37</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</si>
  <si>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</si>
  <si>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</si>
  <si>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</si>
  <si>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</si>
  <si>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</si>
  <si>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</si>
  <si>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20,73</t>
  </si>
  <si>
    <t xml:space="preserve">AJUDANTE ESPECIALIZADO (MENSALISTA)                                                                                                                                                                                                                                                                                                                                                                                                                                                                       </t>
  </si>
  <si>
    <t xml:space="preserve">ALCA PREFORMADA DE CONTRA POSTE, EM ACO GALVANIZADO, PARA CABO 3/16", COMPRIMENTO *860* MM                                                                                                                                                                                                                                                                                                                                                                                                                </t>
  </si>
  <si>
    <t>6,31</t>
  </si>
  <si>
    <t xml:space="preserve">ALCA PREFORMADA DE DISTRIBUICAO, EM ACO GALVANIZADO, PARA CABO DE ALUMINIO DIAMETRO 16 A 25 MM                                                                                                                                                                                                                                                                                                                                                                                                            </t>
  </si>
  <si>
    <t>2,97</t>
  </si>
  <si>
    <t xml:space="preserve">ALCA PREFORMADA DE DISTRIBUICAO, EM ACO GALVANIZADO, PARA CONDUTORES DE ALUMINIO AWG 1/0 (CAA 6/1 OU CA 7 FIOS)                                                                                                                                                                                                                                                                                                                                                                                           </t>
  </si>
  <si>
    <t>9,22</t>
  </si>
  <si>
    <t xml:space="preserve">ALCA PREFORMADA DE DISTRIBUICAO, EM ACO GALVANIZADO, PARA CONDUTORES DE ALUMINIO AWG 2 (CAA 6/1 OU CA 7 FIOS)                                                                                                                                                                                                                                                                                                                                                                                             </t>
  </si>
  <si>
    <t>5,57</t>
  </si>
  <si>
    <t xml:space="preserve">ALCA PREFORMADA DE SERVICO, EM ACO GALVANIZADO, PARA CONDUTORES DE ALUMINIO AWG 4 (CAA 6/1)                                                                                                                                                                                                                                                                                                                                                                                                               </t>
  </si>
  <si>
    <t>2,23</t>
  </si>
  <si>
    <t xml:space="preserve">ALCA PREFORMADA DE SERVICO, EM ACO GALVANIZADO, PARA CONDUTORES DE ALUMINIO AWG 6 (CAA 6/1)                                                                                                                                                                                                                                                                                                                                                                                                               </t>
  </si>
  <si>
    <t xml:space="preserve">ALICATE DE CRIMPAR RJ11, RJ12 E RJ45                                                                                                                                                                                                                                                                                                                                                                                                                                                                      </t>
  </si>
  <si>
    <t xml:space="preserve">ALICATE PARA ANEIS DE PISTAO, CAPACIDADE 50 A 100 MM                                                                                                                                                                                                                                                                                                                                                                                                                                                      </t>
  </si>
  <si>
    <t xml:space="preserve">ALIMENTACAO - HORISTA (COLETADO CAIXA - ENCARGOS COMPLEMENTARES)                                                                                                                                                                                                                                                                                                                                                                                                                                          </t>
  </si>
  <si>
    <t>4,06</t>
  </si>
  <si>
    <t xml:space="preserve">ALIMENTACAO - MENSALISTA (COLETADO CAIXA - ENCARGOS COMPLEMENTARES)                                                                                                                                                                                                                                                                                                                                                                                                                                       </t>
  </si>
  <si>
    <t>765,85</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</si>
  <si>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</si>
  <si>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</si>
  <si>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</si>
  <si>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</si>
  <si>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2.271,00</t>
  </si>
  <si>
    <t xml:space="preserve">ANEL BORRACHA PARA TUBO ESGOTO PREDIAL, DN 100 MM (NBR 5688)                                                                                                                                                                                                                                                                                                                                                                                                                                              </t>
  </si>
  <si>
    <t>2,82</t>
  </si>
  <si>
    <t xml:space="preserve">ANEL BORRACHA PARA TUBO ESGOTO PREDIAL, DN 50 MM (NBR 5688)                                                                                                                                                                                                                                                                                                                                                                                                                                               </t>
  </si>
  <si>
    <t xml:space="preserve">ANEL BORRACHA PARA TUBO ESGOTO PREDIAL, DN 75 MM (NBR 5688)                                                                                                                                                                                                                                                                                                                                                                                                                                               </t>
  </si>
  <si>
    <t>2,34</t>
  </si>
  <si>
    <t xml:space="preserve">ANEL BORRACHA, DN 100 MM, PARA TUBO SERIE REFORCADA ESGOTO PREDIAL                                                                                                                                                                                                                                                                                                                                                                                                                                        </t>
  </si>
  <si>
    <t>3,31</t>
  </si>
  <si>
    <t xml:space="preserve">ANEL BORRACHA, DN 150 MM, PARA TUBO SERIE REFORCADA ESGOTO PREDIAL                                                                                                                                                                                                                                                                                                                                                                                                                                        </t>
  </si>
  <si>
    <t>11,44</t>
  </si>
  <si>
    <t xml:space="preserve">ANEL BORRACHA, DN 50 MM, PARA TUBO SERIE REFORCADA ESGOTO PREDIAL                                                                                                                                                                                                                                                                                                                                                                                                                                         </t>
  </si>
  <si>
    <t>2,09</t>
  </si>
  <si>
    <t xml:space="preserve">ANEL BORRACHA, DN 75 MM, PARA TUBO SERIE REFORCADA ESGOTO PREDIAL                                                                                                                                                                                                                                                                                                                                                                                                                                         </t>
  </si>
  <si>
    <t>2,54</t>
  </si>
  <si>
    <t xml:space="preserve">ANEL BORRACHA, PARA TUBO PVC DEFOFO, DN 100 MM (NBR 7665)                                                                                                                                                                                                                                                                                                                                                                                                                                                 </t>
  </si>
  <si>
    <t>9,44</t>
  </si>
  <si>
    <t xml:space="preserve">ANEL BORRACHA, PARA TUBO PVC DEFOFO, DN 150 MM (NBR 7665)                                                                                                                                                                                                                                                                                                                                                                                                                                                 </t>
  </si>
  <si>
    <t xml:space="preserve">ANEL BORRACHA, PARA TUBO PVC DEFOFO, DN 200 MM (NBR 7665)                                                                                                                                                                                                                                                                                                                                                                                                                                                 </t>
  </si>
  <si>
    <t xml:space="preserve">ANEL BORRACHA, PARA TUBO PVC, REDE COLETOR ESGOTO, DN 100 MM (NBR 7362)                                                                                                                                                                                                                                                                                                                                                                                                                                   </t>
  </si>
  <si>
    <t>3,12</t>
  </si>
  <si>
    <t xml:space="preserve">ANEL BORRACHA, PARA TUBO PVC, REDE COLETOR ESGOTO, DN 150 MM (NBR 7362)                                                                                                                                                                                                                                                                                                                                                                                                                                   </t>
  </si>
  <si>
    <t>9,82</t>
  </si>
  <si>
    <t xml:space="preserve">ANEL BORRACHA, PARA TUBO PVC, REDE COLETOR ESGOTO, DN 200 MM (NBR 7362)                                                                                                                                                                                                                                                                                                                                                                                                                                   </t>
  </si>
  <si>
    <t>14,90</t>
  </si>
  <si>
    <t xml:space="preserve">ANEL BORRACHA, PARA TUBO PVC, REDE COLETOR ESGOTO, DN 250 MM (NBR 7362)                                                                                                                                                                                                                                                                                                                                                                                                                                   </t>
  </si>
  <si>
    <t xml:space="preserve">ANEL BORRACHA, PARA TUBO PVC, REDE COLETOR ESGOTO, DN 350 MM (NBR 7362)                                                                                                                                                                                                                                                                                                                                                                                                                                   </t>
  </si>
  <si>
    <t>61,68</t>
  </si>
  <si>
    <t xml:space="preserve">ANEL BORRACHA, PARA TUBO PVC, REDE COLETOR ESGOTO, DN 400 MM (NBR 7362)                                                                                                                                                                                                                                                                                                                                                                                                                                   </t>
  </si>
  <si>
    <t xml:space="preserve">ANEL BORRACHA, PARA TUBO/CONEXAO PVC PBA, DN 100 MM, PARA REDE AGUA                                                                                                                                                                                                                                                                                                                                                                                                                                       </t>
  </si>
  <si>
    <t>7,47</t>
  </si>
  <si>
    <t xml:space="preserve">ANEL BORRACHA, PARA TUBO/CONEXAO PVC PBA, DN 50 MM, PARA REDE AGUA                                                                                                                                                                                                                                                                                                                                                                                                                                        </t>
  </si>
  <si>
    <t>2,20</t>
  </si>
  <si>
    <t xml:space="preserve">ANEL BORRACHA, PARA TUBO/CONEXAO PVC PBA, DN 60 MM, PARA REDE AGUA                                                                                                                                                                                                                                                                                                                                                                                                                                        </t>
  </si>
  <si>
    <t>4,03</t>
  </si>
  <si>
    <t xml:space="preserve">ANEL BORRACHA, PARA TUBO/CONEXAO PVC PBA, DN 75 MM, PARA REDE AGUA                                                                                                                                                                                                                                                                                                                                                                                                                                        </t>
  </si>
  <si>
    <t>6,25</t>
  </si>
  <si>
    <t xml:space="preserve">ANEL BORRACHA, PARA TUBO, PVC REDE COLETOR ESGOTO, DN 300 MM (NBR 7362)                                                                                                                                                                                                                                                                                                                                                                                                                                   </t>
  </si>
  <si>
    <t xml:space="preserve">ANEL DE BORRACHA PARA VEDACAO DE DUTO PEAD CORRUGADO PARA ELETRICA, DN 1 1/2" (NBR 15715)                                                                                                                                                                                                                                                                                                                                                                                                                 </t>
  </si>
  <si>
    <t>2,77</t>
  </si>
  <si>
    <t xml:space="preserve">ANEL DE BORRACHA PARA VEDACAO DE DUTO PEAD CORRUGADO PARA ELETRICA, DN 1 1/4" (NBR 15715)                                                                                                                                                                                                                                                                                                                                                                                                                 </t>
  </si>
  <si>
    <t>2,43</t>
  </si>
  <si>
    <t xml:space="preserve">ANEL DE BORRACHA PARA VEDACAO DE DUTO PEAD CORRUGADO PARA ELETRICA, DN 2" (NBR 15715)                                                                                                                                                                                                                                                                                                                                                                                                                     </t>
  </si>
  <si>
    <t>3,25</t>
  </si>
  <si>
    <t xml:space="preserve">ANEL DE BORRACHA PARA VEDACAO DE DUTO PEAD CORRUGADO PARA ELETRICA, DN 3" (NBR 15715)                                                                                                                                                                                                                                                                                                                                                                                                                     </t>
  </si>
  <si>
    <t>5,04</t>
  </si>
  <si>
    <t xml:space="preserve">ANEL DE BORRACHA PARA VEDACAO DE DUTO PEAD CORRUGADO PARA ELETRICA, DN 4" (NBR 15715)                                                                                                                                                                                                                                                                                                                                                                                                                     </t>
  </si>
  <si>
    <t>5,52</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</si>
  <si>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</si>
  <si>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</si>
  <si>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</si>
  <si>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</si>
  <si>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</si>
  <si>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</si>
  <si>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</si>
  <si>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</si>
  <si>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</si>
  <si>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</si>
  <si>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</si>
  <si>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</si>
  <si>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</si>
  <si>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</si>
  <si>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</si>
  <si>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</si>
  <si>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</si>
  <si>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85,74</t>
  </si>
  <si>
    <t xml:space="preserve">ANEL DE VEDACAO, PVC FLEXIVEL, 100 MM, PARA SAIDA DE BACIA / VASO SANITARIO                                                                                                                                                                                                                                                                                                                                                                                                                               </t>
  </si>
  <si>
    <t>11,83</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</si>
  <si>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</si>
  <si>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</si>
  <si>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</si>
  <si>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</si>
  <si>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</si>
  <si>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</si>
  <si>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</si>
  <si>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</si>
  <si>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</si>
  <si>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</si>
  <si>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</si>
  <si>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</si>
  <si>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</si>
  <si>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</si>
  <si>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</si>
  <si>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</si>
  <si>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</si>
  <si>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</si>
  <si>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</si>
  <si>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2.205,23</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</si>
  <si>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</si>
  <si>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</si>
  <si>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</si>
  <si>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</si>
  <si>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</si>
  <si>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3.845,10</t>
  </si>
  <si>
    <t>4.100,00</t>
  </si>
  <si>
    <t>8.924,67</t>
  </si>
  <si>
    <t>11.206,13</t>
  </si>
  <si>
    <t>14.516,30</t>
  </si>
  <si>
    <t xml:space="preserve">AQUECEDOR DE AGUA ELETRICO HORIZONTAL, RESERVATORIO DE 200 L CILINDRICO EM COBRE, REFORCADO COM ACO CARBONO, MONOFASICO, TENSAO NOMINAL 220 V                                                                                                                                                                                                                                                                                                                                                             </t>
  </si>
  <si>
    <t>5.550,48</t>
  </si>
  <si>
    <t xml:space="preserve">AQUECEDOR DE OLEO BPF (FLUIDO) TERMICO, CAPACIDADE DE 300.000  KCAL/H                                                                                                                                                                                                                                                                                                                                                                                                                                     </t>
  </si>
  <si>
    <t>318.204,48</t>
  </si>
  <si>
    <t xml:space="preserve">AQUECEDOR SOLAR COM RESERVATORIO TERMICO DE 1000 L E *5* PLACAS COLETORAS DE *2,0* M2 (NAO INCLUI ACESSORIOS) (SEM INSTALACAO)                                                                                                                                                                                                                                                                                                                                                                            </t>
  </si>
  <si>
    <t>11.310,87</t>
  </si>
  <si>
    <t xml:space="preserve">AQUECEDOR SOLAR COM RESERVATORIO TERMICO DE 400 L E *2* PLACAS COLETORAS DE *2,0* M2 (NAO INCLUI ACESSORIOS) (SEM INSTALACAO)                                                                                                                                                                                                                                                                                                                                                                             </t>
  </si>
  <si>
    <t>5.899,09</t>
  </si>
  <si>
    <t xml:space="preserve">AQUECEDOR SOLAR COM RESERVATORIO TERMICO DE 600 L E *3* PLACAS COLETORAS DE *2,0* M2 (NAO INCLUI ACESSORIOS) (SEM INSTALACAO)                                                                                                                                                                                                                                                                                                                                                                             </t>
  </si>
  <si>
    <t>7.829,24</t>
  </si>
  <si>
    <t xml:space="preserve">AQUECEDOR SOLAR COM RESERVATORIO TERMICO DE 800 L E *4* PLACAS COLETORAS DE *2,0* M2 (NAO INCLUI ACESSORIOS) (SEM INSTALACAO)                                                                                                                                                                                                                                                                                                                                                                             </t>
  </si>
  <si>
    <t>7.312,08</t>
  </si>
  <si>
    <t xml:space="preserve">AQUECEDOR SOLAR DE INSTALACAO EXTERNA, KIT COMPACTO, CONJUNTO COM RESERVATORIO TERMICO DE 200 L, PLACA COLETORA DE *2,0* M2 E INCLUSO ACESSORIOS (RESIDENCIAS ATE 120,00 M2 E DE 4 A 5 BANHOS POR DIA) (SEM INSTALACAO)                                                                                                                                                                                                                                                                                   </t>
  </si>
  <si>
    <t>3.480,00</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</si>
  <si>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</si>
  <si>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</si>
  <si>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</si>
  <si>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</si>
  <si>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</si>
  <si>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</si>
  <si>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</si>
  <si>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</si>
  <si>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</si>
  <si>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</si>
  <si>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</si>
  <si>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</si>
  <si>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</si>
  <si>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</si>
  <si>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</si>
  <si>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</si>
  <si>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</si>
  <si>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</si>
  <si>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</si>
  <si>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</si>
  <si>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</si>
  <si>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</si>
  <si>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</si>
  <si>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</si>
  <si>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</si>
  <si>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</si>
  <si>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</si>
  <si>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</si>
  <si>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</si>
  <si>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</si>
  <si>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</si>
  <si>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</si>
  <si>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</si>
  <si>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</si>
  <si>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</si>
  <si>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</si>
  <si>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</si>
  <si>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</si>
  <si>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22.684,99</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</si>
  <si>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</si>
  <si>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</si>
  <si>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</si>
  <si>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</si>
  <si>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</si>
  <si>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</si>
  <si>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</si>
  <si>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</si>
  <si>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</si>
  <si>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</si>
  <si>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75,00</t>
  </si>
  <si>
    <t xml:space="preserve">AREIA GROSSA - POSTO JAZIDA/FORNECEDOR (RETIRADO NA JAZIDA, SEM TRANSPORTE)                                                                                                                                                                                                                                                                                                                                                                                                                               </t>
  </si>
  <si>
    <t>75,98</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</si>
  <si>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</si>
  <si>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</si>
  <si>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</si>
  <si>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</si>
  <si>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0,75</t>
  </si>
  <si>
    <t xml:space="preserve">ARGAMASSA COLANTE AC II                                                                                                                                                                                                                                                                                                                                                                                                                                                                                   </t>
  </si>
  <si>
    <t xml:space="preserve">ARGAMASSA COLANTE TIPO AC III                                                                                                                                                                                                                                                                                                                                                                                                                                                                             </t>
  </si>
  <si>
    <t>2,30</t>
  </si>
  <si>
    <t xml:space="preserve">ARGAMASSA COLANTE TIPO AC III E                                                                                                                                                                                                                                                                                                                                                                                                                                                                           </t>
  </si>
  <si>
    <t xml:space="preserve">ARGAMASSA INDUSTRIALIZADA MULTIUSO, PARA REVESTIMENTO INTERNO E EXTERNO E ASSENTAMENTO DE BLOCOS DIVERSOS                                                                                                                                                                                                                                                                                                                                                                                                 </t>
  </si>
  <si>
    <t>0,81</t>
  </si>
  <si>
    <t xml:space="preserve">ARGAMASSA INDUSTRIALIZADA PARA CHAPISCO COLANTE                                                                                                                                                                                                                                                                                                                                                                                                                                                           </t>
  </si>
  <si>
    <t>1,53</t>
  </si>
  <si>
    <t xml:space="preserve">ARGAMASSA INDUSTRIALIZADA PARA CHAPISCO ROLADO                                                                                                                                                                                                                                                                                                                                                                                                                                                            </t>
  </si>
  <si>
    <t>2,46</t>
  </si>
  <si>
    <t xml:space="preserve">ARGAMASSA PARA REVESTIMENTO DECORATIVO MONOCAMADA                                                                                                                                                                                                                                                                                                                                                                                                                                                         </t>
  </si>
  <si>
    <t>2,50</t>
  </si>
  <si>
    <t xml:space="preserve">ARGAMASSA PISO SOBRE PISO                                                                                                                                                                                                                                                                                                                                                                                                                                                                                 </t>
  </si>
  <si>
    <t xml:space="preserve">ARGAMASSA POLIMERICA DE REPARO ESTRUTURAL, BICOMPONENTE                                                                                                                                                                                                                                                                                                                                                                                                                                                   </t>
  </si>
  <si>
    <t>4,05</t>
  </si>
  <si>
    <t xml:space="preserve">ARGAMASSA POLIMERICA IMPERMEABILIZANTE SEMIFLEXIVEL, BICOMPONENTE, A BASE DE CIMENTO E ADITIVOS                                                                                                                                                                                                                                                                                                                                                                                                           </t>
  </si>
  <si>
    <t xml:space="preserve">ARGAMASSA PRONTA PARA CONTRAPISO                                                                                                                                                                                                                                                                                                                                                                                                                                                                          </t>
  </si>
  <si>
    <t>0,77</t>
  </si>
  <si>
    <t xml:space="preserve">ARGAMASSA USINADA AUTOADENSAVEL E AUTONIVELANTE PARA CONTRAPISO, COM BOMBEAMENTO (DISPONIBILIZACAO DE BOMBA), SEM O LANCAMENTO                                                                                                                                                                                                                                                                                                                                                                            </t>
  </si>
  <si>
    <t>469,19</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</si>
  <si>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</si>
  <si>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</si>
  <si>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</si>
  <si>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</si>
  <si>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</si>
  <si>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</si>
  <si>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17,57</t>
  </si>
  <si>
    <t xml:space="preserve">ARMACAO VERTICAL COM HASTE E CONTRA-PINO, EM CHAPA DE ACO GALVANIZADO 3/16", COM 2 ESTRIBOS, E 2 ISOLADORES                                                                                                                                                                                                                                                                                                                                                                                               </t>
  </si>
  <si>
    <t>37,35</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</si>
  <si>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</si>
  <si>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</si>
  <si>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</si>
  <si>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</si>
  <si>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</si>
  <si>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</si>
  <si>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</si>
  <si>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</si>
  <si>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113,89</t>
  </si>
  <si>
    <t xml:space="preserve">ARQUITETO JUNIOR (MENSALISTA)                                                                                                                                                                                                                                                                                                                                                                                                                                                                             </t>
  </si>
  <si>
    <t>19.934,71</t>
  </si>
  <si>
    <t xml:space="preserve">ARQUITETO PLENO (HORISTA)                                                                                                                                                                                                                                                                                                                                                                                                                                                                                 </t>
  </si>
  <si>
    <t>120,16</t>
  </si>
  <si>
    <t xml:space="preserve">ARQUITETO PLENO (MENSALISTA)                                                                                                                                                                                                                                                                                                                                                                                                                                                                              </t>
  </si>
  <si>
    <t>21.031,79</t>
  </si>
  <si>
    <t xml:space="preserve">ARQUITETO SENIOR (HORISTA)                                                                                                                                                                                                                                                                                                                                                                                                                                                                                </t>
  </si>
  <si>
    <t>128,46</t>
  </si>
  <si>
    <t xml:space="preserve">ARQUITETO SENIOR (MENSALISTA)                                                                                                                                                                                                                                                                                                                                                                                                                                                                             </t>
  </si>
  <si>
    <t>22.484,61</t>
  </si>
  <si>
    <t>1,79</t>
  </si>
  <si>
    <t>1,84</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</si>
  <si>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</si>
  <si>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</si>
  <si>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</si>
  <si>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</si>
  <si>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3,80</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</si>
  <si>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</si>
  <si>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</si>
  <si>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</si>
  <si>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</si>
  <si>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</si>
  <si>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9,65</t>
  </si>
  <si>
    <t xml:space="preserve">ARRUELA LISA, REDONDA, DE LATAO POLIDO, DIAMETRO NOMINAL 5/8", DIAMETRO EXTERNO = 34 MM, DIAMETRO DO FURO = 17 MM, ESPESSURA = *2,5* MM                                                                                                                                                                                                                                                                                                                                                                   </t>
  </si>
  <si>
    <t>1,56</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</si>
  <si>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</si>
  <si>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</si>
  <si>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</si>
  <si>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</si>
  <si>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</si>
  <si>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18,34</t>
  </si>
  <si>
    <t xml:space="preserve">ASSENTADOR DE MANILHAS (MENSALISTA)                                                                                                                                                                                                                                                                                                                                                                                                                                                                       </t>
  </si>
  <si>
    <t xml:space="preserve">ASSENTO SANITARIO DE PLASTICO, TIPO CONVENCIONAL                                                                                                                                                                                                                                                                                                                                                                                                                                                          </t>
  </si>
  <si>
    <t>39,63</t>
  </si>
  <si>
    <t xml:space="preserve">AUTOMATICO DE BOIA SUPERIOR / INFERIOR, *15* A / 250 V                                                                                                                                                                                                                                                                                                                                                                                                                                                    </t>
  </si>
  <si>
    <t xml:space="preserve">AUXILIAR DE AZULEJISTA (HORISTA)                                                                                                                                                                                                                                                                                                                                                                                                                                                                          </t>
  </si>
  <si>
    <t>19,35</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</si>
  <si>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</si>
  <si>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</si>
  <si>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</si>
  <si>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</si>
  <si>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</si>
  <si>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</si>
  <si>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</si>
  <si>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</si>
  <si>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</si>
  <si>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</si>
  <si>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</si>
  <si>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</si>
  <si>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</si>
  <si>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</si>
  <si>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30,45</t>
  </si>
  <si>
    <t xml:space="preserve">AUXILIAR DE TOPOGRAFO (MENSALISTA)                                                                                                                                                                                                                                                                                                                                                                                                                                                                        </t>
  </si>
  <si>
    <t xml:space="preserve">AUXILIAR TECNICO / ASSISTENTE DE ENGENHARIA (HORISTA)                                                                                                                                                                                                                                                                                                                                                                                                                                                     </t>
  </si>
  <si>
    <t>34,16</t>
  </si>
  <si>
    <t xml:space="preserve">AUXILIAR TECNICO / ASSISTENTE DE ENGENHARIA (MENSALISTA)                                                                                                                                                                                                                                                                                                                                                                                                                                                  </t>
  </si>
  <si>
    <t>5.981,86</t>
  </si>
  <si>
    <t xml:space="preserve">AVENTAL DE SEGURANCA DE RASPA DE COURO 1,00 X 0,60 M                                                                                                                                                                                                                                                                                                                                                                                                                                                      </t>
  </si>
  <si>
    <t>44,55</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</si>
  <si>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</si>
  <si>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</si>
  <si>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</si>
  <si>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</si>
  <si>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</si>
  <si>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</si>
  <si>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</si>
  <si>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</si>
  <si>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</si>
  <si>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6,30</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</si>
  <si>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</si>
  <si>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</si>
  <si>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</si>
  <si>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BALCAO/ TAMPO EM MARMORE BRANCO COMUM, POLIDO, LISO, ACABAMENTO RETO, E= *3* CM (SEM FUROS)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</si>
  <si>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</si>
  <si>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</si>
  <si>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</si>
  <si>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</si>
  <si>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</si>
  <si>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</si>
  <si>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</si>
  <si>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</si>
  <si>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</si>
  <si>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</si>
  <si>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</si>
  <si>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952,70</t>
  </si>
  <si>
    <t xml:space="preserve">BANCO COM ENCOSTO, 1,60M* DE COMPRIMENTO, EM TUBO DE ACO CARBONO E PINTURA NO PROCESSO ELETROSTATICO - PARA ACADEMIA AO AR LIVRE / ACADEMIA DA TERCEIRA IDADE - ATI                                                                                                                                                                                                                                                                                                                                       </t>
  </si>
  <si>
    <t>1.207,84</t>
  </si>
  <si>
    <t xml:space="preserve">BANDEJA DE PINTURA PARA ROLO 23 CM                                                                                                                                                                                                                                                                                                                                                                                                                                                                        </t>
  </si>
  <si>
    <t>11,93</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</si>
  <si>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</si>
  <si>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</si>
  <si>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</si>
  <si>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</si>
  <si>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</si>
  <si>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</si>
  <si>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</si>
  <si>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8,47</t>
  </si>
  <si>
    <t xml:space="preserve">BARRA DE ACO CHATO, RETANGULAR, 19,05 MM X 3,17 MM (L X E), 0,47 KG/M                                                                                                                                                                                                                                                                                                                                                                                                                                     </t>
  </si>
  <si>
    <t>4,02</t>
  </si>
  <si>
    <t xml:space="preserve">BARRA DE ACO CHATO, RETANGULAR, 25,4 MM X 4,76 MM (L X E), 0,94 KG/M                                                                                                                                                                                                                                                                                                                                                                                                                                      </t>
  </si>
  <si>
    <t xml:space="preserve">BARRA DE ACO CHATO, RETANGULAR, 25,4 MM X 6,35 MM (L X E), 1,2265 KG/M                                                                                                                                                                                                                                                                                                                                                                                                                                    </t>
  </si>
  <si>
    <t xml:space="preserve">BARRA DE ACO CHATO, RETANGULAR, 38,1 MM X 12,7 MM (L X E), 3,79 KG/M                                                                                                                                                                                                                                                                                                                                                                                                                                      </t>
  </si>
  <si>
    <t>32,59</t>
  </si>
  <si>
    <t xml:space="preserve">BARRA DE ACO CHATO, RETANGULAR, 38,1 MM X 6,35 MM (L X E), 1,89 KG/M                                                                                                                                                                                                                                                                                                                                                                                                                                      </t>
  </si>
  <si>
    <t xml:space="preserve">BARRA DE ACO CHATO, RETANGULAR, 38,1 MM X 9,53 MM (L X E), 2,84 KG/M                                                                                                                                                                                                                                                                                                                                                                                                                                      </t>
  </si>
  <si>
    <t>24,30</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</si>
  <si>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</si>
  <si>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</si>
  <si>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</si>
  <si>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</si>
  <si>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</si>
  <si>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</si>
  <si>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421,98</t>
  </si>
  <si>
    <t xml:space="preserve">BARRA DE APOIO EM "L", EM ACO INOX POLIDO 80 X 80 CM, DIAMETRO MINIMO 3 CM                                                                                                                                                                                                                                                                                                                                                                                                                                </t>
  </si>
  <si>
    <t>484,29</t>
  </si>
  <si>
    <t xml:space="preserve">BARRA DE APOIO LATERAL ARTICULADA, COM TRAVA, EM ACO INOX POLIDO, 70 CM, DIAMETRO MINIMO 3 CM                                                                                                                                                                                                                                                                                                                                                                                                             </t>
  </si>
  <si>
    <t>523,98</t>
  </si>
  <si>
    <t xml:space="preserve">BARRA DE APOIO RETA, EM ACO INOX POLIDO, COMPRIMENTO 60CM, DIAMETRO MINIMO 3 CM                                                                                                                                                                                                                                                                                                                                                                                                                           </t>
  </si>
  <si>
    <t>185,78</t>
  </si>
  <si>
    <t xml:space="preserve">BARRA DE APOIO RETA, EM ACO INOX POLIDO, COMPRIMENTO 70CM, DIAMETRO MINIMO 3 CM                                                                                                                                                                                                                                                                                                                                                                                                                           </t>
  </si>
  <si>
    <t>206,33</t>
  </si>
  <si>
    <t xml:space="preserve">BARRA DE APOIO RETA, EM ACO INOX POLIDO, COMPRIMENTO 80CM, DIAMETRO MINIMO 3 CM                                                                                                                                                                                                                                                                                                                                                                                                                           </t>
  </si>
  <si>
    <t>220,00</t>
  </si>
  <si>
    <t xml:space="preserve">BARRA DE APOIO RETA, EM ACO INOX POLIDO, COMPRIMENTO 90 CM, DIAMETRO MINIMO 3 CM                                                                                                                                                                                                                                                                                                                                                                                                                          </t>
  </si>
  <si>
    <t>230,49</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</si>
  <si>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</si>
  <si>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</si>
  <si>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</si>
  <si>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</si>
  <si>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</si>
  <si>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</si>
  <si>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</si>
  <si>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</si>
  <si>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21,11</t>
  </si>
  <si>
    <t xml:space="preserve">BASTIDOR PARA BLOCO M10                                                                                                                                                                                                                                                                                                                                                                                                                                                                                   </t>
  </si>
  <si>
    <t>5,75</t>
  </si>
  <si>
    <t xml:space="preserve">BATE-ESTACAS POR GRAVIDADE, POTENCIA160 HP, PESO DO MARTELO ATE 3 TONELADAS                                                                                                                                                                                                                                                                                                                                                                                                                               </t>
  </si>
  <si>
    <t xml:space="preserve">JG    </t>
  </si>
  <si>
    <t xml:space="preserve">BATENTE/PORTAL/ADUELA/MARCO, EM MDF/PVC WOOD/POLIESTIRENO OU MADEIRA LAMINADA, L = *9,0* CM COM GUARNICAO REGULAVEL 2 FACES = *35* MM, PRIMER                                                                                                                                                                                                                                                                                                                                                             </t>
  </si>
  <si>
    <t xml:space="preserve">BENTONITA, ARGILA CONSTITUIDA POR  MONTMORILONITA                                                                                                                                                                                                                                                                                                                                                                                                                                                         </t>
  </si>
  <si>
    <t>1,54</t>
  </si>
  <si>
    <t>4.800,00</t>
  </si>
  <si>
    <t xml:space="preserve">BETONEIRA CAPACIDADE NOMINAL 400 L, CAPACIDADE DE MISTURA 310 L, MOTOR A DIESEL POTENCIA 5 CV, SEM CARREGADOR                                                                                                                                                                                                                                                                                                                                                                                             </t>
  </si>
  <si>
    <t>6.545,89</t>
  </si>
  <si>
    <t xml:space="preserve">BETONEIRA CAPACIDADE NOMINAL 400 L, CAPACIDADE DE MISTURA 310 L, MOTOR A GASOLINA POTENCIA 5,5 CV, SEM CARREGADOR                                                                                                                                                                                                                                                                                                                                                                                         </t>
  </si>
  <si>
    <t>6.004,06</t>
  </si>
  <si>
    <t xml:space="preserve">BETONEIRA CAPACIDADE NOMINAL 600 L, CAPACIDADE DE MISTURA 440 L, MOTOR A GASOLINA POTENCIA 10 HP, COM  CARREGADOR                                                                                                                                                                                                                                                                                                                                                                                         </t>
  </si>
  <si>
    <t>26.115,25</t>
  </si>
  <si>
    <t xml:space="preserve">BETONEIRA, CAPACIDADE NOMINAL 400 L, CAPACIDADE DE MISTURA 310L, MOTOR ELETRICO TRIFASICO 220/380V POTENCIA 2 CV, SEM CARREGADOR                                                                                                                                                                                                                                                                                                                                                                          </t>
  </si>
  <si>
    <t>5.491,52</t>
  </si>
  <si>
    <t>19.525,42</t>
  </si>
  <si>
    <t xml:space="preserve">BETONEIRA, CAPACIDADE NOMINAL 600 L, CAPACIDADE DE MISTURA 440 L, MOTOR A DIESEL POTENCIA 10 CV, COM CARREGADOR                                                                                                                                                                                                                                                                                                                                                                                           </t>
  </si>
  <si>
    <t>23.731,52</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</si>
  <si>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</si>
  <si>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</si>
  <si>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</si>
  <si>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</si>
  <si>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DE 11,5 X 19 X 19 CM (L X A X C)                                                                                                                                                                                                                                                                                                                                                                                            </t>
  </si>
  <si>
    <t xml:space="preserve">BLOCO CERAMICO / TIJOLO VAZADO PARA ALVENARIA DE VEDACAO, FUROS NA VERTICAL DE 14 X 19 X 39 CM (L X A X C)                                                                                                                                                                                                                                                                                                                                                                                                </t>
  </si>
  <si>
    <t>2,53</t>
  </si>
  <si>
    <t xml:space="preserve">BLOCO CERAMICO / TIJOLO VAZADO PARA ALVENARIA DE VEDACAO, FUROS NA VERTICAL DE 19 X 19 X 39 CM (L X A X C)                                                                                                                                                                                                                                                                                                                                                                                                </t>
  </si>
  <si>
    <t>3,14</t>
  </si>
  <si>
    <t xml:space="preserve">BLOCO CERAMICO / TIJOLO VAZADO PARA ALVENARIA DE VEDACAO, FUROS NA VERTICAL DE 9 X 19 X 39 CM (L X A X C)                                                                                                                                                                                                                                                                                                                                                                                                 </t>
  </si>
  <si>
    <t xml:space="preserve">BLOCO CERAMICO / TIJOLO VAZADO PARA ALVENARIA DE VEDACAO, 4 FUROS NA HORIZONTAL DE 9 X 9 X 19 CM (L X A X C)                                                                                                                                                                                                                                                                                                                                                                                              </t>
  </si>
  <si>
    <t>0,89</t>
  </si>
  <si>
    <t xml:space="preserve">BLOCO CERAMICO / TIJOLO VAZADO PARA ALVENARIA DE VEDACAO, 6 FUROS NA HORIZONTAL DE 9 X 14 X 19 CM (L X A X C)                                                                                                                                                                                                                                                                                                                                                                                             </t>
  </si>
  <si>
    <t>0,70</t>
  </si>
  <si>
    <t xml:space="preserve">BLOCO CERAMICO / TIJOLO VAZADO PARA ALVENARIA DE VEDACAO, 8 FUROS NA HORIZONTAL DE 9 X 19 X 19 CM (L X A X C)                                                                                                                                                                                                                                                                                                                                                                                             </t>
  </si>
  <si>
    <t xml:space="preserve">BLOCO CERAMICO / TIJOLO VAZADO PARA ALVENARIA DE VEDACAO, 8 FUROS NA HORIZONTAL DE 9 X 19 X 29 CM (L X A X C)                                                                                                                                                                                                                                                                                                                                                                                             </t>
  </si>
  <si>
    <t>1,07</t>
  </si>
  <si>
    <t xml:space="preserve">BLOCO CONCRETO CELULAR AUTOCLAVADO 12,5 X 30 X 60 CM (E X A X C)                                                                                                                                                                                                                                                                                                                                                                                                                                          </t>
  </si>
  <si>
    <t xml:space="preserve">BLOCO CONCRETO CELULAR AUTOCLAVADO 7,5 X 30 X 60 CM (E X A X C)                                                                                                                                                                                                                                                                                                                                                                                                                                           </t>
  </si>
  <si>
    <t xml:space="preserve">BLOCO DE CONCRETO ESTRUTURAL 14 X 19 X 29 CM, FBK 10 MPA (NBR 6136)                                                                                                                                                                                                                                                                                                                                                                                                                                       </t>
  </si>
  <si>
    <t>4,52</t>
  </si>
  <si>
    <t xml:space="preserve">BLOCO DE CONCRETO ESTRUTURAL 14 X 19 X 29 CM, FBK 12 MPA (NBR 6136)                                                                                                                                                                                                                                                                                                                                                                                                                                       </t>
  </si>
  <si>
    <t>4,60</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</si>
  <si>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</si>
  <si>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</si>
  <si>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</si>
  <si>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</si>
  <si>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</si>
  <si>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</si>
  <si>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</si>
  <si>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4,96</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</si>
  <si>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</si>
  <si>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</si>
  <si>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</si>
  <si>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</si>
  <si>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</si>
  <si>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</si>
  <si>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</si>
  <si>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6,45</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</si>
  <si>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</si>
  <si>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</si>
  <si>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</si>
  <si>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7,78</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</si>
  <si>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</si>
  <si>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</si>
  <si>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</si>
  <si>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2,90</t>
  </si>
  <si>
    <t xml:space="preserve">BLOCO DE ENGATE RAPIDO PARA BASTIDOR TIPO M10                                                                                                                                                                                                                                                                                                                                                                                                                                                             </t>
  </si>
  <si>
    <t xml:space="preserve">BLOCO DE ESPUMA MULTIUSO *23 X 13 X 8* CM                                                                                                                                                                                                                                                                                                                                                                                                                                                                 </t>
  </si>
  <si>
    <t>9,97</t>
  </si>
  <si>
    <t xml:space="preserve">BLOCO DE GESSO COMPACTO / MACICO, BRANCO, E = 10 CM, DIMENSOES *67 X 50* CM                                                                                                                                                                                                                                                                                                                                                                                                                               </t>
  </si>
  <si>
    <t xml:space="preserve">BLOCO DE GESSO VAZADO, BRANCO, E = *7* CM, DIMENSOES *67 X 50* CM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</si>
  <si>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</si>
  <si>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</si>
  <si>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</si>
  <si>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3,79</t>
  </si>
  <si>
    <t>4,81</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</si>
  <si>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</si>
  <si>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</si>
  <si>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</si>
  <si>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</si>
  <si>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3,65</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</si>
  <si>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</si>
  <si>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</si>
  <si>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</si>
  <si>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</si>
  <si>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2,57</t>
  </si>
  <si>
    <t xml:space="preserve">BLOCO ESTRUTURAL CERAMICO DE 14 X 19 X 29 CM (L X A X C) E 6,0 MPA                                                                                                                                                                                                                                                                                                                                                                                                                                        </t>
  </si>
  <si>
    <t>2,16</t>
  </si>
  <si>
    <t xml:space="preserve">BLOCO ESTRUTURAL CERAMICO DE 14 X 19 X 34 CM (L X A X C) E 6,0 MPA                                                                                                                                                                                                                                                                                                                                                                                                                                        </t>
  </si>
  <si>
    <t>2,61</t>
  </si>
  <si>
    <t xml:space="preserve">BLOCO ESTRUTURAL CERAMICO DE 14 X 19 X 39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</si>
  <si>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</si>
  <si>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</si>
  <si>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</si>
  <si>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</si>
  <si>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</si>
  <si>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</si>
  <si>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</si>
  <si>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</si>
  <si>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</si>
  <si>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</si>
  <si>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</si>
  <si>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</si>
  <si>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</si>
  <si>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 xml:space="preserve">BOCAL PVC, PARA CALHA PLUVIAL, DIAMETRO DA SAIDA ENTRE *75 E 120* MM, PARA DRENAGEM PLUVIAL PREDIAL                                                                                                                                                                                                                                                                                                                                                                                                       </t>
  </si>
  <si>
    <t xml:space="preserve">BOLSA DE LIGACAO EM PVC FLEXIVEL PARA VASO SANITARIO 40 MM (1 1/2")                                                                                                                                                                                                                                                                                                                                                                                                                                       </t>
  </si>
  <si>
    <t>4,59</t>
  </si>
  <si>
    <t xml:space="preserve">BOLSA DE LONA PARA FERRAMENTAS *50 X 35 X 25* CM                                                                                                                                                                                                                                                                                                                                                                                                                                                          </t>
  </si>
  <si>
    <t xml:space="preserve">BOMBA CENTRIFUGA MOTOR ELETRICO MONOFASICO 0,50 CV DIAMETRO DE SUCCAO X ELEVACAO 3/4" X 3/4", MONOESTAGIO, DIAMETRO DOS ROTORES 114 MM, HM/Q: 2 M / 2,99 M3/H A 24 M / 0,71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</si>
  <si>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</si>
  <si>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</si>
  <si>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</si>
  <si>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DE PROJECAO DE CONCRETO SECO, POTENCIA 10 CV, VAZAO 3 M3/H                                                                                                                                                                                                                                                                                                                                                                                                                                          </t>
  </si>
  <si>
    <t>58.513,46</t>
  </si>
  <si>
    <t xml:space="preserve">BOMBA DE PROJECAO DE CONCRETO SECO, POTENCIA 10 CV, VAZAO 6 M3/H                                                                                                                                                                                                                                                                                                                                                                                                                                          </t>
  </si>
  <si>
    <t>62.689,92</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</si>
  <si>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</si>
  <si>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</si>
  <si>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</si>
  <si>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</si>
  <si>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</si>
  <si>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</si>
  <si>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</si>
  <si>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</si>
  <si>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</si>
  <si>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</si>
  <si>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</si>
  <si>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</si>
  <si>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</si>
  <si>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PARA INJECAO DE CALDA DE CIMENTO, VAZAO MAXIMA DE *100* LITROS/MINUTO, PRESSAO MAXIMA DE *70* BAR, POTENCIA DE 15 CV                                                                                                                                                                                                                                                                                                                                                                       </t>
  </si>
  <si>
    <t>89.880,90</t>
  </si>
  <si>
    <t xml:space="preserve">BORBOLETA PARA JANELA TIPO GUILHOTINA, EM ZAMAC CROMADO                                                                                                                                                                                                                                                                                                                                                                                                                                                   </t>
  </si>
  <si>
    <t>24,52</t>
  </si>
  <si>
    <t xml:space="preserve">BOTA DE PVC PRETA, CANO MEDIO, SEM FORRO                                                                                                                                                                                                                                                                                                                                                                                                                                                                  </t>
  </si>
  <si>
    <t xml:space="preserve">BOTA DE SEGURANCA COM BIQUEIRA DE ACO E COLARINHO ACOLCHOADO                                                                                                                                                                                                                                                                                                                                                                                                                                              </t>
  </si>
  <si>
    <t xml:space="preserve">BRACO OU HASTE COM CANOPLA PLASTICA, 1/2 ", PARA CHUVEIRO SIMPLES                                                                                                                                                                                                                                                                                                                                                                                                                                         </t>
  </si>
  <si>
    <t>18,10</t>
  </si>
  <si>
    <t xml:space="preserve">BRACO OU HASTE RETA COM CANOPLA PLASTICA, 1/2 ", PARA CHUVEIRO ELETRICO                                                                                                                                                                                                                                                                                                                                                                                                                                   </t>
  </si>
  <si>
    <t xml:space="preserve">BRACO P/ LUMINARIA PUBLICA 1 X 1,50M ROMAGNOLE OU EQUIV                                                                                                                                                                                                                                                                                                                                                                                                                                                   </t>
  </si>
  <si>
    <t xml:space="preserve">BUCHA DE NYLON SEM ABA S10                                                                                                                                                                                                                                                                                                                                                                                                                                                                                </t>
  </si>
  <si>
    <t>0,33</t>
  </si>
  <si>
    <t xml:space="preserve">BUCHA DE NYLON SEM ABA S10, COM PARAFUSO DE 6,10 X 65 MM EM ACO ZINCADO COM ROSCA SOBERBA, CABECA CHATA E FENDA PHILLIPS                                                                                                                                                                                                                                                                                                                                                                                  </t>
  </si>
  <si>
    <t>0,55</t>
  </si>
  <si>
    <t xml:space="preserve">BUCHA DE NYLON SEM ABA S12, COM PARAFUSO DE 5/16" X 80 MM EM ACO ZINCADO COM ROSCA SOBERBA E CABECA SEXTAVADA                                                                                                                                                                                                                                                                                                                                                                                             </t>
  </si>
  <si>
    <t xml:space="preserve">BUCHA DE NYLON SEM ABA S4                                                                                                                                                                                                                                                                                                                                                                                                                                                                                 </t>
  </si>
  <si>
    <t>0,05</t>
  </si>
  <si>
    <t xml:space="preserve">BUCHA DE NYLON SEM ABA S5                                                                                                                                                                                                                                                                                                                                                                                                                                                                                 </t>
  </si>
  <si>
    <t xml:space="preserve">BUCHA DE NYLON SEM ABA S6                                                                                                                                                                                                                                                                                                                                                                                                                                                                                 </t>
  </si>
  <si>
    <t>0,09</t>
  </si>
  <si>
    <t xml:space="preserve">BUCHA DE NYLON SEM ABA S6, COM PARAFUSO DE 4,20 X 40 MM EM ACO ZINCADO COM ROSCA SOBERBA, CABECA CHATA E FENDA PHILLIPS                                                                                                                                                                                                                                                                                                                                                                                   </t>
  </si>
  <si>
    <t>0,18</t>
  </si>
  <si>
    <t xml:space="preserve">BUCHA DE NYLON SEM ABA S8                                                                                                                                                                                                                                                                                                                                                                                                                                                                                 </t>
  </si>
  <si>
    <t xml:space="preserve">BUCHA DE NYLON SEM ABA S8, COM PARAFUSO DE 4,80 X 50 MM EM ACO ZINCADO COM ROSCA SOBERBA, CABECA CHATA E FENDA PHILLIPS                                                                                                                                                                                                                                                                                                                                                                                   </t>
  </si>
  <si>
    <t>0,37</t>
  </si>
  <si>
    <t xml:space="preserve">BUCHA DE NYLON, DIAMETRO DO FURO 8 MM, COMPRIMENTO 40 MM, COM PARAFUSO DE ROSCA SOBERBA, CABECA CHATA, FENDA SIMPLES, 4,8 X 50 MM                                                                                                                                                                                                                                                                                                                                                                         </t>
  </si>
  <si>
    <t>0,68</t>
  </si>
  <si>
    <t xml:space="preserve">BUCHA DE REDUCAO CPVC, SOLDAVEL, 54 X 28 MM, PARA AGUA QUENTE                                                                                                                                                                                                                                                                                                                                                                                                                                             </t>
  </si>
  <si>
    <t xml:space="preserve">BUCHA DE REDUCAO DE COBRE (REF 600-2) SEM ANEL DE SOLDA, PONTA X BOLSA, 22 X 15 MM                                                                                                                                                                                                                                                                                                                                                                                                                        </t>
  </si>
  <si>
    <t>5,64</t>
  </si>
  <si>
    <t xml:space="preserve">BUCHA DE REDUCAO DE COBRE (REF 600-2) SEM ANEL DE SOLDA, PONTA X BOLSA, 28 X 22 MM                                                                                                                                                                                                                                                                                                                                                                                                                        </t>
  </si>
  <si>
    <t>8,46</t>
  </si>
  <si>
    <t xml:space="preserve">BUCHA DE REDUCAO DE COBRE (REF 600-2) SEM ANEL DE SOLDA, PONTA X BOLSA, 35 X 28 MM                                                                                                                                                                                                                                                                                                                                                                                                                        </t>
  </si>
  <si>
    <t>19,36</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</si>
  <si>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</si>
  <si>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</si>
  <si>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</si>
  <si>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</si>
  <si>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</si>
  <si>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</si>
  <si>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</si>
  <si>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</si>
  <si>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18,15</t>
  </si>
  <si>
    <t xml:space="preserve">BUCHA DE REDUCAO DE FERRO GALVANIZADO, COM ROSCA BSP, DE 1 1/4" X 1"                                                                                                                                                                                                                                                                                                                                                                                                                                      </t>
  </si>
  <si>
    <t>17,76</t>
  </si>
  <si>
    <t xml:space="preserve">BUCHA DE REDUCAO DE FERRO GALVANIZADO, COM ROSCA BSP, DE 1 1/4" X 3/4"                                                                                                                                                                                                                                                                                                                                                                                                                                    </t>
  </si>
  <si>
    <t xml:space="preserve">BUCHA DE REDUCAO DE FERRO GALVANIZADO, COM ROSCA BSP, DE 1/2" X 1/4"                                                                                                                                                                                                                                                                                                                                                                                                                                      </t>
  </si>
  <si>
    <t>6,40</t>
  </si>
  <si>
    <t xml:space="preserve">BUCHA DE REDUCAO DE FERRO GALVANIZADO, COM ROSCA BSP, DE 1/2" X 3/8"                                                                                                                                                                                                                                                                                                                                                                                                                                      </t>
  </si>
  <si>
    <t xml:space="preserve">BUCHA DE REDUCAO DE FERRO GALVANIZADO, COM ROSCA BSP, DE 1" X 1/2"                                                                                                                                                                                                                                                                                                                                                                                                                                        </t>
  </si>
  <si>
    <t>11,17</t>
  </si>
  <si>
    <t xml:space="preserve">BUCHA DE REDUCAO DE FERRO GALVANIZADO, COM ROSCA BSP, DE 1" X 3/4"                                                                                                                                                                                                                                                                                                                                                                                                                                        </t>
  </si>
  <si>
    <t xml:space="preserve">BUCHA DE REDUCAO DE FERRO GALVANIZADO, COM ROSCA BSP, DE 2 1/2" X 1 1/2"                                                                                                                                                                                                                                                                                                                                                                                                                                  </t>
  </si>
  <si>
    <t>49,89</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</si>
  <si>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</si>
  <si>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</si>
  <si>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</si>
  <si>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</si>
  <si>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31,01</t>
  </si>
  <si>
    <t xml:space="preserve">BUCHA DE REDUCAO DE FERRO GALVANIZADO, COM ROSCA BSP, DE 2" X 1 1/4"                                                                                                                                                                                                                                                                                                                                                                                                                                      </t>
  </si>
  <si>
    <t xml:space="preserve">BUCHA DE REDUCAO DE FERRO GALVANIZADO, COM ROSCA BSP, DE 2" X 1"                                                                                                                                                                                                                                                                                                                                                                                                                                          </t>
  </si>
  <si>
    <t xml:space="preserve">BUCHA DE REDUCAO DE FERRO GALVANIZADO, COM ROSCA BSP, DE 3/4" X 1/2"                                                                                                                                                                                                                                                                                                                                                                                                                                      </t>
  </si>
  <si>
    <t>7,71</t>
  </si>
  <si>
    <t xml:space="preserve">BUCHA DE REDUCAO DE FERRO GALVANIZADO, COM ROSCA BSP, DE 3" X 1 1/2"                                                                                                                                                                                                                                                                                                                                                                                                                                      </t>
  </si>
  <si>
    <t>73,55</t>
  </si>
  <si>
    <t xml:space="preserve">BUCHA DE REDUCAO DE FERRO GALVANIZADO, COM ROSCA BSP, DE 3" X 1 1/4"                                                                                                                                                                                                                                                                                                                                                                                                                                      </t>
  </si>
  <si>
    <t>71,50</t>
  </si>
  <si>
    <t xml:space="preserve">BUCHA DE REDUCAO DE FERRO GALVANIZADO, COM ROSCA BSP, DE 3" X 2 1/2"                                                                                                                                                                                                                                                                                                                                                                                                                                      </t>
  </si>
  <si>
    <t>71,86</t>
  </si>
  <si>
    <t xml:space="preserve">BUCHA DE REDUCAO DE FERRO GALVANIZADO, COM ROSCA BSP, DE 3" X 2"                                                                                                                                                                                                                                                                                                                                                                                                                                          </t>
  </si>
  <si>
    <t xml:space="preserve">BUCHA DE REDUCAO DE FERRO GALVANIZADO, COM ROSCA BSP, DE 4" X 2 1/2"                                                                                                                                                                                                                                                                                                                                                                                                                                      </t>
  </si>
  <si>
    <t>135,90</t>
  </si>
  <si>
    <t xml:space="preserve">BUCHA DE REDUCAO DE FERRO GALVANIZADO, COM ROSCA BSP, DE 4" X 2"                                                                                                                                                                                                                                                                                                                                                                                                                                          </t>
  </si>
  <si>
    <t xml:space="preserve">BUCHA DE REDUCAO DE FERRO GALVANIZADO, COM ROSCA BSP, DE 4" X 3"                                                                                                                                                                                                                                                                                                                                                                                                                                          </t>
  </si>
  <si>
    <t xml:space="preserve">BUCHA DE REDUCAO DE FERRO GALVANIZADO, COM ROSCA BSP, DE 5" X 4"                                                                                                                                                                                                                                                                                                                                                                                                                                          </t>
  </si>
  <si>
    <t>371,95</t>
  </si>
  <si>
    <t xml:space="preserve">BUCHA DE REDUCAO DE FERRO GALVANIZADO, COM ROSCA BSP, DE 6" X 4"                                                                                                                                                                                                                                                                                                                                                                                                                                          </t>
  </si>
  <si>
    <t>393,00</t>
  </si>
  <si>
    <t xml:space="preserve">BUCHA DE REDUCAO DE FERRO GALVANIZADO, COM ROSCA BSP, DE 6" X 5"                                                                                                                                                                                                                                                                                                                                                                                                                                          </t>
  </si>
  <si>
    <t>421,59</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</si>
  <si>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</si>
  <si>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</si>
  <si>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</si>
  <si>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1,85</t>
  </si>
  <si>
    <t xml:space="preserve">BUCHA DE REDUCAO DE PVC, SOLDAVEL, CURTA, COM 50 X 40 MM, PARA AGUA FRIA PREDIAL                                                                                                                                                                                                                                                                                                                                                                                                                          </t>
  </si>
  <si>
    <t>3,22</t>
  </si>
  <si>
    <t xml:space="preserve">BUCHA DE REDUCAO DE PVC, SOLDAVEL, CURTA, COM 60 X 50 MM, PARA AGUA FRIA PREDIAL                                                                                                                                                                                                                                                                                                                                                                                                                          </t>
  </si>
  <si>
    <t>6,01</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</si>
  <si>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</si>
  <si>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</si>
  <si>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</si>
  <si>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</si>
  <si>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</si>
  <si>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</si>
  <si>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11,14</t>
  </si>
  <si>
    <t xml:space="preserve">BUCHA DE REDUCAO DE PVC, SOLDAVEL, LONGA, COM 60 X 50 MM, PARA AGUA FRIA PREDIAL                                                                                                                                                                                                                                                                                                                                                                                                                          </t>
  </si>
  <si>
    <t xml:space="preserve">BUCHA DE REDUCAO DE PVC, SOLDAVEL, LONGA, COM 75 X 50 MM, PARA AGUA FRIA PREDIAL                                                                                                                                                                                                                                                                                                                                                                                                                          </t>
  </si>
  <si>
    <t>16,63</t>
  </si>
  <si>
    <t xml:space="preserve">BUCHA DE REDUCAO DE PVC, SOLDAVEL, LONGA, 50 X 40 MM, PARA ESGOTO PREDIAL                                                                                                                                                                                                                                                                                                                                                                                                                                 </t>
  </si>
  <si>
    <t>2,91</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</si>
  <si>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</si>
  <si>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</si>
  <si>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</si>
  <si>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</si>
  <si>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21,32</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</si>
  <si>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</si>
  <si>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</si>
  <si>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</si>
  <si>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</si>
  <si>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</si>
  <si>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</si>
  <si>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</si>
  <si>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</si>
  <si>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</si>
  <si>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</si>
  <si>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</si>
  <si>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</si>
  <si>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</si>
  <si>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5,80</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</si>
  <si>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</si>
  <si>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</si>
  <si>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</si>
  <si>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</si>
  <si>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</si>
  <si>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</si>
  <si>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</si>
  <si>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</si>
  <si>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</si>
  <si>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</si>
  <si>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</si>
  <si>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3,09</t>
  </si>
  <si>
    <t xml:space="preserve">BUCHA DE REDUCAO PVC, ROSCAVEL, 1" X 3/4"                                                                                                                                                                                                                                                                                                                                                                                                                                                                 </t>
  </si>
  <si>
    <t>2,99</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</si>
  <si>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</si>
  <si>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</si>
  <si>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</si>
  <si>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</si>
  <si>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</si>
  <si>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</si>
  <si>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3,75</t>
  </si>
  <si>
    <t xml:space="preserve">BUCHA DE REDUCAO, PPR, DN 32 X 25 MM, PARA AGUA QUENTE E FRIA PREDIAL                                                                                                                                                                                                                                                                                                                                                                                                                                     </t>
  </si>
  <si>
    <t xml:space="preserve">BUCHA DE REDUCAO, PPR, DN 40 X 25 MM, PARA AGUA QUENTE E FRIA PREDIAL                                                                                                                                                                                                                                                                                                                                                                                                                                     </t>
  </si>
  <si>
    <t>11,85</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</si>
  <si>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</si>
  <si>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</si>
  <si>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</si>
  <si>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5,01</t>
  </si>
  <si>
    <t>2,33</t>
  </si>
  <si>
    <t xml:space="preserve">BUCHA EM ALUMINIO, COM ROSCA, DE 1 1/4", PARA ELETRODUTO                                                                                                                                                                                                                                                                                                                                                                                                                                                  </t>
  </si>
  <si>
    <t>2,11</t>
  </si>
  <si>
    <t xml:space="preserve">BUCHA EM ALUMINIO, COM ROSCA, DE 1/2", PARA ELETRODUTO                                                                                                                                                                                                                                                                                                                                                                                                                                                    </t>
  </si>
  <si>
    <t xml:space="preserve">BUCHA EM ALUMINIO, COM ROSCA, DE 1", PARA ELETRODUTO                                                                                                                                                                                                                                                                                                                                                                                                                                                      </t>
  </si>
  <si>
    <t>1,38</t>
  </si>
  <si>
    <t xml:space="preserve">BUCHA EM ALUMINIO, COM ROSCA, DE 2 1/2", PARA ELETRODUTO                                                                                                                                                                                                                                                                                                                                                                                                                                                  </t>
  </si>
  <si>
    <t xml:space="preserve">BUCHA EM ALUMINIO, COM ROSCA, DE 2", PARA ELETRODUTO                                                                                                                                                                                                                                                                                                                                                                                                                                                      </t>
  </si>
  <si>
    <t xml:space="preserve">BUCHA EM ALUMINIO, COM ROSCA, DE 3/4", PARA ELETRODUTO                                                                                                                                                                                                                                                                                                                                                                                                                                                    </t>
  </si>
  <si>
    <t>1,29</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</si>
  <si>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</si>
  <si>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</si>
  <si>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</si>
  <si>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</si>
  <si>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</si>
  <si>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9,99</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</si>
  <si>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</si>
  <si>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</si>
  <si>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3,08</t>
  </si>
  <si>
    <t xml:space="preserve">CABECOTE PARA ENTRADA DE LINHA DE ALIMENTACAO PARA ELETRODUTO, EM LIGA DE ALUMINIO COM ACABAMENTO ANTI CORROSIVO, COM FIXACAO POR ENCAIXE LISO DE 360 GRAUS, DE 1"                                                                                                                                                                                                                                                                                                                                        </t>
  </si>
  <si>
    <t>5,23</t>
  </si>
  <si>
    <t xml:space="preserve">CABECOTE PARA ENTRADA DE LINHA DE ALIMENTACAO PARA ELETRODUTO, EM LIGA DE ALUMINIO COM ACABAMENTO ANTI CORROSIVO, COM FIXACAO POR ENCAIXE LISO DE 360 GRAUS, DE 2 1/2"                                                                                                                                                                                                                                                                                                                                    </t>
  </si>
  <si>
    <t>32,96</t>
  </si>
  <si>
    <t xml:space="preserve">CABECOTE PARA ENTRADA DE LINHA DE ALIMENTACAO PARA ELETRODUTO, EM LIGA DE ALUMINIO COM ACABAMENTO ANTI CORROSIVO, COM FIXACAO POR ENCAIXE LISO DE 360 GRAUS, DE 2"                                                                                                                                                                                                                                                                                                                                        </t>
  </si>
  <si>
    <t>17,00</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</si>
  <si>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</si>
  <si>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</si>
  <si>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</si>
  <si>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</si>
  <si>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</si>
  <si>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31,85</t>
  </si>
  <si>
    <t xml:space="preserve">CABO COAXIAL RG11 95% DE MALHA                                                                                                                                                                                                                                                                                                                                                                                                                                                                            </t>
  </si>
  <si>
    <t>20,92</t>
  </si>
  <si>
    <t xml:space="preserve">CABO COAXIAL RG59 95% DE MALHA                                                                                                                                                                                                                                                                                                                                                                                                                                                                            </t>
  </si>
  <si>
    <t>1,87</t>
  </si>
  <si>
    <t xml:space="preserve">CABO COAXIAL RG6 95% DE MALHA                                                                                                                                                                                                                                                                                                                                                                                                                                                                             </t>
  </si>
  <si>
    <t>1,95</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</si>
  <si>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</si>
  <si>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</si>
  <si>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</si>
  <si>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</si>
  <si>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</si>
  <si>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</si>
  <si>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</si>
  <si>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38,54</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</si>
  <si>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</si>
  <si>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</si>
  <si>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</si>
  <si>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</si>
  <si>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</si>
  <si>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</si>
  <si>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</si>
  <si>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</si>
  <si>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</si>
  <si>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</si>
  <si>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8,24</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</si>
  <si>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</si>
  <si>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</si>
  <si>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</si>
  <si>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</si>
  <si>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</si>
  <si>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19,64</t>
  </si>
  <si>
    <t xml:space="preserve">CABO DE COBRE NU 35 MM2 MEIO-DURO                                                                                                                                                                                                                                                                                                                                                                                                                                                                         </t>
  </si>
  <si>
    <t>28,93</t>
  </si>
  <si>
    <t xml:space="preserve">CABO DE COBRE NU 50 MM2 MEIO-DURO                                                                                                                                                                                                                                                                                                                                                                                                                                                                         </t>
  </si>
  <si>
    <t>41,21</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</si>
  <si>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</si>
  <si>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</si>
  <si>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</si>
  <si>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1,49</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</si>
  <si>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</si>
  <si>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</si>
  <si>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</si>
  <si>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</si>
  <si>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</si>
  <si>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</si>
  <si>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2,07</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</si>
  <si>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</si>
  <si>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</si>
  <si>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</si>
  <si>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</si>
  <si>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</si>
  <si>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</si>
  <si>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</si>
  <si>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</si>
  <si>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</si>
  <si>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</si>
  <si>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54,83</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</si>
  <si>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</si>
  <si>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</si>
  <si>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</si>
  <si>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</si>
  <si>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0,92</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</si>
  <si>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</si>
  <si>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</si>
  <si>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7,97</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</si>
  <si>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</si>
  <si>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</si>
  <si>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</si>
  <si>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11,38</t>
  </si>
  <si>
    <t xml:space="preserve">CABO DE COBRE, FLEXIVEL, CLASSE 4 OU 5, ISOLACAO EM PVC/A, ANTICHAMA BWF-B, 1 CONDUTOR, 450/750 V, SECAO NOMINAL 185 MM2                                                                                                                                                                                                                                                                                                                                                                                  </t>
  </si>
  <si>
    <t>129,14</t>
  </si>
  <si>
    <t xml:space="preserve">CABO DE COBRE, FLEXIVEL, CLASSE 4 OU 5, ISOLACAO EM PVC/A, ANTICHAMA BWF-B, 1 CONDUTOR, 450/750 V, SECAO NOMINAL 2,5 MM2                                                                                                                                                                                                                                                                                                                                                                                  </t>
  </si>
  <si>
    <t>1,75</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</si>
  <si>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</si>
  <si>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</si>
  <si>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</si>
  <si>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25,98</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</si>
  <si>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</si>
  <si>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</si>
  <si>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36,16</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</si>
  <si>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</si>
  <si>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</si>
  <si>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</si>
  <si>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</si>
  <si>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</si>
  <si>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12,35</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</si>
  <si>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</si>
  <si>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</si>
  <si>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</si>
  <si>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</si>
  <si>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</si>
  <si>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</si>
  <si>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4,69</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</si>
  <si>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</si>
  <si>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</si>
  <si>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</si>
  <si>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</si>
  <si>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</si>
  <si>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</si>
  <si>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</si>
  <si>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</si>
  <si>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8,14</t>
  </si>
  <si>
    <t xml:space="preserve">CABO ELETRONICO CATEGORIA 6A U/UTP 23AWG X 4P                                                                                                                                                                                                                                                                                                                                                                                                                                                             </t>
  </si>
  <si>
    <t>21,43</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</si>
  <si>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</si>
  <si>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</si>
  <si>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</si>
  <si>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</si>
  <si>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</si>
  <si>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10,90</t>
  </si>
  <si>
    <t xml:space="preserve">CABO FLEXIVEL PVC 750 V, 3 CONDUTORES DE 6,0 MM2                                                                                                                                                                                                                                                                                                                                                                                                                                                          </t>
  </si>
  <si>
    <t xml:space="preserve">CABO FLEXIVEL PVC 750 V, 4 CONDUTORES DE 1,5 MM2                                                                                                                                                                                                                                                                                                                                                                                                                                                          </t>
  </si>
  <si>
    <t xml:space="preserve">CABO FLEXIVEL PVC 750 V, 4 CONDUTORES DE 4,0 MM2                                                                                                                                                                                                                                                                                                                                                                                                                                                          </t>
  </si>
  <si>
    <t>14,17</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</si>
  <si>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</si>
  <si>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</si>
  <si>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</si>
  <si>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25,22</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</si>
  <si>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</si>
  <si>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</si>
  <si>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40,16</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</si>
  <si>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</si>
  <si>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</si>
  <si>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69,44</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</si>
  <si>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</si>
  <si>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</si>
  <si>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10,22</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</si>
  <si>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</si>
  <si>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</si>
  <si>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</si>
  <si>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</si>
  <si>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</si>
  <si>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0,73</t>
  </si>
  <si>
    <t xml:space="preserve">CABO TELEFONICO CCI 50, 2 PARES, USO INTERNO, SEM BLINDAGEM                                                                                                                                                                                                                                                                                                                                                                                                                                               </t>
  </si>
  <si>
    <t xml:space="preserve">CABO TELEFONICO CCI 50, 3 PARES, USO INTERNO, SEM BLINDAGEM                                                                                                                                                                                                                                                                                                                                                                                                                                               </t>
  </si>
  <si>
    <t>1,48</t>
  </si>
  <si>
    <t xml:space="preserve">CABO TELEFONICO CCI 50, 4 PARES, USO INTERNO, SEM BLINDAGEM                                                                                                                                                                                                                                                                                                                                                                                                                                               </t>
  </si>
  <si>
    <t>2,25</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</si>
  <si>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</si>
  <si>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</si>
  <si>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</si>
  <si>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</si>
  <si>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12,15</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</si>
  <si>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</si>
  <si>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</si>
  <si>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</si>
  <si>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</si>
  <si>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</si>
  <si>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8,75</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</si>
  <si>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</si>
  <si>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</si>
  <si>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</si>
  <si>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</si>
  <si>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</si>
  <si>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</si>
  <si>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</si>
  <si>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</si>
  <si>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18,00</t>
  </si>
  <si>
    <t xml:space="preserve">CADEADO SIMPLES, CORPO EM LATAO MACICO, COM LARGURA DE 35 MM E ALTURA DE APROX 30 MM, HASTE CEMENTADA (NAO LONGA), EM ACO TEMPERADO COM DIAMETRO DE APROX 6,0 MM, INCLUINDO 2 CHAVES                                                                                                                                                                                                                                                                                                                      </t>
  </si>
  <si>
    <t>26,79</t>
  </si>
  <si>
    <t xml:space="preserve">CADEADO SIMPLES, CORPO EM LATAO MACICO, COM LARGURA DE 50 MM E ALTURA DE APROX 40 MM, HASTE CEMENTADA EM ACO TEMPERADO COM DIAMETRO DE APROX 8,0 MM, INCLUINDO 2 CHAVES                                                                                                                                                                                                                                                                                                                                   </t>
  </si>
  <si>
    <t>38,28</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</si>
  <si>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</si>
  <si>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</si>
  <si>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</si>
  <si>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</si>
  <si>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</si>
  <si>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</si>
  <si>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25,78</t>
  </si>
  <si>
    <t xml:space="preserve">CAIBRO ROLICO DE MADEIRA TRATADA, D = 4 A 7 CM, H = 3,00 M, EM EUCALIPTO OU EQUIVALENTE DA REGIAO                                                                                                                                                                                                                                                                                                                                                                                                         </t>
  </si>
  <si>
    <t xml:space="preserve">CAIBRO 5 X 5 CM EM PINUS, MISTA OU EQUIVALENTE DA REGIAO - BRUTA                                                                                                                                                                                                                                                                                                                                                                                                                                          </t>
  </si>
  <si>
    <t>5,47</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</si>
  <si>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</si>
  <si>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</si>
  <si>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</si>
  <si>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</si>
  <si>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</si>
  <si>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</si>
  <si>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</si>
  <si>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</si>
  <si>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</si>
  <si>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</si>
  <si>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</si>
  <si>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</si>
  <si>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</si>
  <si>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</si>
  <si>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</si>
  <si>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</si>
  <si>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</si>
  <si>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</si>
  <si>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</si>
  <si>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</si>
  <si>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</si>
  <si>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</si>
  <si>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</si>
  <si>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</si>
  <si>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</si>
  <si>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</si>
  <si>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</si>
  <si>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</si>
  <si>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</si>
  <si>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</si>
  <si>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</si>
  <si>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</si>
  <si>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</si>
  <si>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</si>
  <si>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</si>
  <si>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</si>
  <si>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</si>
  <si>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</si>
  <si>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</si>
  <si>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OU OUTRO USO, EM PVC, DN = 250 X 250 MM                                                                                                                                                                                                                                                                                                                                                                                                                                </t>
  </si>
  <si>
    <t>51,84</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</si>
  <si>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</si>
  <si>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</si>
  <si>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</si>
  <si>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</si>
  <si>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</si>
  <si>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1,47</t>
  </si>
  <si>
    <t xml:space="preserve">CAIXA DE LUZ "4 X 4" EM ACO ESMALTADA                                                                                                                                                                                                                                                                                                                                                                                                                                                                     </t>
  </si>
  <si>
    <t>3,11</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</si>
  <si>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</si>
  <si>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</si>
  <si>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</si>
  <si>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</si>
  <si>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</si>
  <si>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</si>
  <si>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132,23</t>
  </si>
  <si>
    <t xml:space="preserve">CAIXA DE PASSAGEM ELETRICA DE PAREDE, DE SOBREPOR, EM PVC, COM TAMPA APARAFUSADA, DIMENSOES, 400 X 400 X *120* MM                                                                                                                                                                                                                                                                                                                                                                                         </t>
  </si>
  <si>
    <t xml:space="preserve">CAIXA DE PASSAGEM ELETRICA DE PAREDE, DE SOBREPOR, EM TERMOPLASTICO / PVC, COM TAMPA APARAFUSADA, DIMENSOES, 150 X 150 X *100* MM                                                                                                                                                                                                                                                                                                                                                                         </t>
  </si>
  <si>
    <t>43,64</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</si>
  <si>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</si>
  <si>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</si>
  <si>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</si>
  <si>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58,74</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</si>
  <si>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</si>
  <si>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</si>
  <si>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</si>
  <si>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</si>
  <si>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</si>
  <si>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</si>
  <si>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</si>
  <si>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120 X 120 X *12* CM (PADRAO CONCESSIONARIA LOCAL)                                                                                                                                                                                                                                                                                                                                                                  </t>
  </si>
  <si>
    <t xml:space="preserve">CAIXA DE PASSAGEM, EM PVC, DE 4" X 2", PARA ELETRODUTO FLEXIVEL CORRUGADO                                                                                                                                                                                                                                                                                                                                                                                                                                 </t>
  </si>
  <si>
    <t>2,26</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</si>
  <si>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</si>
  <si>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</si>
  <si>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</si>
  <si>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</si>
  <si>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</si>
  <si>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</si>
  <si>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</si>
  <si>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</si>
  <si>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</si>
  <si>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</si>
  <si>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</si>
  <si>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</si>
  <si>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</si>
  <si>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</si>
  <si>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</si>
  <si>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</si>
  <si>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</si>
  <si>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</si>
  <si>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45,99</t>
  </si>
  <si>
    <t xml:space="preserve">CAIXA SIFONADA, PVC, 150 X 150 X 50 MM, COM GRELHA REDONDA, BRANCA                                                                                                                                                                                                                                                                                                                                                                                                                                        </t>
  </si>
  <si>
    <t>55,44</t>
  </si>
  <si>
    <t xml:space="preserve">CAL HIDRATADA CH-I PARA ARGAMASSAS                                                                                                                                                                                                                                                                                                                                                                                                                                                                        </t>
  </si>
  <si>
    <t xml:space="preserve">CAL HIDRATADA PARA PINTURA                                                                                                                                                                                                                                                                                                                                                                                                                                                                                </t>
  </si>
  <si>
    <t xml:space="preserve">CAL VIRGEM COMUM PARA ARGAMASSAS (NBR 6453)                                                                                                                                                                                                                                                                                                                                                                                                                                                               </t>
  </si>
  <si>
    <t xml:space="preserve">CALCARIO DOLOMITICO A (POSTO PEDREIRA/FORNECEDOR,  SEM FRETE)                                                                                                                                                                                                                                                                                                                                                                                                                                             </t>
  </si>
  <si>
    <t>0,10</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</si>
  <si>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</si>
  <si>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</si>
  <si>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</si>
  <si>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</si>
  <si>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26,82</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</si>
  <si>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</si>
  <si>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</si>
  <si>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</si>
  <si>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</si>
  <si>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</si>
  <si>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34,58</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</si>
  <si>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</si>
  <si>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</si>
  <si>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</si>
  <si>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</si>
  <si>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25,13</t>
  </si>
  <si>
    <t xml:space="preserve">CALHA/CANALETA DE CONCRETO SIMPLES, TIPO MEIA CANA, DIAMETRO DE 30 CM, PARA AGUA PLUVIAL                                                                                                                                                                                                                                                                                                                                                                                                                  </t>
  </si>
  <si>
    <t>30,71</t>
  </si>
  <si>
    <t xml:space="preserve">CALHA/CANALETA DE CONCRETO SIMPLES, TIPO MEIA CANA, DIAMETRO DE 40 CM, PARA AGUA PLUVIAL                                                                                                                                                                                                                                                                                                                                                                                                                  </t>
  </si>
  <si>
    <t xml:space="preserve">CALHA/CANALETA DE CONCRETO SIMPLES, TIPO MEIA CANA, DIAMETRO DE 50 CM, PARA AGUA PLUVIAL                                                                                                                                                                                                                                                                                                                                                                                                                  </t>
  </si>
  <si>
    <t>65,16</t>
  </si>
  <si>
    <t xml:space="preserve">CALHA/CANALETA DE CONCRETO SIMPLES, TIPO MEIA CANA, DIAMETRO DE 60 CM, PARA AGUA PLUVIAL                                                                                                                                                                                                                                                                                                                                                                                                                  </t>
  </si>
  <si>
    <t>84,28</t>
  </si>
  <si>
    <t xml:space="preserve">CALHA/CANALETA DE CONCRETO SIMPLES, TIPO MEIA CANA, DIAMETRO DE 80 CM, PARA AGUA PLUVIAL                                                                                                                                                                                                                                                                                                                                                                                                                  </t>
  </si>
  <si>
    <t>157,51</t>
  </si>
  <si>
    <t xml:space="preserve">CAMADA SEPARADORA DE FILME DE POLIETILENO 20 A 25 MICRA                                                                                                                                                                                                                                                                                                                                                                                                                                                   </t>
  </si>
  <si>
    <t>2,38</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</si>
  <si>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</si>
  <si>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</si>
  <si>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</si>
  <si>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</si>
  <si>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</si>
  <si>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</si>
  <si>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</si>
  <si>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</si>
  <si>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</si>
  <si>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</si>
  <si>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</si>
  <si>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</si>
  <si>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</si>
  <si>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</si>
  <si>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</si>
  <si>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</si>
  <si>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23,10</t>
  </si>
  <si>
    <t xml:space="preserve">CANALETA DE CONCRETO ESTRUTURAL 14 X 19 X 29 CM, FBK 14 MPA (NBR 6136)                                                                                                                                                                                                                                                                                                                                                                                                                                    </t>
  </si>
  <si>
    <t xml:space="preserve">CANALETA DE CONCRETO ESTRUTURAL 14 X 19 X 29 CM, FBK 4,5 MPA (NBR 6136)                                                                                                                                                                                                                                                                                                                                                                                                                                   </t>
  </si>
  <si>
    <t>4,66</t>
  </si>
  <si>
    <t xml:space="preserve">CANALETA DE CONCRETO ESTRUTURAL 14 X 19 X 39 CM, FBK 14 MPA (NBR 6136)                                                                                                                                                                                                                                                                                                                                                                                                                                    </t>
  </si>
  <si>
    <t>5,95</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</si>
  <si>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</si>
  <si>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</si>
  <si>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</si>
  <si>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</si>
  <si>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1,82</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</si>
  <si>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</si>
  <si>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</si>
  <si>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</si>
  <si>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3,37</t>
  </si>
  <si>
    <t xml:space="preserve">CANOPLA ACABAMENTO CROMADO PARA INSTALACAO DE SPRINKLER, SOB FORRO, 15 MM                                                                                                                                                                                                                                                                                                                                                                                                                                 </t>
  </si>
  <si>
    <t>4,00</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</si>
  <si>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</si>
  <si>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</si>
  <si>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</si>
  <si>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</si>
  <si>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8,02</t>
  </si>
  <si>
    <t xml:space="preserve">CANTONEIRA EM ALUMINIO, ABAS IGUAIS, LARGURA DE 25,40 MM (1"), ESPESSURA DE 3,17 MM (1/8") E PESO LINEAR DE APROXIMADAMENTE 0,408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</si>
  <si>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</si>
  <si>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</si>
  <si>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ESPESSURA DE 6,35 MM (1/4") E PESO LINEAR DE APROXIMADAMENTE 1,630 KG/M                                                                                                                                                                                                                                                                                                                                                                    </t>
  </si>
  <si>
    <t xml:space="preserve">CAP OU TAMPAO DE FERRO GALVANIZADO, COM ROSCA BSP, DE 1 1/2"                                                                                                                                                                                                                                                                                                                                                                                                                                              </t>
  </si>
  <si>
    <t>21,42</t>
  </si>
  <si>
    <t xml:space="preserve">CAP OU TAMPAO DE FERRO GALVANIZADO, COM ROSCA BSP, DE 1 1/4"                                                                                                                                                                                                                                                                                                                                                                                                                                              </t>
  </si>
  <si>
    <t>17,35</t>
  </si>
  <si>
    <t xml:space="preserve">CAP OU TAMPAO DE FERRO GALVANIZADO, COM ROSCA BSP, DE 1/2"                                                                                                                                                                                                                                                                                                                                                                                                                                                </t>
  </si>
  <si>
    <t>6,03</t>
  </si>
  <si>
    <t xml:space="preserve">CAP OU TAMPAO DE FERRO GALVANIZADO, COM ROSCA BSP, DE 1/4"                                                                                                                                                                                                                                                                                                                                                                                                                                                </t>
  </si>
  <si>
    <t>5,86</t>
  </si>
  <si>
    <t xml:space="preserve">CAP OU TAMPAO DE FERRO GALVANIZADO, COM ROSCA BSP, DE 1"                                                                                                                                                                                                                                                                                                                                                                                                                                                  </t>
  </si>
  <si>
    <t>11,37</t>
  </si>
  <si>
    <t xml:space="preserve">CAP OU TAMPAO DE FERRO GALVANIZADO, COM ROSCA BSP, DE 2 1/2"                                                                                                                                                                                                                                                                                                                                                                                                                                              </t>
  </si>
  <si>
    <t>55,80</t>
  </si>
  <si>
    <t xml:space="preserve">CAP OU TAMPAO DE FERRO GALVANIZADO, COM ROSCA BSP, DE 2"                                                                                                                                                                                                                                                                                                                                                                                                                                                  </t>
  </si>
  <si>
    <t>30,94</t>
  </si>
  <si>
    <t xml:space="preserve">CAP OU TAMPAO DE FERRO GALVANIZADO, COM ROSCA BSP, DE 3/4"                                                                                                                                                                                                                                                                                                                                                                                                                                                </t>
  </si>
  <si>
    <t>7,80</t>
  </si>
  <si>
    <t xml:space="preserve">CAP OU TAMPAO DE FERRO GALVANIZADO, COM ROSCA BSP, DE 3/8"                                                                                                                                                                                                                                                                                                                                                                                                                                                </t>
  </si>
  <si>
    <t xml:space="preserve">CAP OU TAMPAO DE FERRO GALVANIZADO, COM ROSCA BSP, DE 3"                                                                                                                                                                                                                                                                                                                                                                                                                                                  </t>
  </si>
  <si>
    <t>79,55</t>
  </si>
  <si>
    <t xml:space="preserve">CAP OU TAMPAO DE FERRO GALVANIZADO, COM ROSCA BSP, DE 4"                                                                                                                                                                                                                                                                                                                                                                                                                                                  </t>
  </si>
  <si>
    <t>133,06</t>
  </si>
  <si>
    <t xml:space="preserve">CAP PPR DN 20 MM, PARA AGUA QUENTE PREDIAL                                                                                                                                                                                                                                                                                                                                                                                                                                                                </t>
  </si>
  <si>
    <t xml:space="preserve">CAP PPR DN 25 MM, PARA AGUA QUENTE PREDIAL                                                                                                                                                                                                                                                                                                                                                                                                                                                                </t>
  </si>
  <si>
    <t xml:space="preserve">CAP PVC, ROSCAVEL, 1/2", PARA AGUA FRIA PREDIAL                                                                                                                                                                                                                                                                                                                                                                                                                                                           </t>
  </si>
  <si>
    <t>4,38</t>
  </si>
  <si>
    <t>2,02</t>
  </si>
  <si>
    <t xml:space="preserve">CAP PVC, SERIE R, DN 100 MM, PARA ESGOTO PREDIAL                                                                                                                                                                                                                                                                                                                                                                                                                                                          </t>
  </si>
  <si>
    <t>12,13</t>
  </si>
  <si>
    <t xml:space="preserve">CAP PVC, SERIE R, DN 150 MM, PARA ESGOTO PREDIAL                                                                                                                                                                                                                                                                                                                                                                                                                                                          </t>
  </si>
  <si>
    <t xml:space="preserve">CAP PVC, SERIE R, DN 75 MM, PARA ESGOTO PREDIAL                                                                                                                                                                                                                                                                                                                                                                                                                                                           </t>
  </si>
  <si>
    <t>10,03</t>
  </si>
  <si>
    <t xml:space="preserve">CAP PVC, SOLDAVEL, DN 100 MM, SERIE NORMAL, PARA ESGOTO PREDIAL                                                                                                                                                                                                                                                                                                                                                                                                                                           </t>
  </si>
  <si>
    <t>9,11</t>
  </si>
  <si>
    <t xml:space="preserve">CAP PVC, SOLDAVEL, DN 50 MM, SERIE NORMAL, PARA ESGOTO PREDIAL                                                                                                                                                                                                                                                                                                                                                                                                                                            </t>
  </si>
  <si>
    <t xml:space="preserve">CAP PVC, SOLDAVEL, DN 75 MM, SERIE NORMAL, PARA ESGOTO PREDIAL                                                                                                                                                                                                                                                                                                                                                                                                                                            </t>
  </si>
  <si>
    <t>7,60</t>
  </si>
  <si>
    <t xml:space="preserve">CAP PVC, SOLDAVEL, 20 MM, PARA AGUA FRIA PREDIAL                                                                                                                                                                                                                                                                                                                                                                                                                                                          </t>
  </si>
  <si>
    <t xml:space="preserve">CAP PVC, SOLDAVEL, 25 MM, PARA AGUA FRIA PREDIAL                                                                                                                                                                                                                                                                                                                                                                                                                                                          </t>
  </si>
  <si>
    <t xml:space="preserve">CAP PVC, SOLDAVEL, 32 MM, PARA AGUA FRIA PREDIAL                                                                                                                                                                                                                                                                                                                                                                                                                                                          </t>
  </si>
  <si>
    <t>1,80</t>
  </si>
  <si>
    <t xml:space="preserve">CAP PVC, SOLDAVEL, 40 MM, PARA AGUA FRIA PREDIAL                                                                                                                                                                                                                                                                                                                                                                                                                                                          </t>
  </si>
  <si>
    <t>3,46</t>
  </si>
  <si>
    <t xml:space="preserve">CAP PVC, SOLDAVEL, 50 MM, PARA AGUA FRIA PREDIAL                                                                                                                                                                                                                                                                                                                                                                                                                                                          </t>
  </si>
  <si>
    <t xml:space="preserve">CAP PVC, SOLDAVEL, 60 MM, PARA AGUA FRIA PREDIAL                                                                                                                                                                                                                                                                                                                                                                                                                                                          </t>
  </si>
  <si>
    <t>10,52</t>
  </si>
  <si>
    <t xml:space="preserve">CAP PVC, SOLDAVEL, 75 MM, PARA AGUA FRIA PREDIAL                                                                                                                                                                                                                                                                                                                                                                                                                                                          </t>
  </si>
  <si>
    <t>29,45</t>
  </si>
  <si>
    <t>7,38</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</si>
  <si>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</si>
  <si>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</si>
  <si>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</si>
  <si>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</si>
  <si>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15,00</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</si>
  <si>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</si>
  <si>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</si>
  <si>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</si>
  <si>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</si>
  <si>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</si>
  <si>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</si>
  <si>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</si>
  <si>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</si>
  <si>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</si>
  <si>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</si>
  <si>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165,02</t>
  </si>
  <si>
    <t xml:space="preserve">CARPETE DE NYLON EM MANTA PARA TRAFEGO COMERCIAL PESADO, E = 9 A 10 MM (INSTALADO)                                                                                                                                                                                                                                                                                                                                                                                                                        </t>
  </si>
  <si>
    <t>202,73</t>
  </si>
  <si>
    <t xml:space="preserve">CARPETE DE NYLON EM PLACAS 50 X 50 CM PARA TRAFEGO COMERCIAL PESADO, E = 6,5 MM (INSTALADO)                                                                                                                                                                                                                                                                                                                                                                                                               </t>
  </si>
  <si>
    <t>207,02</t>
  </si>
  <si>
    <t xml:space="preserve">CARPETE DE POLIESTER EM MANTA PARA TRAFEGO COMERCIAL PESADO, E = 4 A 5 MM (INSTALADO)                                                                                                                                                                                                                                                                                                                                                                                                                     </t>
  </si>
  <si>
    <t>63,88</t>
  </si>
  <si>
    <t xml:space="preserve">CARPETE DE POLIPROPILENO EM MANTA PARA TRAFEGO COMERCIAL MEDIO, E = 5 A 6 MM (INSTALADO)                                                                                                                                                                                                                                                                                                                                                                                                                  </t>
  </si>
  <si>
    <t>108,76</t>
  </si>
  <si>
    <t xml:space="preserve">CARPINTEIRO AUXILIAR (HORISTA)                                                                                                                                                                                                                                                                                                                                                                                                                                                                            </t>
  </si>
  <si>
    <t xml:space="preserve">CARPINTEIRO AUXILIAR (MENSALISTA)                                                                                                                                                                                                                                                                                                                                                                                                                                                                         </t>
  </si>
  <si>
    <t xml:space="preserve">CARPINTEIRO DE ESQUADRIAS (HORISTA)                                                                                                                                                                                                                                                                                                                                                                                                                                                                       </t>
  </si>
  <si>
    <t xml:space="preserve">CARPINTEIRO DE ESQUADRIAS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</si>
  <si>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</si>
  <si>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</si>
  <si>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</si>
  <si>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</si>
  <si>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</si>
  <si>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</si>
  <si>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</si>
  <si>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</si>
  <si>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</si>
  <si>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T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</si>
  <si>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</si>
  <si>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</si>
  <si>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</si>
  <si>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</si>
  <si>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</si>
  <si>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</si>
  <si>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</si>
  <si>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</si>
  <si>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</si>
  <si>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</si>
  <si>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</si>
  <si>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</si>
  <si>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</si>
  <si>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20,28</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</si>
  <si>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</si>
  <si>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</si>
  <si>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</si>
  <si>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</si>
  <si>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</si>
  <si>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9,70</t>
  </si>
  <si>
    <t xml:space="preserve">CHAPA DE ACO FINA A FRIO BITOLA MSG 24, E = 0,60 MM (4,80 KG/M2)                                                                                                                                                                                                                                                                                                                                                                                                                                          </t>
  </si>
  <si>
    <t>10,33</t>
  </si>
  <si>
    <t xml:space="preserve">CHAPA DE ACO FINA A FRIO BITOLA MSG 26, E = 0,45 MM (3,60 KG/M2)                                                                                                                                                                                                                                                                                                                                                                                                                                          </t>
  </si>
  <si>
    <t xml:space="preserve">CHAPA DE ACO FINA A QUENTE BITOLA MSG 13, E = 2,25 MM (18,00 KG/M2)                                                                                                                                                                                                                                                                                                                                                                                                                                       </t>
  </si>
  <si>
    <t>9,01</t>
  </si>
  <si>
    <t xml:space="preserve">CHAPA DE ACO FINA A QUENTE BITOLA MSG 14, E = 2,00 MM (16,0 KG/M2)                                                                                                                                                                                                                                                                                                                                                                                                                                        </t>
  </si>
  <si>
    <t>9,02</t>
  </si>
  <si>
    <t xml:space="preserve">CHAPA DE ACO FINA A QUENTE BITOLA MSG 16, E = 1,50 MM (12,00 KG/M2)                                                                                                                                                                                                                                                                                                                                                                                                                                       </t>
  </si>
  <si>
    <t>9,52</t>
  </si>
  <si>
    <t xml:space="preserve">CHAPA DE ACO FINA A QUENTE BITOLA MSG 18, E = 1,20 MM (9,60 KG/M2)                                                                                                                                                                                                                                                                                                                                                                                                                                        </t>
  </si>
  <si>
    <t xml:space="preserve">CHAPA DE ACO FINA A QUENTE BITOLA MSG 3/16 ", E = 4,75 MM (38,00 KG/M2)                                                                                                                                                                                                                                                                                                                                                                                                                                   </t>
  </si>
  <si>
    <t xml:space="preserve">CHAPA DE ACO GALVANIZADA BITOLA GSG 14, E = 1,95 MM (15,60 KG/M2)                                                                                                                                                                                                                                                                                                                                                                                                                                         </t>
  </si>
  <si>
    <t>11,04</t>
  </si>
  <si>
    <t xml:space="preserve">CHAPA DE ACO GALVANIZADA BITOLA GSG 16, E = 1,55 MM (12,40 KG/M2)                                                                                                                                                                                                                                                                                                                                                                                                                                         </t>
  </si>
  <si>
    <t xml:space="preserve">CHAPA DE ACO GALVANIZADA BITOLA GSG 18, E = 1,25 MM (10,00 KG/M2)                                                                                                                                                                                                                                                                                                                                                                                                                                         </t>
  </si>
  <si>
    <t xml:space="preserve">CHAPA DE ACO GALVANIZADA BITOLA GSG 19, E = 1,11 MM (8,88 KG/M2)                                                                                                                                                                                                                                                                                                                                                                                                                                          </t>
  </si>
  <si>
    <t>12,00</t>
  </si>
  <si>
    <t xml:space="preserve">CHAPA DE ACO GALVANIZADA BITOLA GSG 20, E = 0,95 MM (7,60 KG/M2)                                                                                                                                                                                                                                                                                                                                                                                                                                          </t>
  </si>
  <si>
    <t xml:space="preserve">CHAPA DE ACO GALVANIZADA BITOLA GSG 22, E = 0,80 MM (6,40 KG/M2)                                                                                                                                                                                                                                                                                                                                                                                                                                          </t>
  </si>
  <si>
    <t>11,47</t>
  </si>
  <si>
    <t xml:space="preserve">CHAPA DE ACO GALVANIZADA BITOLA GSG 24, E = 0,64 (5,12 KG/M2)                                                                                                                                                                                                                                                                                                                                                                                                                                             </t>
  </si>
  <si>
    <t>11,54</t>
  </si>
  <si>
    <t xml:space="preserve">CHAPA DE ACO GALVANIZADA BITOLA GSG 26, E = 0,50 MM (4,00 KG/M2)                                                                                                                                                                                                                                                                                                                                                                                                                                          </t>
  </si>
  <si>
    <t xml:space="preserve">CHAPA DE ACO GALVANIZADA BITOLA GSG 30, E = 0,35 MM (2,80 KG/M2)                                                                                                                                                                                                                                                                                                                                                                                                                                          </t>
  </si>
  <si>
    <t>8,74</t>
  </si>
  <si>
    <t>8,66</t>
  </si>
  <si>
    <t>8,88</t>
  </si>
  <si>
    <t xml:space="preserve">CHAPA DE ACO GROSSA, SAE 1020, BITOLA 1/4", E = 6,35 MM (49,85 KG/M2)                                                                                                                                                                                                                                                                                                                                                                                                                                     </t>
  </si>
  <si>
    <t>8,71</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</si>
  <si>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</si>
  <si>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</si>
  <si>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</si>
  <si>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</si>
  <si>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</si>
  <si>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</si>
  <si>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</si>
  <si>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</si>
  <si>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</si>
  <si>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</si>
  <si>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</si>
  <si>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</si>
  <si>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50,53</t>
  </si>
  <si>
    <t xml:space="preserve">CHAPA DE MDF BRANCO LISO 2 FACES, E = 25 MM, DE *2,75 X 1,85* M                                                                                                                                                                                                                                                                                                                                                                                                                                           </t>
  </si>
  <si>
    <t xml:space="preserve">CHAPA DE MDF BRANCO LISO 2 FACES, E = 6 MM, DE *2,75 X 1,85* M                                                                                                                                                                                                                                                                                                                                                                                                                                            </t>
  </si>
  <si>
    <t>27,98</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</si>
  <si>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</si>
  <si>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</si>
  <si>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</si>
  <si>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</si>
  <si>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</si>
  <si>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</si>
  <si>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59,58</t>
  </si>
  <si>
    <t xml:space="preserve">CHAPA DE MDF CRU, E = 6 MM, DE *2,75 X 1,85* M                                                                                                                                                                                                                                                                                                                                                                                                                                                            </t>
  </si>
  <si>
    <t>17,15</t>
  </si>
  <si>
    <t xml:space="preserve">CHAPA DE MDF CRU, E = 9 MM, DE *2,75 X 1,85* M                                                                                                                                                                                                                                                                                                                                                                                                                                                            </t>
  </si>
  <si>
    <t>23,06</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</si>
  <si>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</si>
  <si>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</si>
  <si>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</si>
  <si>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</si>
  <si>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</si>
  <si>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</si>
  <si>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</si>
  <si>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</si>
  <si>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28,96</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</si>
  <si>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</si>
  <si>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</si>
  <si>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</si>
  <si>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</si>
  <si>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ZINCADO, DIAMETRO 1/2", COMPRIMENTO 75 MM                                                                                                                                                                                                                                                                                                                                                                                                                                                </t>
  </si>
  <si>
    <t xml:space="preserve">CHUMBADOR DE ACO ZINCADO, DIAMETRO 1/4" COM PARAFUSO 1/4" X 40 MM                                                                                                                                                                                                                                                                                                                                                                                                                                         </t>
  </si>
  <si>
    <t xml:space="preserve">CHUMBADOR DE ACO ZINCADO, DIAMETRO 5/8", COMPRIMENTO 6", COM PORCA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</si>
  <si>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</si>
  <si>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</si>
  <si>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</si>
  <si>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4,01</t>
  </si>
  <si>
    <t xml:space="preserve">CIMENTO IMPERMEABILIZANTE DE PEGA ULTRARRAPIDA PARA TAMPONAMENTOS                                                                                                                                                                                                                                                                                                                                                                                                                                         </t>
  </si>
  <si>
    <t>16,75</t>
  </si>
  <si>
    <t xml:space="preserve">CIMENTO PORTLAND COMPOSTO CP II-32                                                                                                                                                                                                                                                                                                                                                                                                                                                                        </t>
  </si>
  <si>
    <t xml:space="preserve">CIMENTO PORTLAND DE ALTO FORNO (AF) CP III-40                                                                                                                                                                                                                                                                                                                                                                                                                                                             </t>
  </si>
  <si>
    <t>3,19</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</si>
  <si>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</si>
  <si>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</si>
  <si>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</si>
  <si>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COBRE ELETROLITICO EM BARRA OU CHAPA                                                                                                                                                                                                                                                                                                                                                                                                                                                                      </t>
  </si>
  <si>
    <t xml:space="preserve">COLA A BASE DE RESINA SINTETICA PARA CHAPA DE LAMINADO MELAMINICO E OUTROS                                                                                                                                                                                                                                                                                                                                                                                                                                </t>
  </si>
  <si>
    <t xml:space="preserve">COLA BRANCA BASE PVA                                                                                                                                                                                                                                                                                                                                                                                                                                                                                      </t>
  </si>
  <si>
    <t xml:space="preserve">COLA PARA TUBOS E MANTAS ELASTOMERICAS, A BASE DE SOLVENTE                                                                                                                                                                                                                                                                                                                                                                                                                                                </t>
  </si>
  <si>
    <t xml:space="preserve">COLAR DE TOMADA EM POLIPROPILENO, PP, COM PARAFUSOS, PARA PEAD, 63 X 1/2" - LIGACAO PREDIAL DE AGUA                                                                                                                                                                                                                                                                                                                                                                                                       </t>
  </si>
  <si>
    <t>16,71</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</si>
  <si>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</si>
  <si>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</si>
  <si>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</si>
  <si>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</si>
  <si>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</si>
  <si>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</si>
  <si>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</si>
  <si>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</si>
  <si>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</si>
  <si>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13,75</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</si>
  <si>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</si>
  <si>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</si>
  <si>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</si>
  <si>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</si>
  <si>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</si>
  <si>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</si>
  <si>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</si>
  <si>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</si>
  <si>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</si>
  <si>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</si>
  <si>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</si>
  <si>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</si>
  <si>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</si>
  <si>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</si>
  <si>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31,19</t>
  </si>
  <si>
    <t xml:space="preserve">COMPENSADO NAVAL - CHAPA/PAINEL EM MADEIRA COMPENSADA PRENSADA, DE 2200 X 1600 MM, E = 6 MM                                                                                                                                                                                                                                                                                                                                                                                                               </t>
  </si>
  <si>
    <t>36,39</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</si>
  <si>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</si>
  <si>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</si>
  <si>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</si>
  <si>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</si>
  <si>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</si>
  <si>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</si>
  <si>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</si>
  <si>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</si>
  <si>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</si>
  <si>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</si>
  <si>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</si>
  <si>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483,85</t>
  </si>
  <si>
    <t xml:space="preserve">CONCRETO AUTOADENSAVEL (CAA) CLASSE DE RESISTENCIA C20, ESPALHAMENTO SF2, COM BOMBEAMENTO (DISPONIBILIZACAO DE BOMBA), SEM O LANCAMENTO (NBR 15823)                                                                                                                                                                                                                                                                                                                                                       </t>
  </si>
  <si>
    <t>502,79</t>
  </si>
  <si>
    <t xml:space="preserve">CONCRETO AUTOADENSAVEL (CAA) CLASSE DE RESISTENCIA C25, ESPALHAMENTO SF2, COM BOMBEAMENTO (DISPONIBILIZACAO DE BOMBA), SEM O LANCAMENTO (NBR 15823)                                                                                                                                                                                                                                                                                                                                                       </t>
  </si>
  <si>
    <t>508,44</t>
  </si>
  <si>
    <t xml:space="preserve">CONCRETO AUTOADENSAVEL (CAA) CLASSE DE RESISTENCIA C30, ESPALHAMENTO SF2, COM BOMBEAMENTO (DISPONIBILIZACAO DE BOMBA), SEM O LANCAMENTO (NBR 15823)                                                                                                                                                                                                                                                                                                                                                       </t>
  </si>
  <si>
    <t>523,17</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</si>
  <si>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</si>
  <si>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</si>
  <si>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</si>
  <si>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</si>
  <si>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464,22</t>
  </si>
  <si>
    <t xml:space="preserve">CONCRETO USINADO BOMBEAVEL, CLASSE DE RESISTENCIA C20, COM BRITA 0 E 1, SLUMP = 100 +/- 20 MM, EXCLUI SERVICO DE BOMBEAMENTO (NBR 8953)                                                                                                                                                                                                                                                                                                                                                                   </t>
  </si>
  <si>
    <t>430,00</t>
  </si>
  <si>
    <t xml:space="preserve">CONCRETO USINADO BOMBEAVEL, CLASSE DE RESISTENCIA C20, COM BRITA 0 E 1, SLUMP = 130 +/- 20 MM, EXCLUI SERVICO DE BOMBEAMENTO (NBR 8953)                                                                                                                                                                                                                                                                                                                                                                   </t>
  </si>
  <si>
    <t>445,39</t>
  </si>
  <si>
    <t xml:space="preserve">CONCRETO USINADO BOMBEAVEL, CLASSE DE RESISTENCIA C20, COM BRITA 0 E 1, SLUMP = 190 +/- 20 MM, COM BOMBEAMENTO (DISPONIBILIZACAO DE BOMBA), SEM O LANCAMENTO (NBR 8953)                                                                                                                                                                                                                                                                                                                                   </t>
  </si>
  <si>
    <t>510,42</t>
  </si>
  <si>
    <t xml:space="preserve">CONCRETO USINADO BOMBEAVEL, CLASSE DE RESISTENCIA C20, COM BRITA 0, SLUMP = 220 +/- 20 MM, COM BOMBEAMENTO (DISPONIBILIZACAO DE BOMBA), SEM O LANCAMENTO (NBR 8953)                                                                                                                                                                                                                                                                                                                                       </t>
  </si>
  <si>
    <t>517,83</t>
  </si>
  <si>
    <t xml:space="preserve">CONCRETO USINADO BOMBEAVEL, CLASSE DE RESISTENCIA C25, BRITA 0 E 1, SLUMP = 100 +/- 20 MM, COM BOMBEAMENTO (DISPONIBILIZACAO DE BOMBA), SEM O LANCAMENTO (NBR 8953)                                                                                                                                                                                                                                                                                                                                       </t>
  </si>
  <si>
    <t>478,96</t>
  </si>
  <si>
    <t xml:space="preserve">CONCRETO USINADO BOMBEAVEL, CLASSE DE RESISTENCIA C25, COM BRITA 0 E 1, SLUMP = 100 +/- 20 MM, EXCLUI SERVICO DE BOMBEAMENTO (NBR 8953)                                                                                                                                                                                                                                                                                                                                                                   </t>
  </si>
  <si>
    <t>442,12</t>
  </si>
  <si>
    <t xml:space="preserve">CONCRETO USINADO BOMBEAVEL, CLASSE DE RESISTENCIA C25, COM BRITA 0 E 1, SLUMP = 130 +/- 20 MM, EXCLUI SERVICO DE BOMBEAMENTO (NBR 8953)                                                                                                                                                                                                                                                                                                                                                                   </t>
  </si>
  <si>
    <t>459,13</t>
  </si>
  <si>
    <t xml:space="preserve">CONCRETO USINADO BOMBEAVEL, CLASSE DE RESISTENCIA C25, COM BRITA 0 E 1, SLUMP = 190 +/- 20 MM, EXCLUI SERVICO DE BOMBEAMENTO (NBR 8953)                                                                                                                                                                                                                                                                                                                                                                   </t>
  </si>
  <si>
    <t>508,21</t>
  </si>
  <si>
    <t xml:space="preserve">CONCRETO USINADO BOMBEAVEL, CLASSE DE RESISTENCIA C30, BRITA 0 E 1, SLUMP = 100 +/- 20 MM, COM BOMBEAMENTO (DISPONIBILIZACAO DE BOMBA), SEM O LANCAMENTO (NBR 8953)                                                                                                                                                                                                                                                                                                                                       </t>
  </si>
  <si>
    <t>493,70</t>
  </si>
  <si>
    <t xml:space="preserve">CONCRETO USINADO BOMBEAVEL, CLASSE DE RESISTENCIA C30, COM BRITA 0 E 1, SLUMP = 100 +/- 20 MM, EXCLUI SERVICO DE BOMBEAMENTO (NBR 8953)                                                                                                                                                                                                                                                                                                                                                                   </t>
  </si>
  <si>
    <t>456,86</t>
  </si>
  <si>
    <t xml:space="preserve">CONCRETO USINADO BOMBEAVEL, CLASSE DE RESISTENCIA C30, COM BRITA 0 E 1, SLUMP = 130 +/- 20 MM, EXCLUI SERVICO DE BOMBEAMENTO (NBR 8953)                                                                                                                                                                                                                                                                                                                                                                   </t>
  </si>
  <si>
    <t>484,81</t>
  </si>
  <si>
    <t xml:space="preserve">CONCRETO USINADO BOMBEAVEL, CLASSE DE RESISTENCIA C30, COM BRITA 0 E 1, SLUMP = 190 +/- 20 MM, EXCLUI SERVICO DE BOMBEAMENTO (NBR 8953)                                                                                                                                                                                                                                                                                                                                                                   </t>
  </si>
  <si>
    <t>511,68</t>
  </si>
  <si>
    <t xml:space="preserve">CONCRETO USINADO BOMBEAVEL, CLASSE DE RESISTENCIA C30, COM BRITA 0 E 1, SLUMP = 220 +/- 30 MM, EXCLUI SERVICO DE BOMBEAMENTO (NBR 8953)                                                                                                                                                                                                                                                                                                                                                                   </t>
  </si>
  <si>
    <t>533,53</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</si>
  <si>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</si>
  <si>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</si>
  <si>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471,59</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</si>
  <si>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</si>
  <si>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</si>
  <si>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491,95</t>
  </si>
  <si>
    <t xml:space="preserve">CONCRETO USINADO BOMBEAVEL, CLASSE DE RESISTENCIA C45, BRITA 0 E 1, SLUMP = 100 +/- 20 MM, COM BOMBEAMENTO (DISPONIBILIZACAO DE BOMBA), SEM O LANCAMENTO (NBR 8953)                                                                                                                                                                                                                                                                                                                                       </t>
  </si>
  <si>
    <t>546,65</t>
  </si>
  <si>
    <t xml:space="preserve">CONCRETO USINADO BOMBEAVEL, CLASSE DE RESISTENCIA C50, BRITA 0 E 1, SLUMP = 100 +/- 20 MM, COM BOMBEAMENTO (DISPONIBILIZACAO DE BOMBA), SEM O LANCAMENTO (NBR 8953)                                                                                                                                                                                                                                                                                                                                       </t>
  </si>
  <si>
    <t>584,06</t>
  </si>
  <si>
    <t xml:space="preserve">CONCRETO USINADO BOMBEAVEL, CLASSE DE RESISTENCIA C60, COM BRITA 0 E 1, SLUMP = 100 +/- 20 MM, COM BOMBEAMENTO (DISPONIBILIZACAO DE BOMBA), SEM O LANCAMENTO (NBR 8953)                                                                                                                                                                                                                                                                                                                                   </t>
  </si>
  <si>
    <t>624,59</t>
  </si>
  <si>
    <t xml:space="preserve">CONCRETO USINADO CONVENCIONAL (NAO BOMBEAVEL) CLASSE DE RESISTENCIA C10, COM BRITA 1 E 2, SLUMP = 80 MM +/- 10 MM (NBR 8953)                                                                                                                                                                                                                                                                                                                                                                              </t>
  </si>
  <si>
    <t>406,01</t>
  </si>
  <si>
    <t xml:space="preserve">CONCRETO USINADO CONVENCIONAL (NAO BOMBEAVEL) CLASSE DE RESISTENCIA C15, COM BRITA 1 E 2, SLUMP = 80 MM +/- 10 MM (NBR 8953)                                                                                                                                                                                                                                                                                                                                                                              </t>
  </si>
  <si>
    <t>412,64</t>
  </si>
  <si>
    <t xml:space="preserve">CONDULETE DE ALUMINIO TIPO B, PARA ELETRODUTO ROSCAVEL DE 1/2", COM TAMPA CEGA                                                                                                                                                                                                                                                                                                                                                                                                                            </t>
  </si>
  <si>
    <t>13,80</t>
  </si>
  <si>
    <t xml:space="preserve">CONDULETE DE ALUMINIO TIPO B, PARA ELETRODUTO ROSCAVEL DE 1", COM TAMPA CEGA                                                                                                                                                                                                                                                                                                                                                                                                                              </t>
  </si>
  <si>
    <t xml:space="preserve">CONDULETE DE ALUMINIO TIPO B, PARA ELETRODUTO ROSCAVEL DE 3/4", COM TAMPA CEGA                                                                                                                                                                                                                                                                                                                                                                                                                            </t>
  </si>
  <si>
    <t>14,01</t>
  </si>
  <si>
    <t xml:space="preserve">CONDULETE DE ALUMINIO TIPO C, PARA ELETRODUTO ROSCAVEL DE 1/2", COM TAMPA CEGA                                                                                                                                                                                                                                                                                                                                                                                                                            </t>
  </si>
  <si>
    <t>10,55</t>
  </si>
  <si>
    <t xml:space="preserve">CONDULETE DE ALUMINIO TIPO C, PARA ELETRODUTO ROSCAVEL DE 1", COM TAMPA CEGA                                                                                                                                                                                                                                                                                                                                                                                                                              </t>
  </si>
  <si>
    <t xml:space="preserve">CONDULETE DE ALUMINIO TIPO C, PARA ELETRODUTO ROSCAVEL DE 3/4", COM TAMPA CEGA                                                                                                                                                                                                                                                                                                                                                                                                                            </t>
  </si>
  <si>
    <t>14,85</t>
  </si>
  <si>
    <t xml:space="preserve">CONDULETE DE ALUMINIO TIPO C, PARA ELETRODUTO ROSCAVEL DE 4", COM TAMPA CEGA                                                                                                                                                                                                                                                                                                                                                                                                                              </t>
  </si>
  <si>
    <t>24,77</t>
  </si>
  <si>
    <t xml:space="preserve">CONDULETE DE ALUMINIO TIPO E, PARA ELETRODUTO ROSCAVEL DE 1 1/2", COM TAMPA CEGA                                                                                                                                                                                                                                                                                                                                                                                                                          </t>
  </si>
  <si>
    <t xml:space="preserve">CONDULETE DE ALUMINIO TIPO E, PARA ELETRODUTO ROSCAVEL DE 1/2", COM TAMPA CEGA                                                                                                                                                                                                                                                                                                                                                                                                                            </t>
  </si>
  <si>
    <t>12,01</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</si>
  <si>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</si>
  <si>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</si>
  <si>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</si>
  <si>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</si>
  <si>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</si>
  <si>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223,44</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</si>
  <si>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</si>
  <si>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</si>
  <si>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</si>
  <si>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11,65</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</si>
  <si>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</si>
  <si>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</si>
  <si>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</si>
  <si>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12,43</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</si>
  <si>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</si>
  <si>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</si>
  <si>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</si>
  <si>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</si>
  <si>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</si>
  <si>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</si>
  <si>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23,08</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</si>
  <si>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</si>
  <si>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</si>
  <si>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</si>
  <si>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192,99</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</si>
  <si>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</si>
  <si>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</si>
  <si>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</si>
  <si>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</si>
  <si>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</si>
  <si>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17,26</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</si>
  <si>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</si>
  <si>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</si>
  <si>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</si>
  <si>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</si>
  <si>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</si>
  <si>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</si>
  <si>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</si>
  <si>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</si>
  <si>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10,47</t>
  </si>
  <si>
    <t xml:space="preserve">CONDULETE EM PVC, TIPO "C", SEM TAMPA, DE 1"                                                                                                                                                                                                                                                                                                                                                                                                                                                              </t>
  </si>
  <si>
    <t>11,70</t>
  </si>
  <si>
    <t xml:space="preserve">CONDULETE EM PVC, TIPO "C", SEM TAMPA, DE 3/4"                                                                                                                                                                                                                                                                                                                                                                                                                                                            </t>
  </si>
  <si>
    <t xml:space="preserve">CONDULETE EM PVC, TIPO "E", SEM TAMPA, DE 1/2"                                                                                                                                                                                                                                                                                                                                                                                                                                                            </t>
  </si>
  <si>
    <t xml:space="preserve">CONDULETE EM PVC, TIPO "E", SEM TAMPA, DE 1"                                                                                                                                                                                                                                                                                                                                                                                                                                                              </t>
  </si>
  <si>
    <t xml:space="preserve">CONDULETE EM PVC, TIPO "E", SEM TAMPA, DE 3/4"                                                                                                                                                                                                                                                                                                                                                                                                                                                            </t>
  </si>
  <si>
    <t>8,35</t>
  </si>
  <si>
    <t xml:space="preserve">CONDULETE EM PVC, TIPO "LB", SEM TAMPA, DE 1/2" OU 3/4"                                                                                                                                                                                                                                                                                                                                                                                                                                                   </t>
  </si>
  <si>
    <t xml:space="preserve">CONDULETE EM PVC, TIPO "LB", SEM TAMPA, DE 1"                                                                                                                                                                                                                                                                                                                                                                                                                                                             </t>
  </si>
  <si>
    <t>12,20</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</si>
  <si>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</si>
  <si>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</si>
  <si>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</si>
  <si>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</si>
  <si>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</si>
  <si>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</si>
  <si>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15,25</t>
  </si>
  <si>
    <t xml:space="preserve">CONDULETE EM PVC, TIPO "T", SEM TAMPA, DE 3/4"                                                                                                                                                                                                                                                                                                                                                                                                                                                            </t>
  </si>
  <si>
    <t xml:space="preserve">CONDULETE EM PVC, TIPO "TB", SEM TAMPA, DE 1/2" OU 3/4"                                                                                                                                                                                                                                                                                                                                                                                                                                                   </t>
  </si>
  <si>
    <t>11,56</t>
  </si>
  <si>
    <t xml:space="preserve">CONDULETE EM PVC, TIPO "TB", SEM TAMPA, DE 1"                                                                                                                                                                                                                                                                                                                                                                                                                                                             </t>
  </si>
  <si>
    <t xml:space="preserve">CONDULETE EM PVC, TIPO "X", SEM TAMPA, DE 1/2"                                                                                                                                                                                                                                                                                                                                                                                                                                                            </t>
  </si>
  <si>
    <t xml:space="preserve">CONDULETE EM PVC, TIPO "X", SEM TAMPA, DE 1"                                                                                                                                                                                                                                                                                                                                                                                                                                                              </t>
  </si>
  <si>
    <t>17,43</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</si>
  <si>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</si>
  <si>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</si>
  <si>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</si>
  <si>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</si>
  <si>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60,31</t>
  </si>
  <si>
    <t xml:space="preserve">CONECTOR / ADAPTADOR F/F, COM INSERTO METALICO, PPR, DN 25 MM X 1/2", PARA AGUA QUENTE E FRIA PREDIAL                                                                                                                                                                                                                                                                                                                                                                                                     </t>
  </si>
  <si>
    <t xml:space="preserve">CONECTOR / ADAPTADOR F/F, COM INSERTO METALICO, PPR, DN 32 MM X 3/4", PARA AGUA QUENTE E FRIA PREDIAL                                                                                                                                                                                                                                                                                                                                                                                                     </t>
  </si>
  <si>
    <t>25,20</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</si>
  <si>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</si>
  <si>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</si>
  <si>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</si>
  <si>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28,36</t>
  </si>
  <si>
    <t xml:space="preserve">CONECTOR / ADAPTADOR F/M, COM INSERTO METALICO, PPR, DN 32 MM X 3/4", PARA AGUA QUENTE E FRIA PREDIAL                                                                                                                                                                                                                                                                                                                                                                                                     </t>
  </si>
  <si>
    <t>25,48</t>
  </si>
  <si>
    <t xml:space="preserve">CONECTOR / TOMADA FEMEA RJ 45, CATEGORIA 5 E (CAT 5E) PARA CABOS                                                                                                                                                                                                                                                                                                                                                                                                                                          </t>
  </si>
  <si>
    <t xml:space="preserve">CONECTOR / TOMADA FEMEA RJ 45, CATEGORIA 6 (CAT 6) PARA CABOS                                                                                                                                                                                                                                                                                                                                                                                                                                             </t>
  </si>
  <si>
    <t>33,92</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</si>
  <si>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</si>
  <si>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</si>
  <si>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</si>
  <si>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16,60</t>
  </si>
  <si>
    <t xml:space="preserve">CONECTOR BRONZE/LATAO (REF 603) SEM ANEL DE SOLDA, BOLSA X ROSCA F, 28 MM X 1/2"                                                                                                                                                                                                                                                                                                                                                                                                                          </t>
  </si>
  <si>
    <t>23,39</t>
  </si>
  <si>
    <t xml:space="preserve">CONECTOR CURVO 90 GRAUS DE ALUMINIO, BITOLA 1 1/2", PARA ADAPTAR ENTRADA DE ELETRODUTO METALICO FLEXIVEL EM QUADROS                                                                                                                                                                                                                                                                                                                                                                                       </t>
  </si>
  <si>
    <t>26,36</t>
  </si>
  <si>
    <t xml:space="preserve">CONECTOR CURVO 90 GRAUS DE ALUMINIO, BITOLA 1 1/4", PARA ADAPTAR ENTRADA DE ELETRODUTO METALICO FLEXIVEL EM QUADROS                                                                                                                                                                                                                                                                                                                                                                                       </t>
  </si>
  <si>
    <t>17,03</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</si>
  <si>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</si>
  <si>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</si>
  <si>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</si>
  <si>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</si>
  <si>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</si>
  <si>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</si>
  <si>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</si>
  <si>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</si>
  <si>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</si>
  <si>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</si>
  <si>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</si>
  <si>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</si>
  <si>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</si>
  <si>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</si>
  <si>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</si>
  <si>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1,69</t>
  </si>
  <si>
    <t xml:space="preserve">CONECTOR MACHO RJ 45, CATEGORIA 6 (CAT 6) PARA CABOS                                                                                                                                                                                                                                                                                                                                                                                                                                                      </t>
  </si>
  <si>
    <t xml:space="preserve">CONECTOR METALICO TIPO PARAFUSO FENDIDO (SPLIT BOLT), COM SEPARADOR DE CABOS BIMETALICOS, PARA CABOS ATE 25 MM2                                                                                                                                                                                                                                                                                                                                                                                           </t>
  </si>
  <si>
    <t>9,89</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</si>
  <si>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</si>
  <si>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</si>
  <si>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</si>
  <si>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6,48</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</si>
  <si>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</si>
  <si>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</si>
  <si>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</si>
  <si>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</si>
  <si>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</si>
  <si>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</si>
  <si>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</si>
  <si>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</si>
  <si>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</si>
  <si>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</si>
  <si>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</si>
  <si>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9,43</t>
  </si>
  <si>
    <t xml:space="preserve">CONECTOR RETO DE ALUMINIO PARA ELETRODUTO DE 1 1/4", PARA ADAPTAR ENTRADA DE ELETRODUTO METALICO FLEXIVEL EM QUADROS                                                                                                                                                                                                                                                                                                                                                                                      </t>
  </si>
  <si>
    <t>6,04</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</si>
  <si>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</si>
  <si>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</si>
  <si>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</si>
  <si>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</si>
  <si>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</si>
  <si>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2,41</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</si>
  <si>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</si>
  <si>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</si>
  <si>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</si>
  <si>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</si>
  <si>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9,36</t>
  </si>
  <si>
    <t xml:space="preserve">CONECTOR/ADAPTADOR FIXO, ROSCA FEMEA, EM PLASTICO, DN 20 MM X 3/4", PARA CONEXAO COM CRIMPAGEM, EM TUBO PEX PARA INST. AGUA QUENTE/FRIA                                                                                                                                                                                                                                                                                                                                                                   </t>
  </si>
  <si>
    <t>12,37</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</si>
  <si>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</si>
  <si>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</si>
  <si>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</si>
  <si>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</si>
  <si>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10,09</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</si>
  <si>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</si>
  <si>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</si>
  <si>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11,95</t>
  </si>
  <si>
    <t xml:space="preserve">CONECTOR/ADAPTADOR FIXO, ROSCA FEMEA, METALICA, COM ANEL DESLIZANTE, DN 32 MM X 1", PARA TUBO PEX PARA INST. AGUA QUENTE/FRIA                                                                                                                                                                                                                                                                                                                                                                             </t>
  </si>
  <si>
    <t>20,61</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</si>
  <si>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</si>
  <si>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</si>
  <si>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</si>
  <si>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</si>
  <si>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</si>
  <si>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18,08</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</si>
  <si>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</si>
  <si>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</si>
  <si>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</si>
  <si>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</si>
  <si>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</si>
  <si>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</si>
  <si>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</si>
  <si>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</si>
  <si>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</si>
  <si>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71,14</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</si>
  <si>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</si>
  <si>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</si>
  <si>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</si>
  <si>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</si>
  <si>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</si>
  <si>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19.404,00</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</si>
  <si>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</si>
  <si>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</si>
  <si>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</si>
  <si>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</si>
  <si>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</si>
  <si>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</si>
  <si>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</si>
  <si>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</si>
  <si>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</si>
  <si>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</si>
  <si>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</si>
  <si>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</si>
  <si>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</si>
  <si>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</si>
  <si>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</si>
  <si>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</si>
  <si>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</si>
  <si>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</si>
  <si>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</si>
  <si>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</si>
  <si>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6,76</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</si>
  <si>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</si>
  <si>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</si>
  <si>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</si>
  <si>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</si>
  <si>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1,44</t>
  </si>
  <si>
    <t xml:space="preserve">CORDAO DE COBRE, FLEXIVEL, TORCIDO, CLASSE 4 OU 5, ISOLACAO EM PVC/D, 300 V, 2 CONDUTORES DE 1,0 MM2                                                                                                                                                                                                                                                                                                                                                                                                      </t>
  </si>
  <si>
    <t xml:space="preserve">CORDAO DE COBRE, FLEXIVEL, TORCIDO, CLASSE 4 OU 5, ISOLACAO EM PVC/D, 300 V, 2 CONDUTORES DE 1,5 MM2                                                                                                                                                                                                                                                                                                                                                                                                      </t>
  </si>
  <si>
    <t>2,55</t>
  </si>
  <si>
    <t xml:space="preserve">CORDAO DE COBRE, FLEXIVEL, TORCIDO, CLASSE 4 OU 5, ISOLACAO EM PVC/D, 300 V, 2 CONDUTORES DE 2,5 MM2                                                                                                                                                                                                                                                                                                                                                                                                      </t>
  </si>
  <si>
    <t>4,13</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</si>
  <si>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</si>
  <si>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</si>
  <si>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</si>
  <si>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</si>
  <si>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HIDRAULICA DE VERGALHAO, PARA ACO DE DIAMETRO ATE 50 MM, MOTOR ELETRICO TRIFASICO, POTENCIA DE 5,5 HP A 7,5 HP                                                                                                                                                                                                                                                                                                                                                                                 </t>
  </si>
  <si>
    <t xml:space="preserve">COTOVELO BRONZE/LATAO (REF 707-3) SEM ANEL DE SOLDA, BOLSA X ROSCA F, 15MM X 1/2"                                                                                                                                                                                                                                                                                                                                                                                                                         </t>
  </si>
  <si>
    <t>13,10</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</si>
  <si>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</si>
  <si>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</si>
  <si>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</si>
  <si>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</si>
  <si>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4,90</t>
  </si>
  <si>
    <t xml:space="preserve">COTOVELO DE COBRE 90 GRAUS (REF 607) SEM ANEL DE SOLDA, BOLSA X BOLSA, 22 MM                                                                                                                                                                                                                                                                                                                                                                                                                              </t>
  </si>
  <si>
    <t>11,07</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</si>
  <si>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</si>
  <si>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</si>
  <si>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</si>
  <si>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</si>
  <si>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91,09</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</si>
  <si>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</si>
  <si>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</si>
  <si>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</si>
  <si>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47,39</t>
  </si>
  <si>
    <t xml:space="preserve">COTOVELO DE REDUCAO 90 GRAUS DE FERRO GALVANIZADO, COM ROSCA BSP, DE 1 1/2" X 3/4"                                                                                                                                                                                                                                                                                                                                                                                                                        </t>
  </si>
  <si>
    <t>47,37</t>
  </si>
  <si>
    <t xml:space="preserve">COTOVELO DE REDUCAO 90 GRAUS DE FERRO GALVANIZADO, COM ROSCA BSP, DE 1 1/4" X 1"                                                                                                                                                                                                                                                                                                                                                                                                                          </t>
  </si>
  <si>
    <t>33,76</t>
  </si>
  <si>
    <t xml:space="preserve">COTOVELO DE REDUCAO 90 GRAUS DE FERRO GALVANIZADO, COM ROSCA BSP, DE 1" X 1/2"                                                                                                                                                                                                                                                                                                                                                                                                                            </t>
  </si>
  <si>
    <t>19,73</t>
  </si>
  <si>
    <t xml:space="preserve">COTOVELO DE REDUCAO 90 GRAUS DE FERRO GALVANIZADO, COM ROSCA BSP, DE 1" X 3/4"                                                                                                                                                                                                                                                                                                                                                                                                                            </t>
  </si>
  <si>
    <t xml:space="preserve">COTOVELO DE REDUCAO 90 GRAUS DE FERRO GALVANIZADO, COM ROSCA BSP, DE 2 1/2" X 2"                                                                                                                                                                                                                                                                                                                                                                                                                          </t>
  </si>
  <si>
    <t>120,31</t>
  </si>
  <si>
    <t xml:space="preserve">COTOVELO DE REDUCAO 90 GRAUS DE FERRO GALVANIZADO, COM ROSCA BSP, DE 2" X 1 1/2"                                                                                                                                                                                                                                                                                                                                                                                                                          </t>
  </si>
  <si>
    <t>67,95</t>
  </si>
  <si>
    <t xml:space="preserve">COTOVELO DE REDUCAO 90 GRAUS DE FERRO GALVANIZADO, COM ROSCA BSP, DE 3/4" X 1/2"                                                                                                                                                                                                                                                                                                                                                                                                                          </t>
  </si>
  <si>
    <t>13,01</t>
  </si>
  <si>
    <t xml:space="preserve">COTOVELO 45 GRAUS DE FERRO GALVANIZADO, COM ROSCA BSP, DE 1 1/2"                                                                                                                                                                                                                                                                                                                                                                                                                                          </t>
  </si>
  <si>
    <t>40,06</t>
  </si>
  <si>
    <t xml:space="preserve">COTOVELO 45 GRAUS DE FERRO GALVANIZADO, COM ROSCA BSP, DE 1 1/4"                                                                                                                                                                                                                                                                                                                                                                                                                                          </t>
  </si>
  <si>
    <t>32,70</t>
  </si>
  <si>
    <t xml:space="preserve">COTOVELO 45 GRAUS DE FERRO GALVANIZADO, COM ROSCA BSP, DE 1/2"                                                                                                                                                                                                                                                                                                                                                                                                                                            </t>
  </si>
  <si>
    <t>9,23</t>
  </si>
  <si>
    <t xml:space="preserve">COTOVELO 45 GRAUS DE FERRO GALVANIZADO, COM ROSCA BSP, DE 1"                                                                                                                                                                                                                                                                                                                                                                                                                                              </t>
  </si>
  <si>
    <t>20,13</t>
  </si>
  <si>
    <t xml:space="preserve">COTOVELO 45 GRAUS DE FERRO GALVANIZADO, COM ROSCA BSP, DE 2 1/2"                                                                                                                                                                                                                                                                                                                                                                                                                                          </t>
  </si>
  <si>
    <t>112,60</t>
  </si>
  <si>
    <t xml:space="preserve">COTOVELO 45 GRAUS DE FERRO GALVANIZADO, COM ROSCA BSP, DE 2"                                                                                                                                                                                                                                                                                                                                                                                                                                              </t>
  </si>
  <si>
    <t>58,25</t>
  </si>
  <si>
    <t xml:space="preserve">COTOVELO 45 GRAUS DE FERRO GALVANIZADO, COM ROSCA BSP, DE 3/4"                                                                                                                                                                                                                                                                                                                                                                                                                                            </t>
  </si>
  <si>
    <t xml:space="preserve">COTOVELO 45 GRAUS DE FERRO GALVANIZADO, COM ROSCA BSP, DE 3"                                                                                                                                                                                                                                                                                                                                                                                                                                              </t>
  </si>
  <si>
    <t>164,62</t>
  </si>
  <si>
    <t xml:space="preserve">COTOVELO 45 GRAUS DE FERRO GALVANIZADO, COM ROSCA BSP, DE 4"                                                                                                                                                                                                                                                                                                                                                                                                                                              </t>
  </si>
  <si>
    <t>288,45</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</si>
  <si>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</si>
  <si>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</si>
  <si>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</si>
  <si>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</si>
  <si>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</si>
  <si>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</si>
  <si>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45,29</t>
  </si>
  <si>
    <t xml:space="preserve">COTOVELO 90 GRAUS DE FERRO GALVANIZADO, COM ROSCA BSP MACHO/FEMEA, DE 1 1/4"                                                                                                                                                                                                                                                                                                                                                                                                                              </t>
  </si>
  <si>
    <t>37,33</t>
  </si>
  <si>
    <t xml:space="preserve">COTOVELO 90 GRAUS DE FERRO GALVANIZADO, COM ROSCA BSP MACHO/FEMEA, DE 1/2"                                                                                                                                                                                                                                                                                                                                                                                                                                </t>
  </si>
  <si>
    <t>10,82</t>
  </si>
  <si>
    <t xml:space="preserve">COTOVELO 90 GRAUS DE FERRO GALVANIZADO, COM ROSCA BSP MACHO/FEMEA, DE 1"                                                                                                                                                                                                                                                                                                                                                                                                                                  </t>
  </si>
  <si>
    <t>23,22</t>
  </si>
  <si>
    <t xml:space="preserve">COTOVELO 90 GRAUS DE FERRO GALVANIZADO, COM ROSCA BSP MACHO/FEMEA, DE 2 1/2"                                                                                                                                                                                                                                                                                                                                                                                                                              </t>
  </si>
  <si>
    <t>132,20</t>
  </si>
  <si>
    <t xml:space="preserve">COTOVELO 90 GRAUS DE FERRO GALVANIZADO, COM ROSCA BSP MACHO/FEMEA, DE 2"                                                                                                                                                                                                                                                                                                                                                                                                                                  </t>
  </si>
  <si>
    <t>65,25</t>
  </si>
  <si>
    <t xml:space="preserve">COTOVELO 90 GRAUS DE FERRO GALVANIZADO, COM ROSCA BSP MACHO/FEMEA, DE 3/4"                                                                                                                                                                                                                                                                                                                                                                                                                                </t>
  </si>
  <si>
    <t>12,94</t>
  </si>
  <si>
    <t xml:space="preserve">COTOVELO 90 GRAUS DE FERRO GALVANIZADO, COM ROSCA BSP MACHO/FEMEA, DE 3"                                                                                                                                                                                                                                                                                                                                                                                                                                  </t>
  </si>
  <si>
    <t>201,07</t>
  </si>
  <si>
    <t xml:space="preserve">COTOVELO 90 GRAUS DE FERRO GALVANIZADO, COM ROSCA BSP, DE 1 1/2"                                                                                                                                                                                                                                                                                                                                                                                                                                          </t>
  </si>
  <si>
    <t>36,30</t>
  </si>
  <si>
    <t xml:space="preserve">COTOVELO 90 GRAUS DE FERRO GALVANIZADO, COM ROSCA BSP, DE 1 1/4"                                                                                                                                                                                                                                                                                                                                                                                                                                          </t>
  </si>
  <si>
    <t>27,25</t>
  </si>
  <si>
    <t xml:space="preserve">COTOVELO 90 GRAUS DE FERRO GALVANIZADO, COM ROSCA BSP, DE 1/2"                                                                                                                                                                                                                                                                                                                                                                                                                                            </t>
  </si>
  <si>
    <t>7,74</t>
  </si>
  <si>
    <t xml:space="preserve">COTOVELO 90 GRAUS DE FERRO GALVANIZADO, COM ROSCA BSP, DE 1"                                                                                                                                                                                                                                                                                                                                                                                                                                              </t>
  </si>
  <si>
    <t>17,39</t>
  </si>
  <si>
    <t xml:space="preserve">COTOVELO 90 GRAUS DE FERRO GALVANIZADO, COM ROSCA BSP, DE 2 1/2"                                                                                                                                                                                                                                                                                                                                                                                                                                          </t>
  </si>
  <si>
    <t>101,37</t>
  </si>
  <si>
    <t xml:space="preserve">COTOVELO 90 GRAUS DE FERRO GALVANIZADO, COM ROSCA BSP, DE 2"                                                                                                                                                                                                                                                                                                                                                                                                                                              </t>
  </si>
  <si>
    <t>55,70</t>
  </si>
  <si>
    <t xml:space="preserve">COTOVELO 90 GRAUS DE FERRO GALVANIZADO, COM ROSCA BSP, DE 3/4"                                                                                                                                                                                                                                                                                                                                                                                                                                            </t>
  </si>
  <si>
    <t xml:space="preserve">COTOVELO 90 GRAUS DE FERRO GALVANIZADO, COM ROSCA BSP, DE 3"                                                                                                                                                                                                                                                                                                                                                                                                                                              </t>
  </si>
  <si>
    <t>142,98</t>
  </si>
  <si>
    <t xml:space="preserve">COTOVELO 90 GRAUS DE FERRO GALVANIZADO, COM ROSCA BSP, DE 4"                                                                                                                                                                                                                                                                                                                                                                                                                                              </t>
  </si>
  <si>
    <t>271,92</t>
  </si>
  <si>
    <t xml:space="preserve">COTOVELO 90 GRAUS DE FERRO GALVANIZADO, COM ROSCA BSP, DE 5"                                                                                                                                                                                                                                                                                                                                                                                                                                              </t>
  </si>
  <si>
    <t>396,77</t>
  </si>
  <si>
    <t xml:space="preserve">COTOVELO 90 GRAUS DE FERRO GALVANIZADO, COM ROSCA BSP, DE 6"                                                                                                                                                                                                                                                                                                                                                                                                                                              </t>
  </si>
  <si>
    <t>1.014,11</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</si>
  <si>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</si>
  <si>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</si>
  <si>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</si>
  <si>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</si>
  <si>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</si>
  <si>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</si>
  <si>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3,83</t>
  </si>
  <si>
    <t xml:space="preserve">COTOVELO/JOELHO COM ADAPTADOR, 90 GRAUS, EM POLIPROPILENO, PN 16, PARA TUBOS PEAD, 20 MM X 3/4" - LIGACAO PREDIAL DE AGUA                                                                                                                                                                                                                                                                                                                                                                                 </t>
  </si>
  <si>
    <t>4,34</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</si>
  <si>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</si>
  <si>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</si>
  <si>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</si>
  <si>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5,15</t>
  </si>
  <si>
    <t xml:space="preserve">CREMONA RETANGULAR INJETADA LISA COM CHAVE, COM CASTANHA / ALCA, EM LATAO, COM ACABAMENTO CROMADO, DE SOBREPOR / EMBUTIR                                                                                                                                                                                                                                                                                                                                                                                  </t>
  </si>
  <si>
    <t>136,92</t>
  </si>
  <si>
    <t xml:space="preserve">CREMONA RETANGULAR INJETADA LISA, COM CASTANHA / ALCA, EM LATAO, COM ACABAMENTO CROMADO, DE SOBREPOR / EMBUTIR                                                                                                                                                                                                                                                                                                                                                                                            </t>
  </si>
  <si>
    <t xml:space="preserve">CRUZETA DE CONCRETO LEVE, COMP. 2000 MM SECAO, 90 X 90 MM                                                                                                                                                                                                                                                                                                                                                                                                                                                 </t>
  </si>
  <si>
    <t>80,41</t>
  </si>
  <si>
    <t xml:space="preserve">CRUZETA DE FERRO GALVANIZADO, COM ROSCA BSP, DE 1 1/2"                                                                                                                                                                                                                                                                                                                                                                                                                                                    </t>
  </si>
  <si>
    <t>85,61</t>
  </si>
  <si>
    <t xml:space="preserve">CRUZETA DE FERRO GALVANIZADO, COM ROSCA BSP, DE 1 1/4"                                                                                                                                                                                                                                                                                                                                                                                                                                                    </t>
  </si>
  <si>
    <t>67,06</t>
  </si>
  <si>
    <t xml:space="preserve">CRUZETA DE FERRO GALVANIZADO, COM ROSCA BSP, DE 1/2"                                                                                                                                                                                                                                                                                                                                                                                                                                                      </t>
  </si>
  <si>
    <t>24,01</t>
  </si>
  <si>
    <t xml:space="preserve">CRUZETA DE FERRO GALVANIZADO, COM ROSCA BSP, DE 1"                                                                                                                                                                                                                                                                                                                                                                                                                                                        </t>
  </si>
  <si>
    <t>46,11</t>
  </si>
  <si>
    <t xml:space="preserve">CRUZETA DE FERRO GALVANIZADO, COM ROSCA BSP, DE 2 1/2"                                                                                                                                                                                                                                                                                                                                                                                                                                                    </t>
  </si>
  <si>
    <t>213,90</t>
  </si>
  <si>
    <t xml:space="preserve">CRUZETA DE FERRO GALVANIZADO, COM ROSCA BSP, DE 2"                                                                                                                                                                                                                                                                                                                                                                                                                                                        </t>
  </si>
  <si>
    <t>118,23</t>
  </si>
  <si>
    <t xml:space="preserve">CRUZETA DE FERRO GALVANIZADO, COM ROSCA BSP, DE 3/4"                                                                                                                                                                                                                                                                                                                                                                                                                                                      </t>
  </si>
  <si>
    <t xml:space="preserve">CRUZETA DE FERRO GALVANIZADO, COM ROSCA BSP, DE 3"                                                                                                                                                                                                                                                                                                                                                                                                                                                        </t>
  </si>
  <si>
    <t>307,01</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</si>
  <si>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</si>
  <si>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</si>
  <si>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</si>
  <si>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</si>
  <si>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</si>
  <si>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11,35</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</si>
  <si>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</si>
  <si>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</si>
  <si>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</si>
  <si>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</si>
  <si>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10,92</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</si>
  <si>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</si>
  <si>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</si>
  <si>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</si>
  <si>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</si>
  <si>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</si>
  <si>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</si>
  <si>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</si>
  <si>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</si>
  <si>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3,94</t>
  </si>
  <si>
    <t xml:space="preserve">CURVA DE PVC 45 GRAUS, SOLDAVEL, 40 MM, COR MARROM, PARA AGUA FRIA PREDIAL                                                                                                                                                                                                                                                                                                                                                                                                                                </t>
  </si>
  <si>
    <t xml:space="preserve">CURVA DE PVC 45 GRAUS, SOLDAVEL, 50 MM, COR MARROM, PARA AGUA FRIA PREDIAL                                                                                                                                                                                                                                                                                                                                                                                                                                </t>
  </si>
  <si>
    <t>8,17</t>
  </si>
  <si>
    <t xml:space="preserve">CURVA DE PVC 45 GRAUS, SOLDAVEL, 60 MM, COR MARROM, PARA AGUA FRIA PREDIAL                                                                                                                                                                                                                                                                                                                                                                                                                                </t>
  </si>
  <si>
    <t xml:space="preserve">CURVA DE PVC 45 GRAUS, SOLDAVEL, 75 MM, COR MARROM, PARA AGUA FRIA PREDIAL                                                                                                                                                                                                                                                                                                                                                                                                                                </t>
  </si>
  <si>
    <t>27,28</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</si>
  <si>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</si>
  <si>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</si>
  <si>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</si>
  <si>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1,86</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</si>
  <si>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</si>
  <si>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</si>
  <si>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</si>
  <si>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</si>
  <si>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</si>
  <si>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</si>
  <si>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</si>
  <si>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</si>
  <si>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33,48</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</si>
  <si>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</si>
  <si>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</si>
  <si>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</si>
  <si>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</si>
  <si>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6,96</t>
  </si>
  <si>
    <t xml:space="preserve">CURVA DE TRANSPOSICAO, CPVC, SOLDAVEL, 22 MM                                                                                                                                                                                                                                                                                                                                                                                                                                                              </t>
  </si>
  <si>
    <t>8,13</t>
  </si>
  <si>
    <t xml:space="preserve">CURVA DE TRANSPOSICAO, PVC SOLDAVEL, 20 MM, COR MARROM, PARA AGUA FRIA PREDIAL                                                                                                                                                                                                                                                                                                                                                                                                                            </t>
  </si>
  <si>
    <t xml:space="preserve">CURVA DE TRANSPOSICAO, PVC, SOLDAVEL, 25 MM, COR MARROM, PARA AGUA FRIA PREDIAL                                                                                                                                                                                                                                                                                                                                                                                                                           </t>
  </si>
  <si>
    <t>5,89</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</si>
  <si>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</si>
  <si>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</si>
  <si>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</si>
  <si>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</si>
  <si>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</si>
  <si>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</si>
  <si>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9,46</t>
  </si>
  <si>
    <t xml:space="preserve">CURVA PPR 90 GRAUS, F/F, DN 25 MM, PARA AGUA QUENTE PREDIAL                                                                                                                                                                                                                                                                                                                                                                                                                                               </t>
  </si>
  <si>
    <t>15,22</t>
  </si>
  <si>
    <t xml:space="preserve">CURVA PVC CURTA 90 GRAUS, DN 100 MM, PARA ESGOTO PREDIAL                                                                                                                                                                                                                                                                                                                                                                                                                                                  </t>
  </si>
  <si>
    <t>22,01</t>
  </si>
  <si>
    <t xml:space="preserve">CURVA PVC CURTA 90 GRAUS, DN 40 MM, PARA ESGOTO PREDIAL                                                                                                                                                                                                                                                                                                                                                                                                                                                   </t>
  </si>
  <si>
    <t xml:space="preserve">CURVA PVC CURTA 90 GRAUS, DN 50 MM, PARA ESGOTO PREDIAL                                                                                                                                                                                                                                                                                                                                                                                                                                                   </t>
  </si>
  <si>
    <t xml:space="preserve">CURVA PVC CURTA 90 GRAUS, DN 75 MM, PARA ESGOTO PREDIAL                                                                                                                                                                                                                                                                                                                                                                                                                                                   </t>
  </si>
  <si>
    <t>22,65</t>
  </si>
  <si>
    <t xml:space="preserve">CURVA PVC LONGA 90 GRAUS, DN 100 MM, PARA ESGOTO PREDIAL                                                                                                                                                                                                                                                                                                                                                                                                                                                  </t>
  </si>
  <si>
    <t xml:space="preserve">CURVA PVC LONGA 90 GRAUS, DN 40 MM, PARA ESGOTO PREDIAL                                                                                                                                                                                                                                                                                                                                                                                                                                                   </t>
  </si>
  <si>
    <t xml:space="preserve">CURVA PVC LONGA 90 GRAUS, DN 50 MM, PARA ESGOTO PREDIAL                                                                                                                                                                                                                                                                                                                                                                                                                                                   </t>
  </si>
  <si>
    <t>12,91</t>
  </si>
  <si>
    <t xml:space="preserve">CURVA PVC LONGA 90 GRAUS, DN 75 MM, PARA ESGOTO PREDIAL                                                                                                                                                                                                                                                                                                                                                                                                                                                   </t>
  </si>
  <si>
    <t xml:space="preserve">CURVA PVC PBA, JE, PB, 45 GRAUS, DN 100 / DE 110 MM, PARA REDE DE AGUA                                                                                                                                                                                                                                                                                                                                                                                                                                    </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</si>
  <si>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</si>
  <si>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</si>
  <si>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</si>
  <si>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CURVA PVC PBA, JE, PB, 90 GRAUS, DN 50 / DE 60 MM, PARA REDE DE AGUA                                                                                                                                                                                                                                                                                                                                                                                                                                      </t>
  </si>
  <si>
    <t xml:space="preserve">CURVA PVC PBA, JE, PB, 90 GRAUS, DN 75 / DE 85 MM, PARA REDE DE AGUA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</si>
  <si>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</si>
  <si>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</si>
  <si>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</si>
  <si>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</si>
  <si>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5,63</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</si>
  <si>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</si>
  <si>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</si>
  <si>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</si>
  <si>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</si>
  <si>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23,44</t>
  </si>
  <si>
    <t xml:space="preserve">CURVA PVC, SERIE R, 87.30 GRAUS, CURTA, PARA PE-DE-COLUNA, DN 150 MM, PARA ESGOTO PREDIAL                                                                                                                                                                                                                                                                                                                                                                                                                 </t>
  </si>
  <si>
    <t xml:space="preserve">CURVA PVC, SERIE R, 87.30 GRAUS, CURTA, PARA PE-DE-COLUNA, DN 75 MM, PARA ESGOTO PREDIAL                                                                                                                                                                                                                                                                                                                                                                                                                  </t>
  </si>
  <si>
    <t xml:space="preserve">CURVA 135 GRAUS PARA ELETRODUTO, EM ACO GALVANIZADO ELETROLITICO, COM ROSCA, DIAMETRO DE 100 MM (4")                                                                                                                                                                                                                                                                                                                                                                                                      </t>
  </si>
  <si>
    <t>208,91</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</si>
  <si>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</si>
  <si>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</si>
  <si>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5,97</t>
  </si>
  <si>
    <t xml:space="preserve">CURVA 135 GRAUS PARA ELETRODUTO, EM ACO GALVANIZADO ELETROLITICO, COM ROSCA, DIAMETRO DE 25 MM (1"), ESPESSURA DE 1,50 MM                                                                                                                                                                                                                                                                                                                                                                                 </t>
  </si>
  <si>
    <t>9,49</t>
  </si>
  <si>
    <t xml:space="preserve">CURVA 135 GRAUS PARA ELETRODUTO, EM ACO GALVANIZADO ELETROLITICO, COM ROSCA, DIAMETRO DE 32 MM (1 1/4"), ESPESSURA DE 1,50 MM                                                                                                                                                                                                                                                                                                                                                                             </t>
  </si>
  <si>
    <t>20,04</t>
  </si>
  <si>
    <t xml:space="preserve">CURVA 135 GRAUS PARA ELETRODUTO, EM ACO GALVANIZADO ELETROLITICO, COM ROSCA, DIAMETRO DE 40 MM (1 1/2"), ESPESSURA DE 1,50 MM                                                                                                                                                                                                                                                                                                                                                                             </t>
  </si>
  <si>
    <t>29,37</t>
  </si>
  <si>
    <t xml:space="preserve">CURVA 135 GRAUS PARA ELETRODUTO, EM ACO GALVANIZADO ELETROLITICO, COM ROSCA, DIAMETRO DE 50 MM (2")                                                                                                                                                                                                                                                                                                                                                                                                       </t>
  </si>
  <si>
    <t>44,67</t>
  </si>
  <si>
    <t xml:space="preserve">CURVA 135 GRAUS PARA ELETRODUTO, EM ACO GALVANIZADO ELETROLITICO, COM ROSCA, DIAMETRO DE 65 MM (2 1/2")                                                                                                                                                                                                                                                                                                                                                                                                   </t>
  </si>
  <si>
    <t>78,69</t>
  </si>
  <si>
    <t xml:space="preserve">CURVA 135 GRAUS PARA ELETRODUTO, EM ACO GALVANIZADO ELETROLITICO, COM ROSCA, DIAMETRO DE 80 MM (3")                                                                                                                                                                                                                                                                                                                                                                                                       </t>
  </si>
  <si>
    <t>106,43</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</si>
  <si>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</si>
  <si>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</si>
  <si>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</si>
  <si>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</si>
  <si>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</si>
  <si>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2,31</t>
  </si>
  <si>
    <t xml:space="preserve">CURVA 180 GRAUS, DE PVC RIGIDO ROSCAVEL, DE 1", PARA ELETRODUTO                                                                                                                                                                                                                                                                                                                                                                                                                                           </t>
  </si>
  <si>
    <t>5,88</t>
  </si>
  <si>
    <t xml:space="preserve">CURVA 180 GRAUS, DE PVC RIGIDO ROSCAVEL, DE 2", PARA ELETRODUTO                                                                                                                                                                                                                                                                                                                                                                                                                                           </t>
  </si>
  <si>
    <t xml:space="preserve">CURVA 180 GRAUS, DE PVC RIGIDO ROSCAVEL, DE 3/4", PARA ELETRODUTO                                                                                                                                                                                                                                                                                                                                                                                                                                         </t>
  </si>
  <si>
    <t xml:space="preserve">CURVA 45 GRAUS DE COBRE (REF 606) SEM ANEL DE SOLDA, BOLSA X BOLSA, 15 MM                                                                                                                                                                                                                                                                                                                                                                                                                                 </t>
  </si>
  <si>
    <t>4,87</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</si>
  <si>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</si>
  <si>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</si>
  <si>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</si>
  <si>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</si>
  <si>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</si>
  <si>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</si>
  <si>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</si>
  <si>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92,31</t>
  </si>
  <si>
    <t xml:space="preserve">CURVA 45 GRAUS DE FERRO GALVANIZADO, COM ROSCA BSP FEMEA, DE 1 1/4"                                                                                                                                                                                                                                                                                                                                                                                                                                       </t>
  </si>
  <si>
    <t>67,16</t>
  </si>
  <si>
    <t xml:space="preserve">CURVA 45 GRAUS DE FERRO GALVANIZADO, COM ROSCA BSP FEMEA, DE 1/2"                                                                                                                                                                                                                                                                                                                                                                                                                                         </t>
  </si>
  <si>
    <t>20,08</t>
  </si>
  <si>
    <t xml:space="preserve">CURVA 45 GRAUS DE FERRO GALVANIZADO, COM ROSCA BSP FEMEA, DE 1"                                                                                                                                                                                                                                                                                                                                                                                                                                           </t>
  </si>
  <si>
    <t>54,64</t>
  </si>
  <si>
    <t xml:space="preserve">CURVA 45 GRAUS DE FERRO GALVANIZADO, COM ROSCA BSP FEMEA, DE 2 1/2"                                                                                                                                                                                                                                                                                                                                                                                                                                       </t>
  </si>
  <si>
    <t xml:space="preserve">CURVA 45 GRAUS DE FERRO GALVANIZADO, COM ROSCA BSP FEMEA, DE 2"                                                                                                                                                                                                                                                                                                                                                                                                                                           </t>
  </si>
  <si>
    <t>148,32</t>
  </si>
  <si>
    <t xml:space="preserve">CURVA 45 GRAUS DE FERRO GALVANIZADO, COM ROSCA BSP FEMEA, DE 3/4"                                                                                                                                                                                                                                                                                                                                                                                                                                         </t>
  </si>
  <si>
    <t>29,00</t>
  </si>
  <si>
    <t xml:space="preserve">CURVA 45 GRAUS DE FERRO GALVANIZADO, COM ROSCA BSP FEMEA, DE 3"                                                                                                                                                                                                                                                                                                                                                                                                                                           </t>
  </si>
  <si>
    <t>324,96</t>
  </si>
  <si>
    <t xml:space="preserve">CURVA 45 GRAUS DE FERRO GALVANIZADO, COM ROSCA BSP FEMEA, DE 4"                                                                                                                                                                                                                                                                                                                                                                                                                                           </t>
  </si>
  <si>
    <t>669,91</t>
  </si>
  <si>
    <t xml:space="preserve">CURVA 45 GRAUS DE FERRO GALVANIZADO, COM ROSCA BSP MACHO/FEMEA, DE 1 1/2"                                                                                                                                                                                                                                                                                                                                                                                                                                 </t>
  </si>
  <si>
    <t>70,83</t>
  </si>
  <si>
    <t xml:space="preserve">CURVA 45 GRAUS DE FERRO GALVANIZADO, COM ROSCA BSP MACHO/FEMEA, DE 1 1/4"                                                                                                                                                                                                                                                                                                                                                                                                                                 </t>
  </si>
  <si>
    <t>56,00</t>
  </si>
  <si>
    <t xml:space="preserve">CURVA 45 GRAUS DE FERRO GALVANIZADO, COM ROSCA BSP MACHO/FEMEA, DE 1/2"                                                                                                                                                                                                                                                                                                                                                                                                                                   </t>
  </si>
  <si>
    <t>16,69</t>
  </si>
  <si>
    <t xml:space="preserve">CURVA 45 GRAUS DE FERRO GALVANIZADO, COM ROSCA BSP MACHO/FEMEA, DE 1"                                                                                                                                                                                                                                                                                                                                                                                                                                     </t>
  </si>
  <si>
    <t>36,49</t>
  </si>
  <si>
    <t xml:space="preserve">CURVA 45 GRAUS DE FERRO GALVANIZADO, COM ROSCA BSP MACHO/FEMEA, DE 2 1/2"                                                                                                                                                                                                                                                                                                                                                                                                                                 </t>
  </si>
  <si>
    <t>200,01</t>
  </si>
  <si>
    <t xml:space="preserve">CURVA 45 GRAUS DE FERRO GALVANIZADO, COM ROSCA BSP MACHO/FEMEA, DE 2"                                                                                                                                                                                                                                                                                                                                                                                                                                     </t>
  </si>
  <si>
    <t>110,94</t>
  </si>
  <si>
    <t xml:space="preserve">CURVA 45 GRAUS DE FERRO GALVANIZADO, COM ROSCA BSP MACHO/FEMEA, DE 3/4"                                                                                                                                                                                                                                                                                                                                                                                                                                   </t>
  </si>
  <si>
    <t>24,00</t>
  </si>
  <si>
    <t xml:space="preserve">CURVA 45 GRAUS DE FERRO GALVANIZADO, COM ROSCA BSP MACHO/FEMEA, DE 3"                                                                                                                                                                                                                                                                                                                                                                                                                                     </t>
  </si>
  <si>
    <t>280,05</t>
  </si>
  <si>
    <t xml:space="preserve">CURVA 45 GRAUS EM ACO CARBONO, SOLDAVEL, PRESSAO 3.000 LBS, DN 1 1/2"                                                                                                                                                                                                                                                                                                                                                                                                                                     </t>
  </si>
  <si>
    <t>88,26</t>
  </si>
  <si>
    <t xml:space="preserve">CURVA 45 GRAUS EM ACO CARBONO, SOLDAVEL, PRESSAO 3.000 LBS, DN 1 1/4"                                                                                                                                                                                                                                                                                                                                                                                                                                     </t>
  </si>
  <si>
    <t>60,42</t>
  </si>
  <si>
    <t xml:space="preserve">CURVA 45 GRAUS EM ACO CARBONO, SOLDAVEL, PRESSAO 3.000 LBS, DN 1/2"                                                                                                                                                                                                                                                                                                                                                                                                                                       </t>
  </si>
  <si>
    <t>20,89</t>
  </si>
  <si>
    <t xml:space="preserve">CURVA 45 GRAUS EM ACO CARBONO, SOLDAVEL, PRESSAO 3.000 LBS, DN 1"                                                                                                                                                                                                                                                                                                                                                                                                                                         </t>
  </si>
  <si>
    <t>39,53</t>
  </si>
  <si>
    <t xml:space="preserve">CURVA 45 GRAUS EM ACO CARBONO, SOLDAVEL, PRESSAO 3.000 LBS, DN 2 1/2"                                                                                                                                                                                                                                                                                                                                                                                                                                     </t>
  </si>
  <si>
    <t>250,69</t>
  </si>
  <si>
    <t xml:space="preserve">CURVA 45 GRAUS EM ACO CARBONO, SOLDAVEL, PRESSAO 3.000 LBS, DN 2"                                                                                                                                                                                                                                                                                                                                                                                                                                         </t>
  </si>
  <si>
    <t>125,48</t>
  </si>
  <si>
    <t xml:space="preserve">CURVA 45 GRAUS EM ACO CARBONO, SOLDAVEL, PRESSAO 3.000 LBS, DN 3/4"                                                                                                                                                                                                                                                                                                                                                                                                                                       </t>
  </si>
  <si>
    <t>27,85</t>
  </si>
  <si>
    <t xml:space="preserve">CURVA 45 GRAUS EM ACO CARBONO, SOLDAVEL, PRESSAO 3.000 LBS, DN 3"                                                                                                                                                                                                                                                                                                                                                                                                                                         </t>
  </si>
  <si>
    <t>650,67</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</si>
  <si>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</si>
  <si>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</si>
  <si>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6,12</t>
  </si>
  <si>
    <t xml:space="preserve">CURVA 45 GRAUS PARA ELETRODUTO, EM ACO GALVANIZADO ELETROLITICO, COM ROSCA, DIAMETRO DE 40 MM (1 1/2"), ESPESSURA DE 1,50 MM                                                                                                                                                                                                                                                                                                                                                                              </t>
  </si>
  <si>
    <t>17,25</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</si>
  <si>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</si>
  <si>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</si>
  <si>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</si>
  <si>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</si>
  <si>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</si>
  <si>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88,60</t>
  </si>
  <si>
    <t xml:space="preserve">CURVA 90 GRAUS DE FERRO GALVANIZADO, COM ROSCA BSP FEMEA, DE 1 1/4"                                                                                                                                                                                                                                                                                                                                                                                                                                       </t>
  </si>
  <si>
    <t>71,02</t>
  </si>
  <si>
    <t xml:space="preserve">CURVA 90 GRAUS DE FERRO GALVANIZADO, COM ROSCA BSP FEMEA, DE 1/2"                                                                                                                                                                                                                                                                                                                                                                                                                                         </t>
  </si>
  <si>
    <t>17,63</t>
  </si>
  <si>
    <t xml:space="preserve">CURVA 90 GRAUS DE FERRO GALVANIZADO, COM ROSCA BSP FEMEA, DE 1"                                                                                                                                                                                                                                                                                                                                                                                                                                           </t>
  </si>
  <si>
    <t>42,22</t>
  </si>
  <si>
    <t xml:space="preserve">CURVA 90 GRAUS DE FERRO GALVANIZADO, COM ROSCA BSP FEMEA, DE 2 1/2"                                                                                                                                                                                                                                                                                                                                                                                                                                       </t>
  </si>
  <si>
    <t>256,04</t>
  </si>
  <si>
    <t xml:space="preserve">CURVA 90 GRAUS DE FERRO GALVANIZADO, COM ROSCA BSP FEMEA, DE 2"                                                                                                                                                                                                                                                                                                                                                                                                                                           </t>
  </si>
  <si>
    <t>147,54</t>
  </si>
  <si>
    <t xml:space="preserve">CURVA 90 GRAUS DE FERRO GALVANIZADO, COM ROSCA BSP FEMEA, DE 3/4"                                                                                                                                                                                                                                                                                                                                                                                                                                         </t>
  </si>
  <si>
    <t xml:space="preserve">CURVA 90 GRAUS DE FERRO GALVANIZADO, COM ROSCA BSP FEMEA, DE 3"                                                                                                                                                                                                                                                                                                                                                                                                                                           </t>
  </si>
  <si>
    <t>345,62</t>
  </si>
  <si>
    <t xml:space="preserve">CURVA 90 GRAUS DE FERRO GALVANIZADO, COM ROSCA BSP FEMEA, DE 4"                                                                                                                                                                                                                                                                                                                                                                                                                                           </t>
  </si>
  <si>
    <t>698,39</t>
  </si>
  <si>
    <t xml:space="preserve">CURVA 90 GRAUS DE FERRO GALVANIZADO, COM ROSCA BSP MACHO/FEMEA, DE 1 1/2"                                                                                                                                                                                                                                                                                                                                                                                                                                 </t>
  </si>
  <si>
    <t>83,06</t>
  </si>
  <si>
    <t xml:space="preserve">CURVA 90 GRAUS DE FERRO GALVANIZADO, COM ROSCA BSP MACHO/FEMEA, DE 1 1/4"                                                                                                                                                                                                                                                                                                                                                                                                                                 </t>
  </si>
  <si>
    <t>68,23</t>
  </si>
  <si>
    <t xml:space="preserve">CURVA 90 GRAUS DE FERRO GALVANIZADO, COM ROSCA BSP MACHO/FEMEA, DE 1/2"                                                                                                                                                                                                                                                                                                                                                                                                                                   </t>
  </si>
  <si>
    <t>17,24</t>
  </si>
  <si>
    <t xml:space="preserve">CURVA 90 GRAUS DE FERRO GALVANIZADO, COM ROSCA BSP MACHO/FEMEA, DE 1"                                                                                                                                                                                                                                                                                                                                                                                                                                     </t>
  </si>
  <si>
    <t>39,60</t>
  </si>
  <si>
    <t xml:space="preserve">CURVA 90 GRAUS DE FERRO GALVANIZADO, COM ROSCA BSP MACHO/FEMEA, DE 2 1/2"                                                                                                                                                                                                                                                                                                                                                                                                                                 </t>
  </si>
  <si>
    <t>233,93</t>
  </si>
  <si>
    <t xml:space="preserve">CURVA 90 GRAUS DE FERRO GALVANIZADO, COM ROSCA BSP MACHO/FEMEA, DE 2"                                                                                                                                                                                                                                                                                                                                                                                                                                     </t>
  </si>
  <si>
    <t>139,24</t>
  </si>
  <si>
    <t xml:space="preserve">CURVA 90 GRAUS DE FERRO GALVANIZADO, COM ROSCA BSP MACHO/FEMEA, DE 3/4"                                                                                                                                                                                                                                                                                                                                                                                                                                   </t>
  </si>
  <si>
    <t>24,54</t>
  </si>
  <si>
    <t xml:space="preserve">CURVA 90 GRAUS DE FERRO GALVANIZADO, COM ROSCA BSP MACHO/FEMEA, DE 3"                                                                                                                                                                                                                                                                                                                                                                                                                                     </t>
  </si>
  <si>
    <t>334,56</t>
  </si>
  <si>
    <t xml:space="preserve">CURVA 90 GRAUS DE FERRO GALVANIZADO, COM ROSCA BSP MACHO/FEMEA, DE 4"                                                                                                                                                                                                                                                                                                                                                                                                                                     </t>
  </si>
  <si>
    <t>670,74</t>
  </si>
  <si>
    <t xml:space="preserve">CURVA 90 GRAUS DE FERRO GALVANIZADO, COM ROSCA BSP MACHO, DE 1 1/2"                                                                                                                                                                                                                                                                                                                                                                                                                                       </t>
  </si>
  <si>
    <t>100,60</t>
  </si>
  <si>
    <t xml:space="preserve">CURVA 90 GRAUS DE FERRO GALVANIZADO, COM ROSCA BSP MACHO, DE 1 1/4"                                                                                                                                                                                                                                                                                                                                                                                                                                       </t>
  </si>
  <si>
    <t>77,17</t>
  </si>
  <si>
    <t xml:space="preserve">CURVA 90 GRAUS DE FERRO GALVANIZADO, COM ROSCA BSP MACHO, DE 1/2"                                                                                                                                                                                                                                                                                                                                                                                                                                         </t>
  </si>
  <si>
    <t>18,42</t>
  </si>
  <si>
    <t xml:space="preserve">CURVA 90 GRAUS DE FERRO GALVANIZADO, COM ROSCA BSP MACHO, DE 1"                                                                                                                                                                                                                                                                                                                                                                                                                                           </t>
  </si>
  <si>
    <t>41,53</t>
  </si>
  <si>
    <t xml:space="preserve">CURVA 90 GRAUS DE FERRO GALVANIZADO, COM ROSCA BSP MACHO, DE 2 1/2"                                                                                                                                                                                                                                                                                                                                                                                                                                       </t>
  </si>
  <si>
    <t>318,96</t>
  </si>
  <si>
    <t xml:space="preserve">CURVA 90 GRAUS DE FERRO GALVANIZADO, COM ROSCA BSP MACHO, DE 2"                                                                                                                                                                                                                                                                                                                                                                                                                                           </t>
  </si>
  <si>
    <t>142,72</t>
  </si>
  <si>
    <t xml:space="preserve">CURVA 90 GRAUS DE FERRO GALVANIZADO, COM ROSCA BSP MACHO, DE 3/4"                                                                                                                                                                                                                                                                                                                                                                                                                                         </t>
  </si>
  <si>
    <t>25,52</t>
  </si>
  <si>
    <t xml:space="preserve">CURVA 90 GRAUS DE FERRO GALVANIZADO, COM ROSCA BSP MACHO, DE 3"                                                                                                                                                                                                                                                                                                                                                                                                                                           </t>
  </si>
  <si>
    <t>415,42</t>
  </si>
  <si>
    <t xml:space="preserve">CURVA 90 GRAUS DE FERRO GALVANIZADO, COM ROSCA BSP MACHO, DE 4"                                                                                                                                                                                                                                                                                                                                                                                                                                           </t>
  </si>
  <si>
    <t>793,11</t>
  </si>
  <si>
    <t xml:space="preserve">CURVA 90 GRAUS DE FERRO GALVANIZADO, COM ROSCA BSP MACHO, DE 6"                                                                                                                                                                                                                                                                                                                                                                                                                                           </t>
  </si>
  <si>
    <t>1.983,88</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</si>
  <si>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</si>
  <si>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</si>
  <si>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</si>
  <si>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</si>
  <si>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</si>
  <si>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269,30</t>
  </si>
  <si>
    <t xml:space="preserve">CURVA 90 GRAUS EM ACO CARBONO, RAIO CURTO, SOLDAVEL, PRESSAO 3.000 LBS, DN 2"                                                                                                                                                                                                                                                                                                                                                                                                                             </t>
  </si>
  <si>
    <t>137,12</t>
  </si>
  <si>
    <t xml:space="preserve">CURVA 90 GRAUS EM ACO CARBONO, RAIO CURTO, SOLDAVEL, PRESSAO 3.000 LBS, DN 3/4"                                                                                                                                                                                                                                                                                                                                                                                                                           </t>
  </si>
  <si>
    <t xml:space="preserve">CURVA 90 GRAUS EM ACO CARBONO, RAIO CURTO, SOLDAVEL, PRESSAO 3.000 LBS, DN 3"                                                                                                                                                                                                                                                                                                                                                                                                                             </t>
  </si>
  <si>
    <t>567,18</t>
  </si>
  <si>
    <t xml:space="preserve">CURVA 90 GRAUS PARA ELETRODUTO, EM ACO GALVANIZADO ELETROLITICO, COM ROSCA, DIAMETRO DE 100 MM (4")                                                                                                                                                                                                                                                                                                                                                                                                       </t>
  </si>
  <si>
    <t>147,60</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</si>
  <si>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</si>
  <si>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</si>
  <si>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4,72</t>
  </si>
  <si>
    <t xml:space="preserve">CURVA 90 GRAUS PARA ELETRODUTO, EM ACO GALVANIZADO ELETROLITICO, COM ROSCA, DIAMETRO DE 25 MM (1"), ESPESSURA DE 1,50 MM                                                                                                                                                                                                                                                                                                                                                                                  </t>
  </si>
  <si>
    <t>6,42</t>
  </si>
  <si>
    <t xml:space="preserve">CURVA 90 GRAUS PARA ELETRODUTO, EM ACO GALVANIZADO ELETROLITICO, COM ROSCA, DIAMETRO DE 32 MM (1 1/4"), ESPESSURA DE 1,50 MM                                                                                                                                                                                                                                                                                                                                                                              </t>
  </si>
  <si>
    <t>14,62</t>
  </si>
  <si>
    <t xml:space="preserve">CURVA 90 GRAUS PARA ELETRODUTO, EM ACO GALVANIZADO ELETROLITICO, COM ROSCA, DIAMETRO DE 40 MM (1 1/2"), ESPESSURA DE 1,50 MM                                                                                                                                                                                                                                                                                                                                                                              </t>
  </si>
  <si>
    <t>17,83</t>
  </si>
  <si>
    <t xml:space="preserve">CURVA 90 GRAUS PARA ELETRODUTO, EM ACO GALVANIZADO ELETROLITICO, COM ROSCA, DIAMETRO DE 50 MM (2")                                                                                                                                                                                                                                                                                                                                                                                                        </t>
  </si>
  <si>
    <t>26,18</t>
  </si>
  <si>
    <t xml:space="preserve">CURVA 90 GRAUS PARA ELETRODUTO, EM ACO GALVANIZADO ELETROLITICO, COM ROSCA, DIAMETRO DE 65 MM (2 1/2")                                                                                                                                                                                                                                                                                                                                                                                                    </t>
  </si>
  <si>
    <t>66,29</t>
  </si>
  <si>
    <t xml:space="preserve">CURVA 90 GRAUS PARA ELETRODUTO, EM ACO GALVANIZADO ELETROLITICO, COM ROSCA, DIAMETRO DE 80 MM (3")                                                                                                                                                                                                                                                                                                                                                                                                        </t>
  </si>
  <si>
    <t>87,03</t>
  </si>
  <si>
    <t xml:space="preserve">CURVA 90 GRAUS RANHURADA EM FERRO FUNDIDO, DN 50 MM (2")                                                                                                                                                                                                                                                                                                                                                                                                                                                  </t>
  </si>
  <si>
    <t>20,49</t>
  </si>
  <si>
    <t xml:space="preserve">CURVA 90 GRAUS RANHURADA EM FERRO FUNDIDO, DN 65 MM (2 1/2")                                                                                                                                                                                                                                                                                                                                                                                                                                              </t>
  </si>
  <si>
    <t xml:space="preserve">CURVA 90 GRAUS RANHURADA EM FERRO FUNDIDO, DN 80 MM (3")                                                                                                                                                                                                                                                                                                                                                                                                                                                  </t>
  </si>
  <si>
    <t>34,45</t>
  </si>
  <si>
    <t xml:space="preserve">CURVA 90 GRAUS, CURTA, DE PVC RIGIDO ROSCAVEL, DE 1/2", PARA ELETRODUTO                                                                                                                                                                                                                                                                                                                                                                                                                                   </t>
  </si>
  <si>
    <t>2,00</t>
  </si>
  <si>
    <t xml:space="preserve">CURVA 90 GRAUS, CURTA, DE PVC RIGIDO ROSCAVEL, DE 1", PARA ELETRODUTO                                                                                                                                                                                                                                                                                                                                                                                                                                     </t>
  </si>
  <si>
    <t>3,40</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</si>
  <si>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</si>
  <si>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</si>
  <si>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</si>
  <si>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4,48</t>
  </si>
  <si>
    <t xml:space="preserve">CURVA 90 GRAUS, LONGA, DE PVC RIGIDO ROSCAVEL, DE 1/2", PARA ELETRODUTO                                                                                                                                                                                                                                                                                                                                                                                                                                   </t>
  </si>
  <si>
    <t>2,59</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</si>
  <si>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</si>
  <si>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</si>
  <si>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</si>
  <si>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8,82</t>
  </si>
  <si>
    <t xml:space="preserve">CURVA 90 GRAUS, LONGA, DE PVC RIGIDO ROSCAVEL, DE 3/4", PARA ELETRODUTO                                                                                                                                                                                                                                                                                                                                                                                                                                   </t>
  </si>
  <si>
    <t>2,62</t>
  </si>
  <si>
    <t xml:space="preserve">CURVA 90 GRAUS, LONGA, DE PVC RIGIDO ROSCAVEL, DE 3", PARA ELETRODUTO                                                                                                                                                                                                                                                                                                                                                                                                                                     </t>
  </si>
  <si>
    <t>22,55</t>
  </si>
  <si>
    <t xml:space="preserve">CURVA 90 GRAUS, LONGA, DE PVC RIGIDO ROSCAVEL, DE 4", PARA ELETRODUTO                                                                                                                                                                                                                                                                                                                                                                                                                                     </t>
  </si>
  <si>
    <t>45,30</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</si>
  <si>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</si>
  <si>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</si>
  <si>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</si>
  <si>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</si>
  <si>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24,17</t>
  </si>
  <si>
    <t xml:space="preserve">DESENHISTA PROJETISTA (HORISTA)                                                                                                                                                                                                                                                                                                                                                                                                                                                                           </t>
  </si>
  <si>
    <t xml:space="preserve">DESENHISTA PROJETISTA (MENSALISTA)                                                                                                                                                                                                                                                                                                                                                                                                                                                                        </t>
  </si>
  <si>
    <t xml:space="preserve">DESINFETANTE PRONTO USO                                                                                                                                                                                                                                                                                                                                                                                                                                                                                   </t>
  </si>
  <si>
    <t>9,17</t>
  </si>
  <si>
    <t xml:space="preserve">DESMOLDANTE PARA CONCRETO ESTAMPADO                                                                                                                                                                                                                                                                                                                                                                                                                                                                       </t>
  </si>
  <si>
    <t xml:space="preserve">DESMOLDANTE PARA FORMAS METALICAS A BASE DE OLEO VEGETAL                                                                                                                                                                                                                                                                                                                                                                                                                                                  </t>
  </si>
  <si>
    <t xml:space="preserve">DESMOLDANTE PROTETOR PARA FORMAS DE MADEIRA, DE BASE OLEOSA EMULSIONADA EM AGUA                                                                                                                                                                                                                                                                                                                                                                                                                           </t>
  </si>
  <si>
    <t>6,83</t>
  </si>
  <si>
    <t xml:space="preserve">DETERGENTE NEUTRO USO GERAL, CONCENTRADO                                                                                                                                                                                                                                                                                                                                                                                                                                                                  </t>
  </si>
  <si>
    <t xml:space="preserve">DILUENTE AGUARRAS                                                                                                                                                                                                                                                                                                                                                                                                                                                                                         </t>
  </si>
  <si>
    <t xml:space="preserve">DILUENTE EPOXI                                                                                                                                                                                                                                                                                                                                                                                                                                                                                            </t>
  </si>
  <si>
    <t>44,29</t>
  </si>
  <si>
    <t xml:space="preserve">DISCO DE CORTE DIAMANTADO SEGMENTADO PARA CONCRETO, DIAMETRO DE 110 MM, FURO DE 20 MM                                                                                                                                                                                                                                                                                                                                                                                                                     </t>
  </si>
  <si>
    <t xml:space="preserve">DISCO DE LIXA PARA METAL, DIAMETRO = 180 MM, GRAO  120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</si>
  <si>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</si>
  <si>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</si>
  <si>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</si>
  <si>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</si>
  <si>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</si>
  <si>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</si>
  <si>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11,33</t>
  </si>
  <si>
    <t xml:space="preserve">DISJUNTOR TERMOMAGNETICO PARA TRILHO DIN (IEC), MONOPOLAR, 6 - 32 A                                                                                                                                                                                                                                                                                                                                                                                                                                       </t>
  </si>
  <si>
    <t xml:space="preserve">DISJUNTOR TERMOMAGNETICO PARA TRILHO DIN (IEC), MONOPOLAR, 63 A                                                                                                                                                                                                                                                                                                                                                                                                                                           </t>
  </si>
  <si>
    <t>13,85</t>
  </si>
  <si>
    <t xml:space="preserve">DISJUNTOR TERMOMAGNETICO PARA TRILHO DIN (IEC), TRIPOLAR, 10 - 50 A                                                                                                                                                                                                                                                                                                                                                                                                                                       </t>
  </si>
  <si>
    <t>53,68</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</si>
  <si>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</si>
  <si>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</si>
  <si>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</si>
  <si>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</si>
  <si>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</si>
  <si>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</si>
  <si>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</si>
  <si>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</si>
  <si>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</si>
  <si>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</si>
  <si>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60 ATE 100A, TENSAO MAXIMA 415 V                                                                                                                                                                                                                                                                                                                                                                                                                                             </t>
  </si>
  <si>
    <t xml:space="preserve">DISJUNTOR TIPO NEMA, MONOPOLAR DE 60 ATE 70A, TENSAO MAXIMA DE 240 V                                                                                                                                                                                                                                                                                                                                                                                                                                      </t>
  </si>
  <si>
    <t xml:space="preserve">DISJUNTOR TIPO NEMA, MONOPOLAR 10 ATE 30A, TENSAO MAXIMA DE 240 V                                                                                                                                                                                                                                                                                                                                                                                                                                         </t>
  </si>
  <si>
    <t>9,90</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</si>
  <si>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</si>
  <si>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</si>
  <si>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</si>
  <si>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</si>
  <si>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</si>
  <si>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</si>
  <si>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59,59</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</si>
  <si>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</si>
  <si>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</si>
  <si>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</si>
  <si>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</si>
  <si>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</si>
  <si>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105,29</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</si>
  <si>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</si>
  <si>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</si>
  <si>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</si>
  <si>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</si>
  <si>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</si>
  <si>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</si>
  <si>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</si>
  <si>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</si>
  <si>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117,70</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</si>
  <si>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</si>
  <si>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</si>
  <si>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</si>
  <si>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</si>
  <si>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133,27</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</si>
  <si>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</si>
  <si>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</si>
  <si>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</si>
  <si>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</si>
  <si>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</si>
  <si>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</si>
  <si>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</si>
  <si>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</si>
  <si>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</si>
  <si>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</si>
  <si>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</si>
  <si>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</si>
  <si>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</si>
  <si>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</si>
  <si>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391.246,87</t>
  </si>
  <si>
    <t xml:space="preserve">DISTRIBUIDOR DE AGREGADOS REBOCAVEL, CAPACIDADE 1,9 M3, LARGURA DE TRABALHO 3,66 M                                                                                                                                                                                                                                                                                                                                                                                                                        </t>
  </si>
  <si>
    <t>89.991,11</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</si>
  <si>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</si>
  <si>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</si>
  <si>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</si>
  <si>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</si>
  <si>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25,99</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</si>
  <si>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</si>
  <si>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</si>
  <si>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</si>
  <si>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</si>
  <si>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DOBRADEIRA ELETROMECANICA DE VERGALHAO, PARA ACO DE DIAMETRO ATE 1 1/2", MOTOR ELETRICO TRIFASICO, POTENCIA DE 3 HP ATE 5 HP                                                                                                                                                                                                                                                                                                                                                                              </t>
  </si>
  <si>
    <t xml:space="preserve">DOBRADICA EM ACO/FERRO, 3" X 2 1/2", E= 1,2 A 1,8 MM, SEM ANEL, CROMADO OU ZINCADO, TAMPA BOLA, COM PARAFUSOS                                                                                                                                                                                                                                                                                                                                                                                             </t>
  </si>
  <si>
    <t>15,97</t>
  </si>
  <si>
    <t xml:space="preserve">DOMOS INDIVIDUAL EM ACRILICO BRANCO *95 X 95* CM, SEM INSTALACAO                                                                                                                                                                                                                                                                                                                                                                                                                                          </t>
  </si>
  <si>
    <t>838,13</t>
  </si>
  <si>
    <t xml:space="preserve">DOSADOR DE AREIA, CAPACIDADE DE *26* LITROS                                                                                                                                                                                                                                                                                                                                                                                                                                                               </t>
  </si>
  <si>
    <t>1.590,28</t>
  </si>
  <si>
    <t xml:space="preserve">DUCHA / CHUVEIRO METALICO, DE PAREDE, ARTICULAVEL, COM BRACO/CANO, SEM DESVIADOR                                                                                                                                                                                                                                                                                                                                                                                                                          </t>
  </si>
  <si>
    <t xml:space="preserve">DUCHA / CHUVEIRO METALICO, DE PAREDE, ARTICULAVEL, COM DESVIADOR E DUCHA MANUAL                                                                                                                                                                                                                                                                                                                                                                                                                           </t>
  </si>
  <si>
    <t>12,58</t>
  </si>
  <si>
    <t xml:space="preserve">DUMPER COM CAPACIDADE DE CARGA DE 1700 KG, PARTIDA ELETRICA, MOTOR DIESEL COM POTENCIA DE 16 CV                                                                                                                                                                                                                                                                                                                                                                                                           </t>
  </si>
  <si>
    <t xml:space="preserve">ELEMENTO VAZADO CERAMICO DIAGONAL (TIPO FLOR/QUADRADO/XIS) DE *7 X 18 X 25* CM (L X A X C)                                                                                                                                                                                                                                                                                                                                                                                                                </t>
  </si>
  <si>
    <t>2,87</t>
  </si>
  <si>
    <t xml:space="preserve">ELEMENTO VAZADO CERAMICO QUADRADO (TIPO RETO OU REDONDO) DE *7 A 9 X 20 X 20* CM (L X A X C)                                                                                                                                                                                                                                                                                                                                                                                                              </t>
  </si>
  <si>
    <t>2,42</t>
  </si>
  <si>
    <t xml:space="preserve">ELEMENTO VAZADO DE CONCRETO, QUADRICULADO, 1 FURO *10 X 10 X 10* CM                                                                                                                                                                                                                                                                                                                                                                                                                                       </t>
  </si>
  <si>
    <t>5,11</t>
  </si>
  <si>
    <t xml:space="preserve">ELEMENTO VAZADO DE CONCRETO, QUADRICULADO, 1 FURO *20 X 10 X 7* CM                                                                                                                                                                                                                                                                                                                                                                                                                                        </t>
  </si>
  <si>
    <t>11,91</t>
  </si>
  <si>
    <t xml:space="preserve">ELEMENTO VAZADO DE CONCRETO, QUADRICULADO, 1 FURO *20 X 20 X 6,5* CM                                                                                                                                                                                                                                                                                                                                                                                                                                      </t>
  </si>
  <si>
    <t>16,38</t>
  </si>
  <si>
    <t xml:space="preserve">ELEMENTO VAZADO DE CONCRETO, QUADRICULADO, 16 FUROS *29 X 29 X 6* CM                                                                                                                                                                                                                                                                                                                                                                                                                                      </t>
  </si>
  <si>
    <t>19,78</t>
  </si>
  <si>
    <t xml:space="preserve">ELEMENTO VAZADO DE CONCRETO, QUADRICULADO, 16 FUROS *33 X 33 X 10* CM                                                                                                                                                                                                                                                                                                                                                                                                                                     </t>
  </si>
  <si>
    <t>23,04</t>
  </si>
  <si>
    <t xml:space="preserve">ELEMENTO VAZADO DE CONCRETO, QUADRICULADO, 16 FUROS *40 X 40 X 7* CM                                                                                                                                                                                                                                                                                                                                                                                                                                      </t>
  </si>
  <si>
    <t>25,62</t>
  </si>
  <si>
    <t xml:space="preserve">ELEMENTO VAZADO DE CONCRETO, QUADRICULADO, 16 FUROS *50 X 50 X 7* CM                                                                                                                                                                                                                                                                                                                                                                                                                                      </t>
  </si>
  <si>
    <t>34,26</t>
  </si>
  <si>
    <t xml:space="preserve">ELEMENTO VAZADO DE CONCRETO, QUADRICULADO, 25 FUROS *50 X 50 X 5* CM                                                                                                                                                                                                                                                                                                                                                                                                                                      </t>
  </si>
  <si>
    <t xml:space="preserve">ELEMENTO VAZADO DE CONCRETO, VENEZIANA *39 X 22 X 15* CM                                                                                                                                                                                                                                                                                                                                                                                                                                                  </t>
  </si>
  <si>
    <t>15,79</t>
  </si>
  <si>
    <t xml:space="preserve">ELEMENTO VAZADO DE CONCRETO, VENEZIANA *39 X 29 X 10* CM                                                                                                                                                                                                                                                                                                                                                                                                                                                  </t>
  </si>
  <si>
    <t>27,52</t>
  </si>
  <si>
    <t xml:space="preserve">ELEMENTO VAZADO DE CONCRETO, VENEZIANA *40 X 10 X 10* CM                                                                                                                                                                                                                                                                                                                                                                                                                                                  </t>
  </si>
  <si>
    <t xml:space="preserve">ELETRICISTA (HORISTA)                                                                                                                                                                                                                                                                                                                                                                                                                                                                                     </t>
  </si>
  <si>
    <t>30,90</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</si>
  <si>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</si>
  <si>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</si>
  <si>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</si>
  <si>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</si>
  <si>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</si>
  <si>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</si>
  <si>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</si>
  <si>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10,05</t>
  </si>
  <si>
    <t xml:space="preserve">ELETRODUTO DE PVC RIGIDO ROSCAVEL DE 1 1/4 ", SEM LUVA                                                                                                                                                                                                                                                                                                                                                                                                                                                    </t>
  </si>
  <si>
    <t>9,14</t>
  </si>
  <si>
    <t xml:space="preserve">ELETRODUTO DE PVC RIGIDO ROSCAVEL DE 1/2 ", SEM LUVA                                                                                                                                                                                                                                                                                                                                                                                                                                                      </t>
  </si>
  <si>
    <t>3,53</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</si>
  <si>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</si>
  <si>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</si>
  <si>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</si>
  <si>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</si>
  <si>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</si>
  <si>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47,35</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</si>
  <si>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</si>
  <si>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</si>
  <si>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</si>
  <si>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</si>
  <si>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</si>
  <si>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7,17</t>
  </si>
  <si>
    <t xml:space="preserve">ELETRODUTO DE PVC RIGIDO SOLDAVEL, CLASSE B, DE 60 MM                                                                                                                                                                                                                                                                                                                                                                                                                                                     </t>
  </si>
  <si>
    <t xml:space="preserve">ELETRODUTO EM ACO GALVANIZADO ELETROLITICO, LEVE, DIAMETRO 3/4", PAREDE DE 0,90 MM                                                                                                                                                                                                                                                                                                                                                                                                                        </t>
  </si>
  <si>
    <t>9,67</t>
  </si>
  <si>
    <t>24,04</t>
  </si>
  <si>
    <t>3,69</t>
  </si>
  <si>
    <t xml:space="preserve">ELETRODUTO FLEXIVEL PLANO EM PEAD, COR PRETA E LARANJA, DIAMETRO 25 MM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</si>
  <si>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</si>
  <si>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</si>
  <si>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10,73</t>
  </si>
  <si>
    <t xml:space="preserve">ELETRODUTO FLEXIVEL, EM FITA DE ACO GALVANIZADO, REVESTIDO COM PVC PRETO, DIAMETRO EXTERNO DE 32 MM, DN = 1", TIPO SEALTUBO                                                                                                                                                                                                                                                                                                                                                                               </t>
  </si>
  <si>
    <t>14,07</t>
  </si>
  <si>
    <t xml:space="preserve">ELETRODUTO FLEXIVEL, EM FITA DE ACO GALVANIZADO, REVESTIDO COM PVC PRETO, DIAMETRO EXTERNO DE 40 MM, DN = 1 1/4", TIPO SEALTUBO                                                                                                                                                                                                                                                                                                                                                                           </t>
  </si>
  <si>
    <t>21,23</t>
  </si>
  <si>
    <t xml:space="preserve">ELETRODUTO FLEXIVEL, EM FITA DE ACO GALVANIZADO, REVESTIDO COM PVC PRETO, DIAMETRO EXTERNO DE 50 MM, DN = 1 1/2", TIPO SEALTUBO                                                                                                                                                                                                                                                                                                                                                                           </t>
  </si>
  <si>
    <t>27,32</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</si>
  <si>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</si>
  <si>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</si>
  <si>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56,72</t>
  </si>
  <si>
    <t xml:space="preserve">ELETRODUTO FLEXIVEL, EM FITA DE ACO GALVANIZADO, SEM REVESTIMENTO, DIAMETRO NOMINAL 1 1/2"                                                                                                                                                                                                                                                                                                                                                                                                                </t>
  </si>
  <si>
    <t>22,92</t>
  </si>
  <si>
    <t xml:space="preserve">ELETRODUTO FLEXIVEL, EM FITA DE ACO GALVANIZADO, SEM REVESTIMENTO, DIAMETRO NOMINAL 1 1/4"                                                                                                                                                                                                                                                                                                                                                                                                                </t>
  </si>
  <si>
    <t>19,47</t>
  </si>
  <si>
    <t xml:space="preserve">ELETRODUTO FLEXIVEL, EM FITA DE ACO GALVANIZADO, SEM REVESTIMENTO, DIAMETRO NOMINAL 1/2"                                                                                                                                                                                                                                                                                                                                                                                                                  </t>
  </si>
  <si>
    <t xml:space="preserve">ELETRODUTO FLEXIVEL, EM FITA DE ACO GALVANIZADO, SEM REVESTIMENTO, DIAMETRO NOMINAL 2 1/2"                                                                                                                                                                                                                                                                                                                                                                                                                </t>
  </si>
  <si>
    <t>50,58</t>
  </si>
  <si>
    <t xml:space="preserve">ELETRODUTO FLEXIVEL, EM FITA DE ACO GALVANIZADO, SEM REVESTIMENTO, DIAMETRO NOMINAL 2"                                                                                                                                                                                                                                                                                                                                                                                                                    </t>
  </si>
  <si>
    <t>30,88</t>
  </si>
  <si>
    <t xml:space="preserve">ELETRODUTO FLEXIVEL, EM FITA DE ACO GALVANIZADO, SEM REVESTIMENTO, DIAMETRO NOMINAL 3"                                                                                                                                                                                                                                                                                                                                                                                                                    </t>
  </si>
  <si>
    <t>56,95</t>
  </si>
  <si>
    <t xml:space="preserve">ELETRODUTO PVC FLEXIVEL CORRUGADO, COR AMARELA, DE 16 MM                                                                                                                                                                                                                                                                                                                                                                                                                                                  </t>
  </si>
  <si>
    <t xml:space="preserve">ELETRODUTO PVC FLEXIVEL CORRUGADO, COR AMARELA, DE 20 MM                                                                                                                                                                                                                                                                                                                                                                                                                                                  </t>
  </si>
  <si>
    <t>2,13</t>
  </si>
  <si>
    <t xml:space="preserve">ELETRODUTO PVC FLEXIVEL CORRUGADO, COR AMARELA, DE 25 MM                                                                                                                                                                                                                                                                                                                                                                                                                                                  </t>
  </si>
  <si>
    <t xml:space="preserve">ELETRODUTO PVC FLEXIVEL CORRUGADO, COR AMARELA, DE 32 MM                                                                                                                                                                                                                                                                                                                                                                                                                                                  </t>
  </si>
  <si>
    <t>3,95</t>
  </si>
  <si>
    <t xml:space="preserve">ELETRODUTO PVC FLEXIVEL CORRUGADO, REFORCADO, COR LARANJA, DE 20 MM, PARA LAJES E PISOS                                                                                                                                                                                                                                                                                                                                                                                                                   </t>
  </si>
  <si>
    <t>2,60</t>
  </si>
  <si>
    <t xml:space="preserve">ELETRODUTO PVC FLEXIVEL CORRUGADO, REFORCADO, COR LARANJA, DE 25 MM, PARA LAJES E PISOS                                                                                                                                                                                                                                                                                                                                                                                                                   </t>
  </si>
  <si>
    <t>3,52</t>
  </si>
  <si>
    <t xml:space="preserve">ELETRODUTO PVC FLEXIVEL CORRUGADO, REFORCADO, COR LARANJA, DE 32 MM, PARA LAJES E PISOS                                                                                                                                                                                                                                                                                                                                                                                                                   </t>
  </si>
  <si>
    <t>6,78</t>
  </si>
  <si>
    <t xml:space="preserve">ELETRODUTO/CONDULETE DE PVC RIGIDO, LISO, COR CINZA, DE 1/2", PARA INSTALACOES APARENTES (NBR 5410)                                                                                                                                                                                                                                                                                                                                                                                                       </t>
  </si>
  <si>
    <t>10,14</t>
  </si>
  <si>
    <t xml:space="preserve">ELETRODUTO/CONDULETE DE PVC RIGIDO, LISO, COR CINZA, DE 1", PARA INSTALACOES APARENTES (NBR 5410)                                                                                                                                                                                                                                                                                                                                                                                                         </t>
  </si>
  <si>
    <t xml:space="preserve">ELETRODUTO/CONDULETE DE PVC RIGIDO, LISO, COR CINZA, DE 3/4", PARA INSTALACOES APARENTES (NBR 5410)                                                                                                                                                                                                                                                                                                                                                                                                       </t>
  </si>
  <si>
    <t>12,92</t>
  </si>
  <si>
    <t xml:space="preserve">ELETRODUTO/DUTO PEAD FLEXIVEL PAREDE SIMPLES, CORRUGACAO HELICOIDAL, COR PRETA, SEM ROSCA, DE 1 1/2", CRC 680 N, PARA CABEAMENTO SUBTERRANEO (NBR 15715)                                                                                                                                                                                                                                                                                                                                                  </t>
  </si>
  <si>
    <t>5,00</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</si>
  <si>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</si>
  <si>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</si>
  <si>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7,18</t>
  </si>
  <si>
    <t xml:space="preserve">ELETRODUTO/DUTO PEAD FLEXIVEL PAREDE SIMPLES, CORRUGACAO HELICOIDAL, COR PRETA, SEM ROSCA, DE 3", CRC 680 N, PARA CABEAMENTO SUBTERRANEO (NBR 15715)                                                                                                                                                                                                                                                                                                                                                      </t>
  </si>
  <si>
    <t>10,06</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</si>
  <si>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</si>
  <si>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</si>
  <si>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</si>
  <si>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</si>
  <si>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</si>
  <si>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</si>
  <si>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</si>
  <si>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</si>
  <si>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</si>
  <si>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13,13</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</si>
  <si>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</si>
  <si>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</si>
  <si>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</si>
  <si>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</si>
  <si>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4.790,59</t>
  </si>
  <si>
    <t xml:space="preserve">ENCARREGADO GERAL DE OBRAS (HORISTA)                                                                                                                                                                                                                                                                                                                                                                                                                                                                      </t>
  </si>
  <si>
    <t>44,07</t>
  </si>
  <si>
    <t xml:space="preserve">ENCARREGADO GERAL DE OBRAS (MENSALISTA)                                                                                                                                                                                                                                                                                                                                                                                                                                                                   </t>
  </si>
  <si>
    <t xml:space="preserve">ENDURECEDOR MINERAL DE BASE CIMENTICIA PARA PISO DE CONCRETO                                                                                                                                                                                                                                                                                                                                                                                                                                              </t>
  </si>
  <si>
    <t xml:space="preserve">ENERGIA ELETRICA ATE 2000 KWH INDUSTRIAL, SEM DEMANDA                                                                                                                                                                                                                                                                                                                                                                                                                                                     </t>
  </si>
  <si>
    <t xml:space="preserve">KWH   </t>
  </si>
  <si>
    <t>0,74</t>
  </si>
  <si>
    <t xml:space="preserve">ENERGIA ELETRICA COMERCIAL, BAIXA TENSAO, RELATIVA AO CONSUMO DE ATE 100 KWH, INCLUINDO ICMS, PIS/PASEP E COFINS                                                                                                                                                                                                                                                                                                                                                                                          </t>
  </si>
  <si>
    <t>0,76</t>
  </si>
  <si>
    <t>41,61</t>
  </si>
  <si>
    <t>8,37</t>
  </si>
  <si>
    <t xml:space="preserve">ENGENHEIRO CIVIL DE OBRA JUNIOR (HORISTA)                                                                                                                                                                                                                                                                                                                                                                                                                                                                 </t>
  </si>
  <si>
    <t>117,57</t>
  </si>
  <si>
    <t xml:space="preserve">ENGENHEIRO CIVIL DE OBRA JUNIOR (MENSALISTA)                                                                                                                                                                                                                                                                                                                                                                                                                                                              </t>
  </si>
  <si>
    <t>20.576,91</t>
  </si>
  <si>
    <t xml:space="preserve">ENGENHEIRO CIVIL DE OBRA PLENO (HORISTA)                                                                                                                                                                                                                                                                                                                                                                                                                                                                  </t>
  </si>
  <si>
    <t>119,60</t>
  </si>
  <si>
    <t xml:space="preserve">ENGENHEIRO CIVIL DE OBRA PLENO (MENSALISTA)                                                                                                                                                                                                                                                                                                                                                                                                                                                               </t>
  </si>
  <si>
    <t>20.932,12</t>
  </si>
  <si>
    <t xml:space="preserve">ENGENHEIRO CIVIL DE OBRA SENIOR (HORISTA)                                                                                                                                                                                                                                                                                                                                                                                                                                                                 </t>
  </si>
  <si>
    <t>167,53</t>
  </si>
  <si>
    <t xml:space="preserve">ENGENHEIRO CIVIL DE OBRA SENIOR (MENSALISTA)                                                                                                                                                                                                                                                                                                                                                                                                                                                              </t>
  </si>
  <si>
    <t>29.321,64</t>
  </si>
  <si>
    <t xml:space="preserve">ENXADA ESTREITA *25 X 23* CM COM CABO                                                                                                                                                                                                                                                                                                                                                                                                                                                                     </t>
  </si>
  <si>
    <t xml:space="preserve">EPI - FAMILIA ALMOXARIFE - HORISTA (ENCARGOS COMPLEMENTARES - COLETADO CAIXA)                                                                                                                                                                                                                                                                                                                                                                                                                             </t>
  </si>
  <si>
    <t>0,79</t>
  </si>
  <si>
    <t xml:space="preserve">EPI - FAMILIA ALMOXARIFE - MENSALISTA (ENCARGOS COMPLEMENTARES - COLETADO CAIXA)                                                                                                                                                                                                                                                                                                                                                                                                                          </t>
  </si>
  <si>
    <t>148,04</t>
  </si>
  <si>
    <t xml:space="preserve">EPI - FAMILIA CARPINTEIRO DE FORMAS - HORISTA (ENCARGOS COMPLEMENTARES - COLETADO CAIXA)                                                                                                                                                                                                                                                                                                                                                                                                                  </t>
  </si>
  <si>
    <t>1,43</t>
  </si>
  <si>
    <t xml:space="preserve">EPI - FAMILIA CARPINTEIRO DE FORMAS - MENSALISTA (ENCARGOS COMPLEMENTARES - COLETADO CAIXA)                                                                                                                                                                                                                                                                                                                                                                                                               </t>
  </si>
  <si>
    <t>269,97</t>
  </si>
  <si>
    <t xml:space="preserve">EPI - FAMILIA ELETRICISTA - HORISTA (ENCARGOS COMPLEMENTARES - COLETADO CAIXA)                                                                                                                                                                                                                                                                                                                                                                                                                            </t>
  </si>
  <si>
    <t>1,20</t>
  </si>
  <si>
    <t xml:space="preserve">EPI - FAMILIA ELETRICISTA - MENSALISTA (ENCARGOS COMPLEMENTARES - COLETADO CAIXA)                                                                                                                                                                                                                                                                                                                                                                                                                         </t>
  </si>
  <si>
    <t>226,41</t>
  </si>
  <si>
    <t xml:space="preserve">EPI - FAMILIA ENCANADOR - HORISTA (ENCARGOS COMPLEMENTARES - COLETADO CAIXA)                                                                                                                                                                                                                                                                                                                                                                                                                              </t>
  </si>
  <si>
    <t>1,06</t>
  </si>
  <si>
    <t xml:space="preserve">EPI - FAMILIA ENCANADOR - MENSALISTA (ENCARGOS COMPLEMENTARES - COLETADO CAIXA)                                                                                                                                                                                                                                                                                                                                                                                                                           </t>
  </si>
  <si>
    <t>199,20</t>
  </si>
  <si>
    <t xml:space="preserve">EPI - FAMILIA ENCARREGADO GERAL - HORISTA (ENCARGOS COMPLEMENTARES - COLETADO CAIXA)                                                                                                                                                                                                                                                                                                                                                                                                                      </t>
  </si>
  <si>
    <t>1,25</t>
  </si>
  <si>
    <t xml:space="preserve">EPI - FAMILIA ENCARREGADO GERAL - MENSALISTA (ENCARGOS COMPLEMENTARES - COLETADO CAIXA)                                                                                                                                                                                                                                                                                                                                                                                                                   </t>
  </si>
  <si>
    <t>236,16</t>
  </si>
  <si>
    <t xml:space="preserve">EPI - FAMILIA ENGENHEIRO CIVIL - HORISTA (ENCARGOS COMPLEMENTARES - COLETADO CAIXA)                                                                                                                                                                                                                                                                                                                                                                                                                       </t>
  </si>
  <si>
    <t xml:space="preserve">EPI - FAMILIA ENGENHEIRO CIVIL - MENSALISTA (ENCARGOS COMPLEMENTARES - COLETADO CAIXA)                                                                                                                                                                                                                                                                                                                                                                                                                    </t>
  </si>
  <si>
    <t>140,23</t>
  </si>
  <si>
    <t xml:space="preserve">EPI - FAMILIA OPERADOR ESCAVADEIRA - HORISTA (ENCARGOS COMPLEMENTARES - COLETADO CAIXA)                                                                                                                                                                                                                                                                                                                                                                                                                   </t>
  </si>
  <si>
    <t>0,86</t>
  </si>
  <si>
    <t xml:space="preserve">EPI - FAMILIA OPERADOR ESCAVADEIRA - MENSALISTA (ENCARGOS COMPLEMENTARES - COLETADO CAIXA)                                                                                                                                                                                                                                                                                                                                                                                                                </t>
  </si>
  <si>
    <t>162,97</t>
  </si>
  <si>
    <t xml:space="preserve">EPI - FAMILIA PEDREIRO - HORISTA (ENCARGOS COMPLEMENTARES - COLETADO CAIXA)                                                                                                                                                                                                                                                                                                                                                                                                                               </t>
  </si>
  <si>
    <t>1,24</t>
  </si>
  <si>
    <t xml:space="preserve">EPI - FAMILIA PEDREIRO - MENSALISTA (ENCARGOS COMPLEMENTARES - COLETADO CAIXA)                                                                                                                                                                                                                                                                                                                                                                                                                            </t>
  </si>
  <si>
    <t>233,35</t>
  </si>
  <si>
    <t xml:space="preserve">EPI - FAMILIA PINTOR - HORISTA (ENCARGOS COMPLEMENTARES - COLETADO CAIXA)                                                                                                                                                                                                                                                                                                                                                                                                                                 </t>
  </si>
  <si>
    <t>1,73</t>
  </si>
  <si>
    <t xml:space="preserve">EPI - FAMILIA PINTOR - MENSALISTA (ENCARGOS COMPLEMENTARES - COLETADO CAIXA)                                                                                                                                                                                                                                                                                                                                                                                                                              </t>
  </si>
  <si>
    <t>325,51</t>
  </si>
  <si>
    <t xml:space="preserve">EPI - FAMILIA SERVENTE - HORISTA (ENCARGOS COMPLEMENTARES - COLETADO CAIXA)                                                                                                                                                                                                                                                                                                                                                                                                                               </t>
  </si>
  <si>
    <t>1,33</t>
  </si>
  <si>
    <t xml:space="preserve">EPI - FAMILIA SERVENTE - MENSALISTA (ENCARGOS COMPLEMENTARES - COLETADO CAIXA)                                                                                                                                                                                                                                                                                                                                                                                                                            </t>
  </si>
  <si>
    <t>250,24</t>
  </si>
  <si>
    <t xml:space="preserve">EPI - FAMILIA SOLDADOR - HORISTA (ENCARGOS COMPLEMENTARES - COLETADO CAIXA)                                                                                                                                                                                                                                                                                                                                                                                                                               </t>
  </si>
  <si>
    <t xml:space="preserve">EPI - FAMILIA SOLDADOR - MENSALISTA (ENCARGOS COMPLEMENTARES - COLETADO CAIXA)                                                                                                                                                                                                                                                                                                                                                                                                                            </t>
  </si>
  <si>
    <t>337,87</t>
  </si>
  <si>
    <t xml:space="preserve">EPI - FAMILIA TOPOGRAFO - HORISTA (ENCARGOS COMPLEMENTARES - COLETADO CAIXA)                                                                                                                                                                                                                                                                                                                                                                                                                              </t>
  </si>
  <si>
    <t xml:space="preserve">EPI - FAMILIA TOPOGRAFO - MENSALISTA (ENCARGOS COMPLEMENTARES - COLETADO CAIXA)                                                                                                                                                                                                                                                                                                                                                                                                                           </t>
  </si>
  <si>
    <t>132,94</t>
  </si>
  <si>
    <t xml:space="preserve">EQUIPAMENTO DE LIMPEZA COMBINADO (VACUO/ALTA PRESSAO) 95% VACUO, TANQUE 7000 L, BOMBA 140 KGF/CM2 66 L/MIN COM MOTOR INDEPENDENTE A DIESEL DE 60 CV (INCLUI MONTAGEM, NAO INCLUI CAMINHAO)                                                                                                                                                                                                                                                                                                                </t>
  </si>
  <si>
    <t>565.124,71</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</si>
  <si>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</si>
  <si>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</si>
  <si>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</si>
  <si>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</si>
  <si>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ESTEIRAS COM CACAMBA DE 1,20 M3, PESO OPERACIONAL 21 T, POTENCIA BRUTA 155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</si>
  <si>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</si>
  <si>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</si>
  <si>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</si>
  <si>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</si>
  <si>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</si>
  <si>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8,90</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</si>
  <si>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</si>
  <si>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</si>
  <si>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</si>
  <si>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</si>
  <si>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</si>
  <si>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</si>
  <si>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</si>
  <si>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</si>
  <si>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ESPACADOR / DISTANCIADOR CIRCULAR COM ENTRADA LATERAL, EM PLASTICO, PARA VERGALHAO *4,2 A 12,5* MM, COBRIMENTO 20 MM                                                                                                                                                                                                                                                                                                                                                                                      </t>
  </si>
  <si>
    <t>0,22</t>
  </si>
  <si>
    <t xml:space="preserve">ESPACADOR / DISTANCIADOR TIPO GARRA DUPLA, EM PLASTICO, COBRIMENTO *20* MM, PARA FERRAGENS DE LAJES E FUNDO DE VIGAS                                                                                                                                                                                                                                                                                                                                                                                      </t>
  </si>
  <si>
    <t xml:space="preserve">ESPACADOR / DISTANCIADOR TIPO PINO EM PLASTICO, PARA VERGALHAO ATE 10 MM, PARA APOIO DE ARMADURA                                                                                                                                                                                                                                                                                                                                                                                                          </t>
  </si>
  <si>
    <t>0,36</t>
  </si>
  <si>
    <t xml:space="preserve">ESPACADOR OU DISTANCIADOR, EM PLASTICO, TIPO APOIO DE CORDOALHA (CARANGUEJO), PARA ARMADURA NEGATIVA E PROTENSAO, COBRIMENTO 50 MM                                                                                                                                                                                                                                                                                                                                                                        </t>
  </si>
  <si>
    <t>1,74</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</si>
  <si>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</si>
  <si>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</si>
  <si>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</si>
  <si>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116.000,00</t>
  </si>
  <si>
    <t xml:space="preserve">ESPARGIDOR DE ASFALTO PRESSURIZADO, TANQUE 6 M3 COM ISOLACAO TERMICA, AQUECIDO COM 2 MACARICOS, COM BARRA ESPARGIDORA 3,60 M, A SER MONTADO SOBRE CAMINHAO                                                                                                                                                                                                                                                                                                                                                </t>
  </si>
  <si>
    <t>246.246,87</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</si>
  <si>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</si>
  <si>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</si>
  <si>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</si>
  <si>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</si>
  <si>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</si>
  <si>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2,44</t>
  </si>
  <si>
    <t xml:space="preserve">ESPELHO / PLACA DE 2 POSTOS 4" X 2", PARA INSTALACAO DE TOMADAS E INTERRUPTORES                                                                                                                                                                                                                                                                                                                                                                                                                           </t>
  </si>
  <si>
    <t>2,52</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</si>
  <si>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</si>
  <si>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</si>
  <si>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</si>
  <si>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</si>
  <si>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</si>
  <si>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</si>
  <si>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12,90</t>
  </si>
  <si>
    <t xml:space="preserve">ESPELHO, RETO OU CURVO, EM LATAO CROMADO, ESPESSURA MINIMA 6 MM, LARGURA *43*MM, ALTURA *230*MM - PARA FECHADURA DE EMBUTIR                                                                                                                                                                                                                                                                                                                                                                               </t>
  </si>
  <si>
    <t>32,66</t>
  </si>
  <si>
    <t xml:space="preserve">ESPOLETA SIMPLES N 8.                                                                                                                                                                                                                                                                                                                                                                                                                                                                                     </t>
  </si>
  <si>
    <t xml:space="preserve">ESPUMA EXPANSIVA DE POLIURETANO, APLICACAO MANUAL - 500 ML                                                                                                                                                                                                                                                                                                                                                                                                                                                </t>
  </si>
  <si>
    <t xml:space="preserve">ESQUI TRIPLO, EM TUBO DE ACO CARBONO, PINTURA NO PROCESSO ELETROSTATICO - EQUIPAMENTO DE GINASTICA PARA ACADEMIA AO AR LIVRE / ACADEMIA DA TERCEIRA IDADE - ATI                                                                                                                                                                                                                                                                                                                                           </t>
  </si>
  <si>
    <t>6.025,10</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</si>
  <si>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</si>
  <si>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</si>
  <si>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</si>
  <si>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</si>
  <si>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</si>
  <si>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</si>
  <si>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</si>
  <si>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</si>
  <si>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</si>
  <si>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24,35</t>
  </si>
  <si>
    <t xml:space="preserve">ESTOPA                                                                                                                                                                                                                                                                                                                                                                                                                                                                                                    </t>
  </si>
  <si>
    <t>13,70</t>
  </si>
  <si>
    <t xml:space="preserve">ESTOPIM SIMPLES                                                                                                                                                                                                                                                                                                                                                                                                                                                                                           </t>
  </si>
  <si>
    <t xml:space="preserve">ESTRIBO COM PARAFUSO EM CHAPA DE FERRO FUNDIDO DE 2" X 3/16" X 35 CM, SECAO "U", PARA MADEIRAMENTO DE TELHADO                                                                                                                                                                                                                                                                                                                                                                                             </t>
  </si>
  <si>
    <t xml:space="preserve">ETANOL                                                                                                                                                                                                                                                                                                                                                                                                                                                                                                    </t>
  </si>
  <si>
    <t>3,43</t>
  </si>
  <si>
    <t xml:space="preserve">EXAMES - HORISTA (COLETADO CAIXA - ENCARGOS COMPLEMENTARES)                                                                                                                                                                                                                                                                                                                                                                                                                                               </t>
  </si>
  <si>
    <t>1,34</t>
  </si>
  <si>
    <t xml:space="preserve">EXAMES - MENSALISTA (COLETADO CAIXA - ENCARGOS COMPLEMENTARES)                                                                                                                                                                                                                                                                                                                                                                                                                                            </t>
  </si>
  <si>
    <t>252,08</t>
  </si>
  <si>
    <t xml:space="preserve">EXTENSAO DE SOLDA 201 ACETILENO, E = *1,5 A 2,5* MM                                                                                                                                                                                                                                                                                                                                                                                                                                                       </t>
  </si>
  <si>
    <t xml:space="preserve">EXTENSAO DE SOLDA 201 GLP, E = *2,5 A 4,0* MM                                                                                                                                                                                                                                                                                                                                                                                                                                                             </t>
  </si>
  <si>
    <t xml:space="preserve">EXTINTOR DE INCENDIO PORTATIL COM CARGA DE AGUA PRESSURIZADA DE 10 L, CLASSE A                                                                                                                                                                                                                                                                                                                                                                                                                            </t>
  </si>
  <si>
    <t>200,37</t>
  </si>
  <si>
    <t xml:space="preserve">EXTINTOR DE INCENDIO PORTATIL COM CARGA DE GAS CARBONICO CO2 DE 4 KG, CLASSE BC                                                                                                                                                                                                                                                                                                                                                                                                                           </t>
  </si>
  <si>
    <t>634,15</t>
  </si>
  <si>
    <t xml:space="preserve">EXTINTOR DE INCENDIO PORTATIL COM CARGA DE GAS CARBONICO CO2 DE 6 KG, CLASSE BC                                                                                                                                                                                                                                                                                                                                                                                                                           </t>
  </si>
  <si>
    <t>687,00</t>
  </si>
  <si>
    <t xml:space="preserve">EXTINTOR DE INCENDIO PORTATIL COM CARGA DE PO QUIMICO SECO (PQS) DE 12 KG, CLASSE BC                                                                                                                                                                                                                                                                                                                                                                                                                      </t>
  </si>
  <si>
    <t>317,07</t>
  </si>
  <si>
    <t xml:space="preserve">EXTINTOR DE INCENDIO PORTATIL COM CARGA DE PO QUIMICO SECO (PQS) DE 4 KG, CLASSE BC                                                                                                                                                                                                                                                                                                                                                                                                                       </t>
  </si>
  <si>
    <t>193,76</t>
  </si>
  <si>
    <t xml:space="preserve">EXTINTOR DE INCENDIO PORTATIL COM CARGA DE PO QUIMICO SECO (PQS) DE 6 KG, CLASSE BC                                                                                                                                                                                                                                                                                                                                                                                                                       </t>
  </si>
  <si>
    <t>229,00</t>
  </si>
  <si>
    <t xml:space="preserve">EXTINTOR DE INCENDIO PORTATIL COM CARGA DE PO QUIMICO SECO (PQS) DE 8 KG, CLASSE BC                                                                                                                                                                                                                                                                                                                                                                                                                       </t>
  </si>
  <si>
    <t>273,03</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</si>
  <si>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</si>
  <si>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</si>
  <si>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</si>
  <si>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</si>
  <si>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</si>
  <si>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12,73</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</si>
  <si>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</si>
  <si>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</si>
  <si>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</si>
  <si>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</si>
  <si>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</si>
  <si>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</si>
  <si>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</si>
  <si>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</si>
  <si>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</si>
  <si>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</si>
  <si>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</si>
  <si>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</si>
  <si>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</si>
  <si>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</si>
  <si>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</si>
  <si>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</si>
  <si>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</si>
  <si>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</si>
  <si>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</si>
  <si>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62,07</t>
  </si>
  <si>
    <t xml:space="preserve">FECHO / TRINCO TIPO AVIAO, EM ZAMAC CROMADO, *60* MM, PARA JANELAS - INCLUI PARAFUSOS                                                                                                                                                                                                                                                                                                                                                                                                                     </t>
  </si>
  <si>
    <t>18,44</t>
  </si>
  <si>
    <t xml:space="preserve">FECHO DE SEGURANCA, TIPO BATOM, EM LATAO / ZAMAC, CROMADO, PARA PORTAS E JANELAS - INCLUI PARAFUSOS                                                                                                                                                                                                                                                                                                                                                                                                       </t>
  </si>
  <si>
    <t>22,02</t>
  </si>
  <si>
    <t xml:space="preserve">FECHO QUEBRA UNHA, EM LATAO COM ACABAMENTO CROMADO, DE EMBUTIR, COM COMANDO ALAVANCA, ALTURA DE DE 22 CM, LARGURA MINIMA DE 1,90 CM E ESPESSURA MINIMA DE 1,90 MM, PARA PORTAS E JANELAS (INCLUI PARAFUSOS)                                                                                                                                                                                                                                                                                               </t>
  </si>
  <si>
    <t>93,61</t>
  </si>
  <si>
    <t xml:space="preserve">FECHO QUEBRA UNHA, EM LATAO COM ACABAMENTO CROMADO, DE EMBUTIR, COM COMANDO ALAVANCA, ALTURA DE DE 40 CM, LARGURA MINIMA DE 1,90 CM E ESPESSURA MINIMA DE 1,90 MM, PARA PORTAS E JANELAS (INCLUI PARAFUSOS)                                                                                                                                                                                                                                                                                               </t>
  </si>
  <si>
    <t>122,44</t>
  </si>
  <si>
    <t xml:space="preserve">FECHO QUEBRA UNHA, EM LATAO COM ACABAMENTO CROMADO, DE EMBUTIR, COM COMANDO DESLIZANTE, ALTURA DE 12 CM, LARGURA MINIMA DE 1,90 CM E ESPESSURA MINIMA DE 1,90 MM                                                                                                                                                                                                                                                                                                                                          </t>
  </si>
  <si>
    <t>20,29</t>
  </si>
  <si>
    <t xml:space="preserve">FECHO QUEBRA UNHA, EM LATAO COM ACABAMENTO CROMADO, DE EMBUTIR, COM COMANDO DESLIZANTE, ALTURA DE 22 CM, LARGURA MINIMA DE 1,90 CM E ESPESSURA MINIMA DE 1,90 MM                                                                                                                                                                                                                                                                                                                                          </t>
  </si>
  <si>
    <t>43,97</t>
  </si>
  <si>
    <t xml:space="preserve">FECHO QUEBRA UNHA, EM LATAO COM ACABAMENTO CROMADO, DE EMBUTIR, COM COMANDO DESLIZANTE, ALTURA DE 40 CM, LARGURA MINIMA DE 1,90 CM E ESPESSURA MINIMA DE 1,90 MM                                                                                                                                                                                                                                                                                                                                          </t>
  </si>
  <si>
    <t>76,45</t>
  </si>
  <si>
    <t xml:space="preserve">FERRAMENTAS - FAMILIA ALMOXARIFE - HORISTA (ENCARGOS COMPLEMENTARES - COLETADO CAIXA)                                                                                                                                                                                                                                                                                                                                                                                                                     </t>
  </si>
  <si>
    <t xml:space="preserve">FERRAMENTAS - FAMILIA ALMOXARIFE - MENSALISTA (ENCARGOS COMPLEMENTARES - COLETADO CAIXA)                                                                                                                                                                                                                                                                                                                                                                                                                  </t>
  </si>
  <si>
    <t>10,89</t>
  </si>
  <si>
    <t xml:space="preserve">FERRAMENTAS - FAMILIA CARPINTEIRO DE FORMAS - HORISTA (ENCARGOS COMPLEMENTARES - COLETADO CAIXA)                                                                                                                                                                                                                                                                                                                                                                                                          </t>
  </si>
  <si>
    <t>0,49</t>
  </si>
  <si>
    <t xml:space="preserve">FERRAMENTAS - FAMILIA CARPINTEIRO DE FORMAS - MENSALISTA (ENCARGOS COMPLEMENTARES - COLETADO CAIXA)                                                                                                                                                                                                                                                                                                                                                                                                       </t>
  </si>
  <si>
    <t>92,26</t>
  </si>
  <si>
    <t xml:space="preserve">FERRAMENTAS - FAMILIA ELETRICISTA - HORISTA (ENCARGOS COMPLEMENTARES - COLETADO CAIXA)                                                                                                                                                                                                                                                                                                                                                                                                                    </t>
  </si>
  <si>
    <t>0,85</t>
  </si>
  <si>
    <t xml:space="preserve">FERRAMENTAS - FAMILIA ELETRICISTA - MENSALISTA (ENCARGOS COMPLEMENTARES - COLETADO CAIXA)                                                                                                                                                                                                                                                                                                                                                                                                                 </t>
  </si>
  <si>
    <t>159,73</t>
  </si>
  <si>
    <t xml:space="preserve">FERRAMENTAS - FAMILIA ENCANADOR - HORISTA (ENCARGOS COMPLEMENTARES - COLETADO CAIXA)                                                                                                                                                                                                                                                                                                                                                                                                                      </t>
  </si>
  <si>
    <t>0,31</t>
  </si>
  <si>
    <t xml:space="preserve">FERRAMENTAS - FAMILIA ENCANADOR - MENSALISTA (ENCARGOS COMPLEMENTARES - COLETADO CAIXA)                                                                                                                                                                                                                                                                                                                                                                                                                   </t>
  </si>
  <si>
    <t>59,28</t>
  </si>
  <si>
    <t xml:space="preserve">FERRAMENTAS - FAMILIA ENCARREGADO GERAL - HORISTA (ENCARGOS COMPLEMENTARES - COLETADO CAIXA)                                                                                                                                                                                                                                                                                                                                                                                                              </t>
  </si>
  <si>
    <t xml:space="preserve">FERRAMENTAS - FAMILIA ENCARREGADO GERAL - MENSALISTA (ENCARGOS COMPLEMENTARES - COLETADO CAIXA)                                                                                                                                                                                                                                                                                                                                                                                                           </t>
  </si>
  <si>
    <t>18,73</t>
  </si>
  <si>
    <t xml:space="preserve">FERRAMENTAS - FAMILIA ENGENHEIRO CIVIL - HORISTA (ENCARGOS COMPLEMENTARES - COLETADO CAIXA)                                                                                                                                                                                                                                                                                                                                                                                                               </t>
  </si>
  <si>
    <t>0,01</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</si>
  <si>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</si>
  <si>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</si>
  <si>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</si>
  <si>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</si>
  <si>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0,82</t>
  </si>
  <si>
    <t xml:space="preserve">FERRAMENTAS - FAMILIA PEDREIRO - MENSALISTA (ENCARGOS COMPLEMENTARES - COLETADO CAIXA)                                                                                                                                                                                                                                                                                                                                                                                                                    </t>
  </si>
  <si>
    <t>155,21</t>
  </si>
  <si>
    <t xml:space="preserve">FERRAMENTAS - FAMILIA PINTOR - HORISTA (ENCARGOS COMPLEMENTARES - COLETADO CAIXA)                                                                                                                                                                                                                                                                                                                                                                                                                         </t>
  </si>
  <si>
    <t>1,97</t>
  </si>
  <si>
    <t xml:space="preserve">FERRAMENTAS - FAMILIA PINTOR - MENSALISTA (ENCARGOS COMPLEMENTARES - COLETADO CAIXA)                                                                                                                                                                                                                                                                                                                                                                                                                      </t>
  </si>
  <si>
    <t>371,21</t>
  </si>
  <si>
    <t xml:space="preserve">FERRAMENTAS - FAMILIA SERVENTE - HORISTA (ENCARGOS COMPLEMENTARES - COLETADO CAIXA)                                                                                                                                                                                                                                                                                                                                                                                                                       </t>
  </si>
  <si>
    <t>0,61</t>
  </si>
  <si>
    <t xml:space="preserve">FERRAMENTAS - FAMILIA SERVENTE - MENSALISTA (ENCARGOS COMPLEMENTARES - COLETADO CAIXA)                                                                                                                                                                                                                                                                                                                                                                                                                    </t>
  </si>
  <si>
    <t>114,72</t>
  </si>
  <si>
    <t xml:space="preserve">FERRAMENTAS - FAMILIA SOLDADOR - HORISTA (ENCARGOS COMPLEMENTARES - COLETADO CAIXA)                                                                                                                                                                                                                                                                                                                                                                                                                       </t>
  </si>
  <si>
    <t>1,23</t>
  </si>
  <si>
    <t xml:space="preserve">FERRAMENTAS - FAMILIA SOLDADOR - MENSALISTA (ENCARGOS COMPLEMENTARES - COLETADO CAIXA)                                                                                                                                                                                                                                                                                                                                                                                                                    </t>
  </si>
  <si>
    <t>232,31</t>
  </si>
  <si>
    <t xml:space="preserve">FERRAMENTAS - FAMILIA TOPOGRAFO - HORISTA (ENCARGOS COMPLEMENTARES - COLETADO CAIXA)                                                                                                                                                                                                                                                                                                                                                                                                                      </t>
  </si>
  <si>
    <t>0,07</t>
  </si>
  <si>
    <t xml:space="preserve">FERRAMENTAS - FAMILIA TOPOGRAFO - MENSALISTA (ENCARGOS COMPLEMENTARES - COLETADO CAIXA)                                                                                                                                                                                                                                                                                                                                                                                                                   </t>
  </si>
  <si>
    <t>12,77</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</si>
  <si>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</si>
  <si>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</si>
  <si>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4,85</t>
  </si>
  <si>
    <t xml:space="preserve">FERROLHO COM FECHO / TRINCO REDONDO, EM ACO GALVANIZADO / ZINCADO, DE SOBREPOR, COM COMPRIMENTO DE 5" E ESPESSURA MINIMA DA CHAPA DE 0,90 MM                                                                                                                                                                                                                                                                                                                                                              </t>
  </si>
  <si>
    <t>5,50</t>
  </si>
  <si>
    <t xml:space="preserve">FERROLHO COM FECHO / TRINCO REDONDO, EM ACO GALVANIZADO / ZINCADO, DE SOBREPOR, COM COMPRIMENTO DE 6" E ESPESSURA MINIMA DA CHAPA DE 1,50 MM                                                                                                                                                                                                                                                                                                                                                              </t>
  </si>
  <si>
    <t>10,42</t>
  </si>
  <si>
    <t xml:space="preserve">FERROLHO COM FECHO / TRINCO REDONDO, EM ACO GALVANIZADO / ZINCADO, DE SOBREPOR, COM COMPRIMENTO DE 8" E ESPESSURA MINIMA DA CHAPA DE 1,50 MM                                                                                                                                                                                                                                                                                                                                                              </t>
  </si>
  <si>
    <t>15,07</t>
  </si>
  <si>
    <t xml:space="preserve">FERROLHO COM FECHO /TRINCO REDONDO, EM ACO GALVANIZADO / ZINCADO, DE SOBREPOR, COM COMPRIMENTO DE 10" A 12" E ESPESSURA MINIMA DA CHAPA DE 1,50 MM                                                                                                                                                                                                                                                                                                                                                        </t>
  </si>
  <si>
    <t>18,02</t>
  </si>
  <si>
    <t>8,57</t>
  </si>
  <si>
    <t>8,78</t>
  </si>
  <si>
    <t>9,57</t>
  </si>
  <si>
    <t xml:space="preserve">FERROLHO COM FECHO CHATO E PORTA CADEADO,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</si>
  <si>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</si>
  <si>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</si>
  <si>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</si>
  <si>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1,71</t>
  </si>
  <si>
    <t xml:space="preserve">FIBRA DE ACO PARA REFORCO DO CONCRETO, SOLTA, TIPO A-I, FATOR DE FORMA *50* L / D, COMPRIMENTO DE *30* MM E RESISTENCIA A TRACAO DO ACO MAIOR 1000 MPA                                                                                                                                                                                                                                                                                                                                                    </t>
  </si>
  <si>
    <t>9,12</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</si>
  <si>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</si>
  <si>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</si>
  <si>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</si>
  <si>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</si>
  <si>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</si>
  <si>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</si>
  <si>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</si>
  <si>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</si>
  <si>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</si>
  <si>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</si>
  <si>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</si>
  <si>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4,45</t>
  </si>
  <si>
    <t xml:space="preserve">FITA / CINTA AUTOADESIVA ELASTOMERICA PARA VEDACAO, L= 50 MM, E = 3 MM                                                                                                                                                                                                                                                                                                                                                                                                                                    </t>
  </si>
  <si>
    <t>3,71</t>
  </si>
  <si>
    <t xml:space="preserve">FITA ACO INOX PARA CINTAR POSTE, L = 19 MM, E = 0,5 MM (ROLO DE 30M)                                                                                                                                                                                                                                                                                                                                                                                                                                      </t>
  </si>
  <si>
    <t>1,35</t>
  </si>
  <si>
    <t xml:space="preserve">FITA ADESIVA ANTICORROSIVA DE PVC FLEXIVEL, COR PRETA, PARA PROTECAO TUBULACAO, 50 MM X 30 M (L X C), E= *0,25* MM                                                                                                                                                                                                                                                                                                                                                                                        </t>
  </si>
  <si>
    <t>4,26</t>
  </si>
  <si>
    <t xml:space="preserve">FITA ADESIVA ASFALTICA ALUMINIZADA MULTIUSO, L = 10 CM, ROLO DE 10 M                                                                                                                                                                                                                                                                                                                                                                                                                                      </t>
  </si>
  <si>
    <t>110,32</t>
  </si>
  <si>
    <t xml:space="preserve">FITA CREPE ROLO DE 25 MM X 50 M                                                                                                                                                                                                                                                                                                                                                                                                                                                                           </t>
  </si>
  <si>
    <t>10,72</t>
  </si>
  <si>
    <t xml:space="preserve">FITA DE PAPEL MICROPERFURADO, 50 X 150 MM, PARA TRATAMENTO DE JUNTAS DE CHAPA DE GESSO PARA DRYWALL                                                                                                                                                                                                                                                                                                                                                                                                       </t>
  </si>
  <si>
    <t>0,29</t>
  </si>
  <si>
    <t xml:space="preserve">FITA DE PAPEL REFORCADA COM LAMINA DE METAL PARA REFORCO DE CANTOS DE CHAPA DE GESSO PARA DRYWALL                                                                                                                                                                                                                                                                                                                                                                                                         </t>
  </si>
  <si>
    <t xml:space="preserve">FITA ISOLANTE ADESIVA ANTICHAMA, USO ATE 750 V, EM ROLO DE 19 MM X 20 M                                                                                                                                                                                                                                                                                                                                                                                                                                   </t>
  </si>
  <si>
    <t>19,62</t>
  </si>
  <si>
    <t xml:space="preserve">FITA ISOLANTE ADESIVA ANTICHAMA, USO ATE 750 V, EM ROLO DE 19 MM X 5 M                                                                                                                                                                                                                                                                                                                                                                                                                                    </t>
  </si>
  <si>
    <t>7,41</t>
  </si>
  <si>
    <t xml:space="preserve">FITA ISOLANTE DE BORRACHA AUTOFUSAO, USO ATE 69 KV (ALTA TENSAO)                                                                                                                                                                                                                                                                                                                                                                                                                                          </t>
  </si>
  <si>
    <t>2,67</t>
  </si>
  <si>
    <t xml:space="preserve">FITA METALICA GRAVADA, L = 17 MM, ROLO DE 25 M, CARGA RECOMENDADA = *120* KGF                                                                                                                                                                                                                                                                                                                                                                                                                             </t>
  </si>
  <si>
    <t xml:space="preserve">FITA METALICA PERFURADA, L = *18* MM, ROLO DE 30 M, CARGA RECOMENDADA = *30* KGF                                                                                                                                                                                                                                                                                                                                                                                                                          </t>
  </si>
  <si>
    <t>55,49</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</si>
  <si>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</si>
  <si>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</si>
  <si>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</si>
  <si>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2,19</t>
  </si>
  <si>
    <t xml:space="preserve">FITA VEDA ROSCA EM ROLOS DE 18 MM X 25 M (L X C)                                                                                                                                                                                                                                                                                                                                                                                                                                                          </t>
  </si>
  <si>
    <t>4,98</t>
  </si>
  <si>
    <t xml:space="preserve">FITA VEDA ROSCA EM ROLOS DE 18 MM X 50 M (L X C)                                                                                                                                                                                                                                                                                                                                                                                                                                                          </t>
  </si>
  <si>
    <t xml:space="preserve">FIXADOR DE ABA AUTOTRAVANTE PARA TELHA DE FIBROCIMENTO, TIPO CANALETE 90 OU KALHETAO                                                                                                                                                                                                                                                                                                                                                                                                                      </t>
  </si>
  <si>
    <t>3,60</t>
  </si>
  <si>
    <t xml:space="preserve">FIXADOR DE ABA SIMPLES PARA TELHA DE FIBROCIMENTO, TIPO CANALETA 49 OU KALHETA                                                                                                                                                                                                                                                                                                                                                                                                                            </t>
  </si>
  <si>
    <t xml:space="preserve">FIXADOR DE ABA SIMPLES PARA TELHA DE FIBROCIMENTO, TIPO CANALETA 90 OU KALHETAO                                                                                                                                                                                                                                                                                                                                                                                                                           </t>
  </si>
  <si>
    <t>3,55</t>
  </si>
  <si>
    <t xml:space="preserve">FLANELA *30 X 40* CM                                                                                                                                                                                                                                                                                                                                                                                                                                                                                      </t>
  </si>
  <si>
    <t>2,10</t>
  </si>
  <si>
    <t xml:space="preserve">FLANGE SEXTAVADO DE FERRO GALVANIZADO, COM ROSCA BSP, DE 1 1/2"                                                                                                                                                                                                                                                                                                                                                                                                                                           </t>
  </si>
  <si>
    <t>59,03</t>
  </si>
  <si>
    <t xml:space="preserve">FLANGE SEXTAVADO DE FERRO GALVANIZADO, COM ROSCA BSP, DE 1 1/4"                                                                                                                                                                                                                                                                                                                                                                                                                                           </t>
  </si>
  <si>
    <t>46,90</t>
  </si>
  <si>
    <t xml:space="preserve">FLANGE SEXTAVADO DE FERRO GALVANIZADO, COM ROSCA BSP, DE 1/2"                                                                                                                                                                                                                                                                                                                                                                                                                                             </t>
  </si>
  <si>
    <t>20,53</t>
  </si>
  <si>
    <t xml:space="preserve">FLANGE SEXTAVADO DE FERRO GALVANIZADO, COM ROSCA BSP, DE 1"                                                                                                                                                                                                                                                                                                                                                                                                                                               </t>
  </si>
  <si>
    <t>33,72</t>
  </si>
  <si>
    <t xml:space="preserve">FLANGE SEXTAVADO DE FERRO GALVANIZADO, COM ROSCA BSP, DE 2 1/2"                                                                                                                                                                                                                                                                                                                                                                                                                                           </t>
  </si>
  <si>
    <t>110,13</t>
  </si>
  <si>
    <t xml:space="preserve">FLANGE SEXTAVADO DE FERRO GALVANIZADO, COM ROSCA BSP, DE 2"                                                                                                                                                                                                                                                                                                                                                                                                                                               </t>
  </si>
  <si>
    <t>70,07</t>
  </si>
  <si>
    <t xml:space="preserve">FLANGE SEXTAVADO DE FERRO GALVANIZADO, COM ROSCA BSP, DE 3/4"                                                                                                                                                                                                                                                                                                                                                                                                                                             </t>
  </si>
  <si>
    <t>28,04</t>
  </si>
  <si>
    <t xml:space="preserve">FLANGE SEXTAVADO DE FERRO GALVANIZADO, COM ROSCA BSP, DE 3"                                                                                                                                                                                                                                                                                                                                                                                                                                               </t>
  </si>
  <si>
    <t>148,90</t>
  </si>
  <si>
    <t xml:space="preserve">FLANGE SEXTAVADO DE FERRO GALVANIZADO, COM ROSCA BSP, DE 4"                                                                                                                                                                                                                                                                                                                                                                                                                                               </t>
  </si>
  <si>
    <t>220,14</t>
  </si>
  <si>
    <t xml:space="preserve">FLANGE SEXTAVADO DE FERRO GALVANIZADO, COM ROSCA BSP, DE 6"                                                                                                                                                                                                                                                                                                                                                                                                                                               </t>
  </si>
  <si>
    <t>369,85</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</si>
  <si>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</si>
  <si>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</si>
  <si>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</si>
  <si>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</si>
  <si>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</si>
  <si>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86,02</t>
  </si>
  <si>
    <t xml:space="preserve">FORRO DE MADEIRA CUMARU/IPE CHAMPANHE OU EQUIVALENTE DA REGIAO, ENCAIXE MACHO/FEMEA COM FRISO, *10 X 1* CM (SEM COLOCACAO)                                                                                                                                                                                                                                                                                                                                                                                </t>
  </si>
  <si>
    <t>130,00</t>
  </si>
  <si>
    <t xml:space="preserve">FORRO DE MADEIRA PINUS OU EQUIVALENTE DA REGIAO, ENCAIXE MACHO/FEMEA COM FRISO, *10 X 1* CM (SEM COLOCACAO)                                                                                                                                                                                                                                                                                                                                                                                               </t>
  </si>
  <si>
    <t>25,45</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</si>
  <si>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</si>
  <si>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</si>
  <si>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</si>
  <si>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</si>
  <si>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</si>
  <si>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</si>
  <si>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</si>
  <si>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</si>
  <si>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19,40</t>
  </si>
  <si>
    <t xml:space="preserve">FUNDO SINTETICO NIVELADOR BRANCO FOSCO PARA MADEIRA                                                                                                                                                                                                                                                                                                                                                                                                                                                       </t>
  </si>
  <si>
    <t>35,21</t>
  </si>
  <si>
    <t>4,49</t>
  </si>
  <si>
    <t>24,33</t>
  </si>
  <si>
    <t>25,44</t>
  </si>
  <si>
    <t>27,15</t>
  </si>
  <si>
    <t>27,57</t>
  </si>
  <si>
    <t>25,90</t>
  </si>
  <si>
    <t>60,70</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</si>
  <si>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</si>
  <si>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</si>
  <si>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</si>
  <si>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</si>
  <si>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</si>
  <si>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99,85</t>
  </si>
  <si>
    <t xml:space="preserve">GABIAO MANTA (COLCHAO) MALHA HEXAGONAL 6 X 8 CM (ZN/AL REVESTIDO COM POLIMERO), FIO 2,0 MM, DIMENSOES 5,0 X 2,0 X 0,30 M (C X L X A)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</si>
  <si>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</si>
  <si>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</si>
  <si>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</si>
  <si>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</si>
  <si>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</si>
  <si>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</si>
  <si>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</si>
  <si>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</si>
  <si>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</si>
  <si>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</si>
  <si>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</si>
  <si>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</si>
  <si>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</si>
  <si>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ACO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</si>
  <si>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</si>
  <si>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</si>
  <si>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</si>
  <si>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</si>
  <si>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</si>
  <si>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</si>
  <si>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8,69</t>
  </si>
  <si>
    <t xml:space="preserve">GEOTEXTIL NAO TECIDO AGULHADO DE FILAMENTOS CONTINUOS 100% POLIESTER, RESITENCIA A TRACAO = 14 KN/M                                                                                                                                                                                                                                                                                                                                                                                                       </t>
  </si>
  <si>
    <t>10,84</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</si>
  <si>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</si>
  <si>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</si>
  <si>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</si>
  <si>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21,83</t>
  </si>
  <si>
    <t xml:space="preserve">GEOTEXTIL NAO TECIDO AGULHADO DE FILAMENTOS CONTINUOS 100% POLIESTER, RESITENCIA A TRACAO = 31 KN/M                                                                                                                                                                                                                                                                                                                                                                                                       </t>
  </si>
  <si>
    <t>26,15</t>
  </si>
  <si>
    <t xml:space="preserve">GERADOR PORTATIL MONOFASICO, POTENCIA 5500 VA, MOTOR A GASOLINA, POTENCIA DO MOTOR 13 CV                                                                                                                                                                                                                                                                                                                                                                                                                  </t>
  </si>
  <si>
    <t>8.600,61</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</si>
  <si>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</si>
  <si>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</si>
  <si>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</si>
  <si>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</si>
  <si>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</si>
  <si>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SOBREPOR, EM LATAO / ZAMAC, PARA JANELA PIVOTANTE - INCLUI PARAFUSOS                                                                                                                                                                                                                                                                                                                                                                                                                             </t>
  </si>
  <si>
    <t>16,15</t>
  </si>
  <si>
    <t xml:space="preserve">GRADE DE DISCOS COM CONTROLE REMOTO, REBOCAVEL, COM 24 DISCOS 24" X 6 MM, COM PNEUS PARA TRANSPORTE                                                                                                                                                                                                                                                                                                                                                                                                       </t>
  </si>
  <si>
    <t>62.499,99</t>
  </si>
  <si>
    <t>49.000,00</t>
  </si>
  <si>
    <t xml:space="preserve">GRAMA BATATAIS EM PLACAS, SEM PLANTIO                                                                                                                                                                                                                                                                                                                                                                                                                                                                     </t>
  </si>
  <si>
    <t>12,14</t>
  </si>
  <si>
    <t xml:space="preserve">GRAMA ESMERALDA OU SAO CARLOS OU CURITIBANA, EM PLACAS, SEM PLANTIO                                                                                                                                                                                                                                                                                                                                                                                                                                       </t>
  </si>
  <si>
    <t xml:space="preserve">GRAMPO LINHA VIVA DE LATAO ESTANHADO, DIAMETRO DO CONDUTOR PRINCIPAL DE 10 A 120 MM2, DIAMETRO DA DERIVACAO DE 10 A 70 MM2                                                                                                                                                                                                                                                                                                                                                                                </t>
  </si>
  <si>
    <t>7,56</t>
  </si>
  <si>
    <t>12,51</t>
  </si>
  <si>
    <t>7,75</t>
  </si>
  <si>
    <t xml:space="preserve">GRAMPO PARALELO METALICO PARA CABO DE 6 A 50 MM2, COM 2 PARAFUSOS                                                                                                                                                                                                                                                                                                                                                                                                                                         </t>
  </si>
  <si>
    <t xml:space="preserve">GRANALHA DE ACO, ANGULAR (GRIT), PARA JATEAMENTO, PENEIRA 0,117 A 1,00 MM, (SAE G-40 A G-80)                                                                                                                                                                                                                                                                                                                                                                                                              </t>
  </si>
  <si>
    <t>SC25KG</t>
  </si>
  <si>
    <t>154,64</t>
  </si>
  <si>
    <t xml:space="preserve">GRANALHA DE ACO, ANGULAR (GRIT), PARA JATEAMENTO, PENEIRA 1,41 A 1,19 MM (SAE G16)                                                                                                                                                                                                                                                                                                                                                                                                                        </t>
  </si>
  <si>
    <t>134,38</t>
  </si>
  <si>
    <t xml:space="preserve">GRANALHA DE ACO, ESFERICA (SHOT), PARA JATEAMENTO, PENEIRA 0,40 A 1,00 MM (SAE S-170 A S-280)                                                                                                                                                                                                                                                                                                                                                                                                             </t>
  </si>
  <si>
    <t>160,40</t>
  </si>
  <si>
    <t xml:space="preserve">GRANALHA DE ACO, ESFERICA (SHOT), PARA JATEAMENTO, PENEIRA 1,19 A 1,00 MM  (SAE S390)                                                                                                                                                                                                                                                                                                                                                                                                                     </t>
  </si>
  <si>
    <t>180,68</t>
  </si>
  <si>
    <t xml:space="preserve">GRANILHA/ GRANA/ PEDRISCO OU AGREGADO EM MARMORE/ GRANITO/ QUARTZO E CALCARIO, PRETO, CINZA, PALHA OU BRANCO                                                                                                                                                                                                                                                                                                                                                                                              </t>
  </si>
  <si>
    <t xml:space="preserve">GRAUTE CIMENTICIO PARA USO GERAL                                                                                                                                                                                                                                                                                                                                                                                                                                                                          </t>
  </si>
  <si>
    <t>1,67</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</si>
  <si>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</si>
  <si>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</si>
  <si>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</si>
  <si>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</si>
  <si>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</si>
  <si>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</si>
  <si>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</si>
  <si>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</si>
  <si>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</si>
  <si>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</si>
  <si>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4.644,33</t>
  </si>
  <si>
    <t xml:space="preserve">GRUPO GERADOR DE SOLDA ELETRICA, COM MAQUINA DE SOLDA, ATE 400 AMPERES E GERADOR A DIESEL 30 CV, MOTOR 4 CILINDROS, TANQUE COMBUST., CARENAGEM DE PROTECAO SOBRE RODAS                                                                                                                                                                                                                                                                                                                                    </t>
  </si>
  <si>
    <t>212.898,11</t>
  </si>
  <si>
    <t xml:space="preserve">GRUPO GERADOR DE SOLDA ELETRICA, COM MAQUINA DE SOLDA, ATE 400 AMPERES E GERADOR A DIESEL 60 CV, MOTOR 4 CILINDROS, TANQUE COMBUST., CARENAGEM DE PROTECAO SOBRE RODAS                                                                                                                                                                                                                                                                                                                                    </t>
  </si>
  <si>
    <t>238.170,66</t>
  </si>
  <si>
    <t xml:space="preserve">GRUPO GERADOR DIESEL, COM CARENAGEM, POTENCIA STANDART ENTRE 100 E 110 KVA, VELOCIDADE DE 1800 RPM, FREQUENCIA DE 60 HZ                                                                                                                                                                                                                                                                                                                                                                                   </t>
  </si>
  <si>
    <t>153.786,79</t>
  </si>
  <si>
    <t xml:space="preserve">GRUPO GERADOR DIESEL, COM CARENAGEM, POTENCIA STANDART ENTRE 140 E 150 KVA, VELOCIDADE DE 1800 RPM, FREQUENCIA DE 60 HZ                                                                                                                                                                                                                                                                                                                                                                                   </t>
  </si>
  <si>
    <t>180.381,49</t>
  </si>
  <si>
    <t xml:space="preserve">GRUPO GERADOR DIESEL, COM CARENAGEM, POTENCIA STANDART ENTRE 210 E 220 KVA, VELOCIDADE DE 1800 RPM, FREQUENCIA DE 60 HZ                                                                                                                                                                                                                                                                                                                                                                                   </t>
  </si>
  <si>
    <t>219.695,42</t>
  </si>
  <si>
    <t xml:space="preserve">GRUPO GERADOR DIESEL, COM CARENAGEM, POTENCIA STANDART ENTRE 250 E 260 KVA, VELOCIDADE DE 1800 RPM, FREQUENCIA DE 60 HZ                                                                                                                                                                                                                                                                                                                                                                                   </t>
  </si>
  <si>
    <t>254.384,16</t>
  </si>
  <si>
    <t xml:space="preserve">GRUPO GERADOR DIESEL, COM CARENAGEM, POTENCIA STANDART ENTRE 50 E 55 KVA, VELOCIDADE DE 1800 RPM, FREQUENCIA DE 60 HZ                                                                                                                                                                                                                                                                                                                                                                                     </t>
  </si>
  <si>
    <t>136.951,18</t>
  </si>
  <si>
    <t xml:space="preserve">GRUPO GERADOR DIESEL, SEM CARENAGEM, POTENCIA STANDART ENTRE 100 E 110 KVA, VELOCIDADE DE 1800 RPM, FREQUENCIA DE 60 HZ                                                                                                                                                                                                                                                                                                                                                                                   </t>
  </si>
  <si>
    <t>133.667,32</t>
  </si>
  <si>
    <t xml:space="preserve">GRUPO GERADOR DIESEL, SEM CARENAGEM, POTENCIA STANDART ENTRE 210 E 220 KVA, VELOCIDADE DE 1800 RPM, FREQUENCIA DE 60 HZ                                                                                                                                                                                                                                                                                                                                                                                   </t>
  </si>
  <si>
    <t>192.083,16</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</si>
  <si>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</si>
  <si>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</si>
  <si>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124.879,50</t>
  </si>
  <si>
    <t xml:space="preserve">GRUPO GERADOR ESTACIONARIO SILENCIADO, POTENCIA 50 KVA, MOTOR  DIESEL                                                                                                                                                                                                                                                                                                                                                                                                                                     </t>
  </si>
  <si>
    <t>104.284,34</t>
  </si>
  <si>
    <t xml:space="preserve">GRUPO GERADOR ESTACIONARIO, MOTOR DIESEL POTENCIA 170 KVA                                                                                                                                                                                                                                                                                                                                                                                                                                                 </t>
  </si>
  <si>
    <t>178.755,02</t>
  </si>
  <si>
    <t xml:space="preserve">GRUPO GERADOR ESTACIONARIO, POTENCIA 150 KVA, MOTOR DIESEL                                                                                                                                                                                                                                                                                                                                                                                                                                                </t>
  </si>
  <si>
    <t>159.153,57</t>
  </si>
  <si>
    <t xml:space="preserve">GRUPO GERADOR ESTACIONARIO, SILENCIADO, POTENCIA 180 KVA, MOTOR  DIESEL                                                                                                                                                                                                                                                                                                                                                                                                                                   </t>
  </si>
  <si>
    <t>191.333,08</t>
  </si>
  <si>
    <t xml:space="preserve">GRUPO GERADOR REBOCAVEL, POTENCIA *66* KVA, MOTOR A DIESEL                                                                                                                                                                                                                                                                                                                                                                                                                                                </t>
  </si>
  <si>
    <t>112.469,48</t>
  </si>
  <si>
    <t>6,07</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</si>
  <si>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</si>
  <si>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</si>
  <si>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</si>
  <si>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</si>
  <si>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</si>
  <si>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</si>
  <si>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</si>
  <si>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</si>
  <si>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</si>
  <si>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</si>
  <si>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14340 KG, MOMENTO MAXIMO DE CARGA 42,3 TM, ALCANCE MAXIMO HORIZONTAL 16,80 M, PARA MONTAGEM SOBRE CHASSI DE CAMINHAO PBT MINIMO 23000 KG (INCLUI MONTAGEM, NAO INCLUI CAMINHAO)                                                                                                                                                                                                                                                                          </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</si>
  <si>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</si>
  <si>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</si>
  <si>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</si>
  <si>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</si>
  <si>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</si>
  <si>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DE ACO GALVANIZADO, H = *30* CM, BASE RETANGULAR, PARA FIXACAO DE CONCERTINA SIMPLES DE 30 CM (NAO INCLUI OS FIXADORES)                                                                                                                                                                                                                                                                                                                                                                        </t>
  </si>
  <si>
    <t>21,15</t>
  </si>
  <si>
    <t>2,28</t>
  </si>
  <si>
    <t xml:space="preserve">HASTE RETA PARA GANCHO DE FERRO GALVANIZADO, COM ROSCA 5/16" X 35 CM PARA FIXACAO DE TELHA DE FIBROCIMENTO, INCLUI PORCA E ARRUELAS DE VEDACAO                                                                                                                                                                                                                                                                                                                                                            </t>
  </si>
  <si>
    <t>3,73</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</si>
  <si>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</si>
  <si>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</si>
  <si>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</si>
  <si>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</si>
  <si>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</si>
  <si>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</si>
  <si>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342.998,80</t>
  </si>
  <si>
    <t xml:space="preserve">HIDROJATEADORA PARA DESOBSTRUCAO DE REDES E GALERIAS, TANQUE 7000 L, BOMBA TRIPLEX 140 KGF/CM2 260 L/MIN ALIMENTADA POR MOTOR INDEPENDENTE A DIESEL POTENCIA 125 CV (INCLUI MONTAGEM, NAO INCLUI CAMINHAO)                                                                                                                                                                                                                                                                                                </t>
  </si>
  <si>
    <t>364.896,09</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</si>
  <si>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</si>
  <si>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</si>
  <si>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</si>
  <si>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</si>
  <si>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</si>
  <si>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</si>
  <si>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</si>
  <si>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27,80</t>
  </si>
  <si>
    <t xml:space="preserve">IMPERMEABILIZADOR (HORISTA)                                                                                                                                                                                                                                                                                                                                                                                                                                                                               </t>
  </si>
  <si>
    <t xml:space="preserve">IMPERMEABILIZADOR (MENSALISTA)                                                                                                                                                                                                                                                                                                                                                                                                                                                                            </t>
  </si>
  <si>
    <t xml:space="preserve">IMPERMEABILIZANTE FLEXIVEL BRANCO DE BASE ACRILICA PARA COBERTURAS                                                                                                                                                                                                                                                                                                                                                                                                                                        </t>
  </si>
  <si>
    <t>18,69</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</si>
  <si>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</si>
  <si>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</si>
  <si>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</si>
  <si>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</si>
  <si>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</si>
  <si>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21,14</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</si>
  <si>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</si>
  <si>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</si>
  <si>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</si>
  <si>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</si>
  <si>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</si>
  <si>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</si>
  <si>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</si>
  <si>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</si>
  <si>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16,24</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</si>
  <si>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</si>
  <si>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</si>
  <si>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</si>
  <si>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</si>
  <si>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</si>
  <si>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</si>
  <si>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</si>
  <si>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</si>
  <si>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27,01</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</si>
  <si>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</si>
  <si>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</si>
  <si>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</si>
  <si>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</si>
  <si>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</si>
  <si>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839,00</t>
  </si>
  <si>
    <t xml:space="preserve">ISOLADOR DE PORCELANA SUSPENSO, DISCO TIPO GARFO OLHAL, DIAMETRO DE 152 MM, PARA TENSAO DE *15* KV                                                                                                                                                                                                                                                                                                                                                                                                        </t>
  </si>
  <si>
    <t>96,54</t>
  </si>
  <si>
    <t xml:space="preserve">ISOLADOR DE PORCELANA, TIPO BUCHA, PARA TENSAO DE *15* KV                                                                                                                                                                                                                                                                                                                                                                                                                                                 </t>
  </si>
  <si>
    <t>509,60</t>
  </si>
  <si>
    <t xml:space="preserve">ISOLADOR DE PORCELANA, TIPO BUCHA, PARA TENSAO DE *35* KV                                                                                                                                                                                                                                                                                                                                                                                                                                                 </t>
  </si>
  <si>
    <t>867,65</t>
  </si>
  <si>
    <t xml:space="preserve">ISOLADOR DE PORCELANA, TIPO PINO MONOCORPO, PARA TENSAO DE *15* KV                                                                                                                                                                                                                                                                                                                                                                                                                                        </t>
  </si>
  <si>
    <t>29,55</t>
  </si>
  <si>
    <t xml:space="preserve">ISOLADOR DE PORCELANA, TIPO PINO MONOCORPO, PARA TENSAO DE *35* KV                                                                                                                                                                                                                                                                                                                                                                                                                                        </t>
  </si>
  <si>
    <t>124,65</t>
  </si>
  <si>
    <t xml:space="preserve">ISOLADOR DE PORCELANA, TIPO ROLDANA, DIMENSOES DE *72* X *72* MM, PARA USO EM BAIXA TENSAO                                                                                                                                                                                                                                                                                                                                                                                                                </t>
  </si>
  <si>
    <t>5,92</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</si>
  <si>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</si>
  <si>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</si>
  <si>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</si>
  <si>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</si>
  <si>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</si>
  <si>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</si>
  <si>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</si>
  <si>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</si>
  <si>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</si>
  <si>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</si>
  <si>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</si>
  <si>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</si>
  <si>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</si>
  <si>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</si>
  <si>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</si>
  <si>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</si>
  <si>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</si>
  <si>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</si>
  <si>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</si>
  <si>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6,95</t>
  </si>
  <si>
    <t xml:space="preserve">JOELHO CPVC, SOLDAVEL, 45 GRAUS, 35 MM, PARA AGUA QUENTE                                                                                                                                                                                                                                                                                                                                                                                                                                                  </t>
  </si>
  <si>
    <t xml:space="preserve">JOELHO CPVC, SOLDAVEL, 45 GRAUS, 42 MM, PARA AGUA QUENTE                                                                                                                                                                                                                                                                                                                                                                                                                                                  </t>
  </si>
  <si>
    <t>20,52</t>
  </si>
  <si>
    <t xml:space="preserve">JOELHO CPVC, SOLDAVEL, 45 GRAUS, 54 MM, PARA AGUA QUENTE                                                                                                                                                                                                                                                                                                                                                                                                                                                  </t>
  </si>
  <si>
    <t>43,57</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</si>
  <si>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</si>
  <si>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</si>
  <si>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</si>
  <si>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</si>
  <si>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2,86</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</si>
  <si>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</si>
  <si>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</si>
  <si>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</si>
  <si>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</si>
  <si>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</si>
  <si>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</si>
  <si>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</si>
  <si>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</si>
  <si>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</si>
  <si>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</si>
  <si>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</si>
  <si>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</si>
  <si>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</si>
  <si>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12,23</t>
  </si>
  <si>
    <t xml:space="preserve">JOELHO DE TRANSICAO, CPVC, SOLDAVEL, 90 GRAUS, 22 MM X 3/4", PARA AGUA QUENTE                                                                                                                                                                                                                                                                                                                                                                                                                             </t>
  </si>
  <si>
    <t xml:space="preserve">JOELHO PPR 45 GRAUS, SOLDAVEL, F/F, DN 20 MM, PARA AGUA QUENTE PREDIAL                                                                                                                                                                                                                                                                                                                                                                                                                                    </t>
  </si>
  <si>
    <t>1,96</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</si>
  <si>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</si>
  <si>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</si>
  <si>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</si>
  <si>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</si>
  <si>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</si>
  <si>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</si>
  <si>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</si>
  <si>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6,61</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</si>
  <si>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</si>
  <si>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</si>
  <si>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</si>
  <si>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</si>
  <si>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3,56</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</si>
  <si>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</si>
  <si>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</si>
  <si>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</si>
  <si>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</si>
  <si>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</si>
  <si>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</si>
  <si>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</si>
  <si>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5,35</t>
  </si>
  <si>
    <t xml:space="preserve">JOELHO PVC, ROSCAVEL, 45 GRAUS, 1/2", COR BRANCA, PARA AGUA FRIA PREDIAL                                                                                                                                                                                                                                                                                                                                                                                                                                  </t>
  </si>
  <si>
    <t>4,22</t>
  </si>
  <si>
    <t xml:space="preserve">JOELHO PVC, ROSCAVEL, 45 GRAUS, 1", COR BRANCA, PARA AGUA FRIA PREDIAL                                                                                                                                                                                                                                                                                                                                                                                                                                    </t>
  </si>
  <si>
    <t>11,68</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</si>
  <si>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</si>
  <si>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</si>
  <si>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</si>
  <si>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</si>
  <si>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</si>
  <si>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</si>
  <si>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</si>
  <si>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2,14</t>
  </si>
  <si>
    <t xml:space="preserve">JOELHO PVC, SOLDAVEL COM ROSCA, 90 GRAUS, 32 MM X 3/4", COR MARROM, PARA AGUA FRIA PREDIAL                                                                                                                                                                                                                                                                                                                                                                                                                </t>
  </si>
  <si>
    <t>11,25</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</si>
  <si>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</si>
  <si>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</si>
  <si>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</si>
  <si>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</si>
  <si>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</si>
  <si>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7,10</t>
  </si>
  <si>
    <t xml:space="preserve">JOELHO PVC, SOLDAVEL, COM BUCHA DE LATAO, 90 GRAUS, 32 MM X 3/4", PARA AGUA FRIA PREDIAL                                                                                                                                                                                                                                                                                                                                                                                                                  </t>
  </si>
  <si>
    <t xml:space="preserve">JOELHO PVC, SOLDAVEL, PB, 45 GRAUS, DN 100 MM, PARA ESGOTO PREDIAL                                                                                                                                                                                                                                                                                                                                                                                                                                        </t>
  </si>
  <si>
    <t>8,63</t>
  </si>
  <si>
    <t xml:space="preserve">JOELHO PVC, SOLDAVEL, PB, 45 GRAUS, DN 150 MM, PARA ESGOTO PREDIAL                                                                                                                                                                                                                                                                                                                                                                                                                                        </t>
  </si>
  <si>
    <t xml:space="preserve">JOELHO PVC, SOLDAVEL, PB, 45 GRAUS, DN 40 MM, PARA ESGOTO PREDIAL                                                                                                                                                                                                                                                                                                                                                                                                                                         </t>
  </si>
  <si>
    <t>2,32</t>
  </si>
  <si>
    <t xml:space="preserve">JOELHO PVC, SOLDAVEL, PB, 45 GRAUS, DN 50 MM, PARA ESGOTO PREDIAL                                                                                                                                                                                                                                                                                                                                                                                                                                         </t>
  </si>
  <si>
    <t xml:space="preserve">JOELHO PVC, SOLDAVEL, PB, 45 GRAUS, DN 75 MM, PARA ESGOTO PREDIAL                                                                                                                                                                                                                                                                                                                                                                                                                                         </t>
  </si>
  <si>
    <t xml:space="preserve">JOELHO PVC, SOLDAVEL, PB, 90 GRAUS, DN 100 MM, PARA ESGOTO PREDIAL                                                                                                                                                                                                                                                                                                                                                                                                                                        </t>
  </si>
  <si>
    <t>7,84</t>
  </si>
  <si>
    <t xml:space="preserve">JOELHO PVC, SOLDAVEL, PB, 90 GRAUS, DN 150 MM, PARA ESGOTO PREDIAL                                                                                                                                                                                                                                                                                                                                                                                                                                        </t>
  </si>
  <si>
    <t xml:space="preserve">JOELHO PVC, SOLDAVEL, PB, 90 GRAUS, DN 40 MM, PARA ESGOTO PREDIAL                                                                                                                                                                                                                                                                                                                                                                                                                                         </t>
  </si>
  <si>
    <t xml:space="preserve">JOELHO PVC, SOLDAVEL, PB, 90 GRAUS, DN 50 MM, PARA ESGOTO PREDIAL                                                                                                                                                                                                                                                                                                                                                                                                                                         </t>
  </si>
  <si>
    <t>2,89</t>
  </si>
  <si>
    <t xml:space="preserve">JOELHO PVC, SOLDAVEL, PB, 90 GRAUS, DN 75 MM, PARA ESGOTO PREDIAL                                                                                                                                                                                                                                                                                                                                                                                                                                         </t>
  </si>
  <si>
    <t>6,56</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</si>
  <si>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</si>
  <si>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</si>
  <si>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</si>
  <si>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</si>
  <si>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</si>
  <si>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5,20</t>
  </si>
  <si>
    <t xml:space="preserve">JOELHO PVC, SOLDAVEL, 90 GRAUS, 50 MM, COR MARROM, PARA AGUA FRIA PREDIAL                                                                                                                                                                                                                                                                                                                                                                                                                                 </t>
  </si>
  <si>
    <t xml:space="preserve">JOELHO PVC, SOLDAVEL, 90 GRAUS, 60 MM, COR MARROM, PARA AGUA FRIA PREDIAL                                                                                                                                                                                                                                                                                                                                                                                                                                 </t>
  </si>
  <si>
    <t>25,51</t>
  </si>
  <si>
    <t xml:space="preserve">JOELHO PVC, SOLDAVEL, 90 GRAUS, 85 MM, COR MARROM, PARA AGUA FRIA PREDIAL                                                                                                                                                                                                                                                                                                                                                                                                                                 </t>
  </si>
  <si>
    <t xml:space="preserve">JOELHO PVC, 90 GRAUS, ROSCAVEL, 1 1/4", COR BRANCA, AGUA FRIA PREDIAL                                                                                                                                                                                                                                                                                                                                                                                                                                     </t>
  </si>
  <si>
    <t>11,11</t>
  </si>
  <si>
    <t xml:space="preserve">JOELHO/COTOVELO 90 GRAUS, METALICO, PARA CONEXAO COM ANEL DESLIZANTE, DN 16 MM, EM TUBO PEX PARA INST. AGUA QUENTE/FRIA                                                                                                                                                                                                                                                                                                                                                                                   </t>
  </si>
  <si>
    <t>9,42</t>
  </si>
  <si>
    <t xml:space="preserve">JOELHO/COTOVELO 90 GRAUS, METALICO, PARA CONEXAO COM ANEL DESLIZANTE, DN 20 MM, EM TUBO PEX PARA INST. AGUA QUENTE/FRIA                                                                                                                                                                                                                                                                                                                                                                                   </t>
  </si>
  <si>
    <t>11,57</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</si>
  <si>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</si>
  <si>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</si>
  <si>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</si>
  <si>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8,41</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</si>
  <si>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</si>
  <si>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</si>
  <si>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MOVEL, METALICO, PARA CONEXAO COM ANEL DESLIZANTE, DN 20 MM X 3/4",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</si>
  <si>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</si>
  <si>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</si>
  <si>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</si>
  <si>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</si>
  <si>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17,52</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</si>
  <si>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</si>
  <si>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</si>
  <si>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</si>
  <si>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</si>
  <si>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19,39</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</si>
  <si>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</si>
  <si>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</si>
  <si>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</si>
  <si>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 xml:space="preserve">JOELHO, PVC SERIE R, 45 GRAUS, DN 100 MM, PARA ESGOTO PREDIAL                                                                                                                                                                                                                                                                                                                                                                                                                                             </t>
  </si>
  <si>
    <t>19,29</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</si>
  <si>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</si>
  <si>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</si>
  <si>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</si>
  <si>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</si>
  <si>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</si>
  <si>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</si>
  <si>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72,76</t>
  </si>
  <si>
    <t xml:space="preserve">JOELHO, PVC SERIE R, 90 GRAUS, DN 40 MM, PARA ESGOTO PREDIAL                                                                                                                                                                                                                                                                                                                                                                                                                                              </t>
  </si>
  <si>
    <t xml:space="preserve">JOELHO, PVC SERIE R, 90 GRAUS, DN 50 MM, PARA ESGOTO PREDIAL                                                                                                                                                                                                                                                                                                                                                                                                                                              </t>
  </si>
  <si>
    <t xml:space="preserve">JOELHO, PVC SERIE R, 90 GRAUS, DN 75 MM, PARA ESGOTO PREDIAL                                                                                                                                                                                                                                                                                                                                                                                                                                              </t>
  </si>
  <si>
    <t>15,89</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</si>
  <si>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</si>
  <si>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</si>
  <si>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</si>
  <si>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</si>
  <si>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5,25</t>
  </si>
  <si>
    <t xml:space="preserve">JOELHO, PVC SOLDAVEL, 45 GRAUS, 50 MM, COR MARROM, PARA AGUA FRIA PREDIAL                                                                                                                                                                                                                                                                                                                                                                                                                                 </t>
  </si>
  <si>
    <t>6,60</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</si>
  <si>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</si>
  <si>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</si>
  <si>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</si>
  <si>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</si>
  <si>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</si>
  <si>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49,15</t>
  </si>
  <si>
    <t xml:space="preserve">JOGO DE TRANQUETA E ROSETA REDONDA DE SOBREPOR SEM FUROS, EM LATAO CROMADO, DIAMETRO *50* MM, PARA FECHADURA DE PORTA DE BANHEIRO                                                                                                                                                                                                                                                                                                                                                                         </t>
  </si>
  <si>
    <t>46,18</t>
  </si>
  <si>
    <t xml:space="preserve">JUNCAO DE REDUCAO INVERTIDA, PVC SOLDAVEL, 100 X 50 MM, SERIE NORMAL PARA ESGOTO PREDIAL                                                                                                                                                                                                                                                                                                                                                                                                                  </t>
  </si>
  <si>
    <t>18,01</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</si>
  <si>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</si>
  <si>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</si>
  <si>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</si>
  <si>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39,54</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</si>
  <si>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</si>
  <si>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</si>
  <si>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</si>
  <si>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</si>
  <si>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51,14</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</si>
  <si>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</si>
  <si>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</si>
  <si>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</si>
  <si>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</si>
  <si>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8,09</t>
  </si>
  <si>
    <t xml:space="preserve">JUNCAO SIMPLES, PVC SERIE R, DN 50 X 50 MM, PARA ESGOTO PREDIAL                                                                                                                                                                                                                                                                                                                                                                                                                                           </t>
  </si>
  <si>
    <t>19,82</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</si>
  <si>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</si>
  <si>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</si>
  <si>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</si>
  <si>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3,57</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</si>
  <si>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</si>
  <si>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</si>
  <si>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</si>
  <si>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</si>
  <si>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</si>
  <si>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</si>
  <si>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</si>
  <si>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</si>
  <si>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</si>
  <si>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</si>
  <si>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</si>
  <si>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</si>
  <si>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86,56</t>
  </si>
  <si>
    <t xml:space="preserve">JUNTA DILATACAO ELASTICA PARA CONCRETO (FUGENBAND) O-22, ATE 30 MCA                                                                                                                                                                                                                                                                                                                                                                                                                                       </t>
  </si>
  <si>
    <t>128,78</t>
  </si>
  <si>
    <t xml:space="preserve">JUNTA DILATACAO ELASTICA PARA CONCRETO (FUGENBAND) O-35/10, ATE 100 MCA                                                                                                                                                                                                                                                                                                                                                                                                                                   </t>
  </si>
  <si>
    <t>484,67</t>
  </si>
  <si>
    <t xml:space="preserve">JUNTA DILATACAO ELASTICA PARA CONCRETO (FUGENBAND) O-35/6, ATE 100 MCA                                                                                                                                                                                                                                                                                                                                                                                                                                    </t>
  </si>
  <si>
    <t>400,97</t>
  </si>
  <si>
    <t xml:space="preserve">JUNTA PLASTICA DE DILATACAO PARA PISOS, COR CINZA, 10 X 4,5 MM (ALTURA X ESPESSURA)                                                                                                                                                                                                                                                                                                                                                                                                                       </t>
  </si>
  <si>
    <t>1,36</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</si>
  <si>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</si>
  <si>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</si>
  <si>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</si>
  <si>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384,27</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</si>
  <si>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</si>
  <si>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</si>
  <si>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</si>
  <si>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</si>
  <si>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</si>
  <si>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</si>
  <si>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</si>
  <si>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</si>
  <si>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123,62</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</si>
  <si>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</si>
  <si>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</si>
  <si>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</si>
  <si>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689,60</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</si>
  <si>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</si>
  <si>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562,81</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</si>
  <si>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</si>
  <si>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</si>
  <si>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572,02</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</si>
  <si>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</si>
  <si>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</si>
  <si>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581,72</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</si>
  <si>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</si>
  <si>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866,84</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</si>
  <si>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</si>
  <si>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622,46</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</si>
  <si>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</si>
  <si>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701,43</t>
  </si>
  <si>
    <t>771,57</t>
  </si>
  <si>
    <t xml:space="preserve">KIT PORTA PRONTA DE MADEIRA, FOLHA MEDIA (NBR 15930) DE 800 X 2100 MM, DE 35 MM A 40 MM DE ESPESSURA, NUCLEO SEMI-SOLIDO (SARRAFEADO), ESTRUTURA USINADA PARA FECHADURA, CAPA LISA EM HDF, ACABAMENTO MELAMINICO BRANCO (INCLUI MARCO, ALIZARES E DOBRADICAS)                                                                                                                                                                                                                                             </t>
  </si>
  <si>
    <t>893,27</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</si>
  <si>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</si>
  <si>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806,86</t>
  </si>
  <si>
    <t xml:space="preserve">KIT PORTA PRONTA DE MADEIRA, FOLHA MEDIA (NBR 15930) DE 900 X 2100 MM, DE 35 MM A 40 MM DE ESPESSURA, NUCLEO SEMI-SOLIDO (SARRAFEADO), ESTRUTURA USINADA PARA FECHADURA, CAPA LISA EM HDF, ACABAMENTO MELAMINICO BRANCO (INCLUI MARCO, ALIZARES E DOBRADICAS)                                                                                                                                                                                                                                             </t>
  </si>
  <si>
    <t>958,12</t>
  </si>
  <si>
    <t>1.045,39</t>
  </si>
  <si>
    <t>1.289,31</t>
  </si>
  <si>
    <t xml:space="preserve">KIT PORTA PRONTA DE MADEIRA, FOLHA PESADA (NBR 15930) DE 800 X 2100 MM, DE 40 MM A 45 MM DE ESPESSURA, COM MARCO EM ACO, NUCLEO SOLIDO, CAPA LISA EM HDF, ACABAMENTO MELAMINICO BRANCO (INCLUI MARCO, ALIZARES, DOBRADICAS E FECHADURA)                                                                                                                                                                                                                                                                   </t>
  </si>
  <si>
    <t>1.016,25</t>
  </si>
  <si>
    <t>1.073,70</t>
  </si>
  <si>
    <t>1.307,62</t>
  </si>
  <si>
    <t xml:space="preserve">KIT PORTA PRONTA DE MADEIRA, FOLHA PESADA (NBR 15930) DE 900 X 2100 MM, DE 40 MM A 45 MM DE ESPESSURA, COM MARCO EM ACO, NUCLEO SOLIDO, CAPA LISA EM HDF, ACABAMENTO MELAMINICO BRANCO (INCLUI MARCO, ALIZARES, DOBRADICAS E FECHADURA)                                                                                                                                                                                                                                                                   </t>
  </si>
  <si>
    <t>1.079,77</t>
  </si>
  <si>
    <t xml:space="preserve">LADRILHO HIDRAULICO, *20 X 20* CM, E= 2 CM, PADRAO DADOS, COR NATURAL                                                                                                                                                                                                                                                                                                                                                                                                                                     </t>
  </si>
  <si>
    <t xml:space="preserve">LADRILHO HIDRAULICO, *25 X 25* CM, E= 2 CM, PADRAO RAMPA, COR NATURAL                                                                                                                                                                                                                                                                                                                                                                                                                                     </t>
  </si>
  <si>
    <t xml:space="preserve">LADRILHO HIDRAULICO, *30 X 30* CM, E= 2 CM, PADRAO MILANO, COR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</si>
  <si>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</si>
  <si>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</si>
  <si>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</si>
  <si>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</si>
  <si>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</si>
  <si>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52,36</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</si>
  <si>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</si>
  <si>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</si>
  <si>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</si>
  <si>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</si>
  <si>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</si>
  <si>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</si>
  <si>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</si>
  <si>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</si>
  <si>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80,62</t>
  </si>
  <si>
    <t xml:space="preserve">LAMBRI EM ALUMINIO, DE APROXIMADAMENTE 0,6 KG/M, COM APROXIMADAMENTE 168,0 MM DE LARGURA, 6,0 MM DE ALTURA E 6,0 M DE EXTENSAO                                                                                                                                                                                                                                                                                                                                                                            </t>
  </si>
  <si>
    <t>14,59</t>
  </si>
  <si>
    <t>109,04</t>
  </si>
  <si>
    <t>9,33</t>
  </si>
  <si>
    <t xml:space="preserve">LAMPADA LED TIPO DICROICA BIVOLT, LUZ BRANCA, 5 W (BASE GU10)                                                                                                                                                                                                                                                                                                                                                                                                                                             </t>
  </si>
  <si>
    <t xml:space="preserve">LAMPADA LED TUBULAR BIVOLT 18/20 W, BASE G13                                                                                                                                                                                                                                                                                                                                                                                                                                                              </t>
  </si>
  <si>
    <t>11,48</t>
  </si>
  <si>
    <t xml:space="preserve">LAMPADA LED TUBULAR BIVOLT 9/10 W, BASE G13                                                                                                                                                                                                                                                                                                                                                                                                                                                               </t>
  </si>
  <si>
    <t xml:space="preserve">LAMPADA LED 10 W BIVOLT BRANCA, FORMATO TRADICIONAL (BASE E27)                                                                                                                                                                                                                                                                                                                                                                                                                                            </t>
  </si>
  <si>
    <t xml:space="preserve">LAMPADA LED 6 W BIVOLT BRANCA, FORMATO TRADICIONAL (BASE E27)                                                                                                                                                                                                                                                                                                                                                                                                                                             </t>
  </si>
  <si>
    <t>51,62</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</si>
  <si>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</si>
  <si>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</si>
  <si>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</si>
  <si>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</si>
  <si>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</si>
  <si>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</si>
  <si>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</si>
  <si>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</si>
  <si>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</si>
  <si>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89,98</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</si>
  <si>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</si>
  <si>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</si>
  <si>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</si>
  <si>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</si>
  <si>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15,62</t>
  </si>
  <si>
    <t xml:space="preserve">LIMPA VIDROS COM PULVERIZADOR                                                                                                                                                                                                                                                                                                                                                                                                                                                                             </t>
  </si>
  <si>
    <t xml:space="preserve">LIMPADORA A SUCCAO, TANQUE 12000 L, BASCULAMENTO HIDRAULICO, BOMBA 12 M3/MIN 95% VACUO (INCLUI MONTAGEM, NAO INCLUI CAMINHAO)                                                                                                                                                                                                                                                                                                                                                                             </t>
  </si>
  <si>
    <t>295.000,00</t>
  </si>
  <si>
    <t xml:space="preserve">LIMPADORA DE SUCCAO TANQUE 7000 L, BOMBA 12 M3/MIN 95% VACUO (INCLUI MONTAGEM, NAO INCLUI CAMINHAO)                                                                                                                                                                                                                                                                                                                                                                                                       </t>
  </si>
  <si>
    <t>250.504,73</t>
  </si>
  <si>
    <t xml:space="preserve">LIMPADORA DE SUCCAO, TANQUE 11000 L, BOMBA 340 M3/MIN (INCLUI MONTAGEM, NAO INCLUI CAMINHAO)                                                                                                                                                                                                                                                                                                                                                                                                              </t>
  </si>
  <si>
    <t>419.376,48</t>
  </si>
  <si>
    <t xml:space="preserve">LIMPADORA DE SUCCAO, TANQUE 5500 L, BOMBA 60M3/MIN, VACUO 500 MBAR (INCLUI MONTAGEM, NAO INCLUI CAMINHAO)                                                                                                                                                                                                                                                                                                                                                                                                 </t>
  </si>
  <si>
    <t>711.748,80</t>
  </si>
  <si>
    <t xml:space="preserve">LINHA DE PEDREIRO LISA 100 M                                                                                                                                                                                                                                                                                                                                                                                                                                                                              </t>
  </si>
  <si>
    <t>13,98</t>
  </si>
  <si>
    <t xml:space="preserve">LIXA D'AGUA EM FOLHA, GRAO 100                                                                                                                                                                                                                                                                                                                                                                                                                                                                            </t>
  </si>
  <si>
    <t xml:space="preserve">LIXA EM FOLHA PARA FERRO, NUMERO 150                                                                                                                                                                                                                                                                                                                                                                                                                                                                      </t>
  </si>
  <si>
    <t xml:space="preserve">LIXA EM FOLHA PARA PAREDE OU MADEIRA, NUMERO 120, COR VERMELHA                                                                                                                                                                                                                                                                                                                                                                                                                                            </t>
  </si>
  <si>
    <t>1,21</t>
  </si>
  <si>
    <t xml:space="preserve">LIXEIRA DUPLA, COM CAPACIDADE VOLUMETRICA DE 60L*, FABRICADA EM TUBO DE ACO CARBONO, CESTOS EM CHAPA DE ACO E PINTURA NO PROCESSO ELETROSTATICO - PARA ACADEMIA AO AR LIVRE / ACADEMIA DA TERCEIRA IDADE - ATI                                                                                                                                                                                                                                                                                            </t>
  </si>
  <si>
    <t>1.235,91</t>
  </si>
  <si>
    <t xml:space="preserve">LOCACAO DE ANDAIME METALICO TIPO FACHADEIRO, PECAS COM APROXIMADAMENTE 1,20 M DE LARGURA E 2,0 M DE ALTURA, INCLUINDO DIAGONAIS EM X, BARRAS DE LIGACAO, SAPATAS E DEMAIS ITENS NECESSARIOS A MONTAGEM (NAO INCLUI INSTALACAO)                                                                                                                                                                                                                                                                            </t>
  </si>
  <si>
    <t>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</si>
  <si>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</si>
  <si>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</si>
  <si>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</si>
  <si>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</si>
  <si>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UNXMES</t>
  </si>
  <si>
    <t>22,96</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</si>
  <si>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</si>
  <si>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</si>
  <si>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</si>
  <si>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</si>
  <si>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</si>
  <si>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</si>
  <si>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</si>
  <si>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</si>
  <si>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</si>
  <si>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</si>
  <si>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</si>
  <si>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</si>
  <si>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</si>
  <si>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</si>
  <si>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</si>
  <si>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19,31</t>
  </si>
  <si>
    <t xml:space="preserve">LOCACAO DE GRUPO GERADOR ACIMA DE * 125 ATE 180* KVA, MOTOR DIESEL, REBOCAVEL, ACIONAMENTO MANUAL                                                                                                                                                                                                                                                                                                                                                                                                         </t>
  </si>
  <si>
    <t xml:space="preserve">LOCACAO DE GRUPO GERADOR DE *260* KVA, DIESEL REBOCAVEL, ACIONAMENTO MANUAL                                                                                                                                                                                                                                                                                                                                                                                                                               </t>
  </si>
  <si>
    <t>31,64</t>
  </si>
  <si>
    <t xml:space="preserve">LOCACAO DE NIVEL OPTICO, COM PRECISAO DE 0,7 MM, AUMENTO DE 32X                                                                                                                                                                                                                                                                                                                                                                                                                                           </t>
  </si>
  <si>
    <t xml:space="preserve">LOCACAO DE TEODOLITO ELETRONICO, PRECISAO ANGULAR DE 5 A 7 SEGUNDOS, INCLUINDO TRIPE                                                                                                                                                                                                                                                                                                                                                                                                                      </t>
  </si>
  <si>
    <t xml:space="preserve">LOCACAO DE VIGA SANDUICHE METALICA VAZADA PARA TRAVAMENTO DE PILARES, ALTURA DE *8* CM, LARGURA DE *6* CM E EXTENSAO DE 2 M                                                                                                                                                                                                                                                                                                                                                                               </t>
  </si>
  <si>
    <t xml:space="preserve">LONA PLASTICA EXTRA FORTE PRETA, E = 200 MICRA                                                                                                                                                                                                                                                                                                                                                                                                                                                            </t>
  </si>
  <si>
    <t>1,15</t>
  </si>
  <si>
    <t xml:space="preserve">LONA PLASTICA PESADA PRETA, E = 150 MICRA                                                                                                                                                                                                                                                                                                                                                                                                                                                                 </t>
  </si>
  <si>
    <t>0,83</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</si>
  <si>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</si>
  <si>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</si>
  <si>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</si>
  <si>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</si>
  <si>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15,05</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</si>
  <si>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</si>
  <si>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</si>
  <si>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</si>
  <si>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</si>
  <si>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</si>
  <si>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</si>
  <si>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</si>
  <si>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</si>
  <si>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</si>
  <si>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18,67</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</si>
  <si>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</si>
  <si>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</si>
  <si>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</si>
  <si>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LED REFLETOR RETANGULAR BIVOLT, LUZ BRANCA, 10 W                                                                                                                                                                                                                                                                                                                                                                                                                                                </t>
  </si>
  <si>
    <t xml:space="preserve">LUMINARIA LED REFLETOR RETANGULAR BIVOLT, LUZ BRANCA, 30 W                                                                                                                                                                                                                                                                                                                                                                                                                                                </t>
  </si>
  <si>
    <t xml:space="preserve">LUMINARIA LED REFLETOR RETANGULAR BIVOLT, LUZ BRANCA, 50 W                                                                                                                                                                                                                                                                                                                                                                                                                                                </t>
  </si>
  <si>
    <t>35,14</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</si>
  <si>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</si>
  <si>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</si>
  <si>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</si>
  <si>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</si>
  <si>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</si>
  <si>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</si>
  <si>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</si>
  <si>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</si>
  <si>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</si>
  <si>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</si>
  <si>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1,51</t>
  </si>
  <si>
    <t xml:space="preserve">LUVA CPVC, SOLDAVEL, 22 MM, PARA AGUA QUENTE PREDIAL                                                                                                                                                                                                                                                                                                                                                                                                                                                      </t>
  </si>
  <si>
    <t xml:space="preserve">LUVA CPVC, SOLDAVEL, 28 MM, PARA AGUA QUENTE PREDIAL                                                                                                                                                                                                                                                                                                                                                                                                                                                      </t>
  </si>
  <si>
    <t>4,35</t>
  </si>
  <si>
    <t xml:space="preserve">LUVA CPVC, SOLDAVEL, 35 MM, PARA AGUA QUENTE PREDIAL                                                                                                                                                                                                                                                                                                                                                                                                                                                      </t>
  </si>
  <si>
    <t>9,68</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</si>
  <si>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</si>
  <si>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</si>
  <si>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</si>
  <si>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</si>
  <si>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</si>
  <si>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</si>
  <si>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</si>
  <si>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2,73</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</si>
  <si>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</si>
  <si>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</si>
  <si>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</si>
  <si>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</si>
  <si>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</si>
  <si>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</si>
  <si>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</si>
  <si>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</si>
  <si>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</si>
  <si>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</si>
  <si>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</si>
  <si>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</si>
  <si>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</si>
  <si>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</si>
  <si>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</si>
  <si>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</si>
  <si>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</si>
  <si>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10,87</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</si>
  <si>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</si>
  <si>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</si>
  <si>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</si>
  <si>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</si>
  <si>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PBA, JE, DN 100 / DE 110 MM, PARA REDE DE AGUA                                                                                                                                                                                                                                                                                                                                                                                                                                         </t>
  </si>
  <si>
    <t xml:space="preserve">LUVA DE CORRER PVC PBA, JE, DN 50 / DE 60 MM, PARA REDE DE AGUA                                                                                                                                                                                                                                                                                                                                                                                                                                           </t>
  </si>
  <si>
    <t>13,56</t>
  </si>
  <si>
    <t xml:space="preserve">LUVA DE CORRER PVC PBA, JE, DN 75 / DE 85 MM, PARA REDE DE AGUA                                                                                                                                                                                                                                                                                                                                                                                                                                           </t>
  </si>
  <si>
    <t xml:space="preserve">LUVA DE CORRER PVC, JE, DN 250 MM, PARA REDE COLETORA DE ESGOTO                                                                                                                                                                                                                                                                                                                                                                                                                                           </t>
  </si>
  <si>
    <t xml:space="preserve">LUVA DE CORRER, CPVC, SOLDAVEL, 15 MM, PARA AGUA QUENTE PREDIAL                                                                                                                                                                                                                                                                                                                                                                                                                                           </t>
  </si>
  <si>
    <t xml:space="preserve">LUVA DE CORRER, CPVC, SOLDAVEL, 22 MM, PARA AGUA QUENTE PREDIAL                                                                                                                                                                                                                                                                                                                                                                                                                                           </t>
  </si>
  <si>
    <t>8,18</t>
  </si>
  <si>
    <t xml:space="preserve">LUVA DE CORRER, CPVC, SOLDAVEL, 28 MM, PARA AGUA QUENTE PREDIAL                                                                                                                                                                                                                                                                                                                                                                                                                                           </t>
  </si>
  <si>
    <t>12,10</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</si>
  <si>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</si>
  <si>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</si>
  <si>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</si>
  <si>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</si>
  <si>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</si>
  <si>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</si>
  <si>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17,42</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</si>
  <si>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</si>
  <si>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</si>
  <si>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</si>
  <si>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</si>
  <si>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25,60</t>
  </si>
  <si>
    <t xml:space="preserve">LUVA DE FERRO GALVANIZADO, COM ROSCA BSP, DE 1 1/4"                                                                                                                                                                                                                                                                                                                                                                                                                                                       </t>
  </si>
  <si>
    <t xml:space="preserve">LUVA DE FERRO GALVANIZADO, COM ROSCA BSP, DE 1/2"                                                                                                                                                                                                                                                                                                                                                                                                                                                         </t>
  </si>
  <si>
    <t xml:space="preserve">LUVA DE FERRO GALVANIZADO, COM ROSCA BSP, DE 1"                                                                                                                                                                                                                                                                                                                                                                                                                                                           </t>
  </si>
  <si>
    <t>14,96</t>
  </si>
  <si>
    <t xml:space="preserve">LUVA DE FERRO GALVANIZADO, COM ROSCA BSP, DE 2 1/2"                                                                                                                                                                                                                                                                                                                                                                                                                                                       </t>
  </si>
  <si>
    <t>71,53</t>
  </si>
  <si>
    <t xml:space="preserve">LUVA DE FERRO GALVANIZADO, COM ROSCA BSP, DE 2"                                                                                                                                                                                                                                                                                                                                                                                                                                                           </t>
  </si>
  <si>
    <t>39,21</t>
  </si>
  <si>
    <t xml:space="preserve">LUVA DE FERRO GALVANIZADO, COM ROSCA BSP, DE 3/4"                                                                                                                                                                                                                                                                                                                                                                                                                                                         </t>
  </si>
  <si>
    <t>9,20</t>
  </si>
  <si>
    <t xml:space="preserve">LUVA DE FERRO GALVANIZADO, COM ROSCA BSP, DE 3"                                                                                                                                                                                                                                                                                                                                                                                                                                                           </t>
  </si>
  <si>
    <t>107,91</t>
  </si>
  <si>
    <t xml:space="preserve">LUVA DE FERRO GALVANIZADO, COM ROSCA BSP, DE 4"                                                                                                                                                                                                                                                                                                                                                                                                                                                           </t>
  </si>
  <si>
    <t>170,17</t>
  </si>
  <si>
    <t xml:space="preserve">LUVA DE FERRO GALVANIZADO, COM ROSCA BSP, DE 5"                                                                                                                                                                                                                                                                                                                                                                                                                                                           </t>
  </si>
  <si>
    <t>310,02</t>
  </si>
  <si>
    <t xml:space="preserve">LUVA DE FERRO GALVANIZADO, COM ROSCA BSP, DE 6"                                                                                                                                                                                                                                                                                                                                                                                                                                                           </t>
  </si>
  <si>
    <t>511,33</t>
  </si>
  <si>
    <t xml:space="preserve">LUVA DE PRESSAO, EM PVC, DE 20 MM, PARA ELETRODUTO FLEXIVEL                                                                                                                                                                                                                                                                                                                                                                                                                                               </t>
  </si>
  <si>
    <t>0,90</t>
  </si>
  <si>
    <t xml:space="preserve">LUVA DE PRESSAO, EM PVC, DE 25 MM, PARA ELETRODUTO FLEXIVEL                                                                                                                                                                                                                                                                                                                                                                                                                                               </t>
  </si>
  <si>
    <t xml:space="preserve">LUVA DE PRESSAO, EM PVC, DE 32 MM, PARA ELETRODUTO FLEXIVEL                                                                                                                                                                                                                                                                                                                                                                                                                                               </t>
  </si>
  <si>
    <t xml:space="preserve">LUVA DE REDUCAO DE FERRO GALVANIZADO, COM ROSCA BSP MACHO/FEMEA, DE 1 1/2" X 1"                                                                                                                                                                                                                                                                                                                                                                                                                           </t>
  </si>
  <si>
    <t>38,71</t>
  </si>
  <si>
    <t xml:space="preserve">LUVA DE REDUCAO DE FERRO GALVANIZADO, COM ROSCA BSP MACHO/FEMEA, DE 1" X 1/2"                                                                                                                                                                                                                                                                                                                                                                                                                             </t>
  </si>
  <si>
    <t>21,85</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</si>
  <si>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</si>
  <si>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</si>
  <si>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</si>
  <si>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27,20</t>
  </si>
  <si>
    <t xml:space="preserve">LUVA DE REDUCAO DE FERRO GALVANIZADO, COM ROSCA BSP, DE 1 1/2" X 1/2"                                                                                                                                                                                                                                                                                                                                                                                                                                     </t>
  </si>
  <si>
    <t>25,02</t>
  </si>
  <si>
    <t xml:space="preserve">LUVA DE REDUCAO DE FERRO GALVANIZADO, COM ROSCA BSP, DE 1 1/2" X 1"                                                                                                                                                                                                                                                                                                                                                                                                                                       </t>
  </si>
  <si>
    <t xml:space="preserve">LUVA DE REDUCAO DE FERRO GALVANIZADO, COM ROSCA BSP, DE 1 1/2" X 3/4"                                                                                                                                                                                                                                                                                                                                                                                                                                     </t>
  </si>
  <si>
    <t xml:space="preserve">LUVA DE REDUCAO DE FERRO GALVANIZADO, COM ROSCA BSP, DE 1 1/4" X 1/2"                                                                                                                                                                                                                                                                                                                                                                                                                                     </t>
  </si>
  <si>
    <t>22,44</t>
  </si>
  <si>
    <t xml:space="preserve">LUVA DE REDUCAO DE FERRO GALVANIZADO, COM ROSCA BSP, DE 1 1/4" X 1"                                                                                                                                                                                                                                                                                                                                                                                                                                       </t>
  </si>
  <si>
    <t>22,45</t>
  </si>
  <si>
    <t xml:space="preserve">LUVA DE REDUCAO DE FERRO GALVANIZADO, COM ROSCA BSP, DE 1 1/4" X 3/4"                                                                                                                                                                                                                                                                                                                                                                                                                                     </t>
  </si>
  <si>
    <t xml:space="preserve">LUVA DE REDUCAO DE FERRO GALVANIZADO, COM ROSCA BSP, DE 1" X 1/2"                                                                                                                                                                                                                                                                                                                                                                                                                                         </t>
  </si>
  <si>
    <t xml:space="preserve">LUVA DE REDUCAO DE FERRO GALVANIZADO, COM ROSCA BSP, DE 1" X 3/4"                                                                                                                                                                                                                                                                                                                                                                                                                                         </t>
  </si>
  <si>
    <t>15,08</t>
  </si>
  <si>
    <t xml:space="preserve">LUVA DE REDUCAO DE FERRO GALVANIZADO, COM ROSCA BSP, DE 2 1/2" X 1 1/2"                                                                                                                                                                                                                                                                                                                                                                                                                                   </t>
  </si>
  <si>
    <t>76,38</t>
  </si>
  <si>
    <t xml:space="preserve">LUVA DE REDUCAO DE FERRO GALVANIZADO, COM ROSCA BSP, DE 2 1/2" X 2"                                                                                                                                                                                                                                                                                                                                                                                                                                       </t>
  </si>
  <si>
    <t xml:space="preserve">LUVA DE REDUCAO DE FERRO GALVANIZADO, COM ROSCA BSP, DE 2" X 1 1/2"                                                                                                                                                                                                                                                                                                                                                                                                                                       </t>
  </si>
  <si>
    <t>43,54</t>
  </si>
  <si>
    <t xml:space="preserve">LUVA DE REDUCAO DE FERRO GALVANIZADO, COM ROSCA BSP, DE 2" X 1 1/4"                                                                                                                                                                                                                                                                                                                                                                                                                                       </t>
  </si>
  <si>
    <t xml:space="preserve">LUVA DE REDUCAO DE FERRO GALVANIZADO, COM ROSCA BSP, DE 2" X 1"                                                                                                                                                                                                                                                                                                                                                                                                                                           </t>
  </si>
  <si>
    <t xml:space="preserve">LUVA DE REDUCAO DE FERRO GALVANIZADO, COM ROSCA BSP, DE 3/4" X 1/2"                                                                                                                                                                                                                                                                                                                                                                                                                                       </t>
  </si>
  <si>
    <t>10,69</t>
  </si>
  <si>
    <t xml:space="preserve">LUVA DE REDUCAO DE FERRO GALVANIZADO, COM ROSCA BSP, DE 3" X 1 1/2"                                                                                                                                                                                                                                                                                                                                                                                                                                       </t>
  </si>
  <si>
    <t>116,37</t>
  </si>
  <si>
    <t xml:space="preserve">LUVA DE REDUCAO DE FERRO GALVANIZADO, COM ROSCA BSP, DE 3" X 2 1/2"                                                                                                                                                                                                                                                                                                                                                                                                                                       </t>
  </si>
  <si>
    <t xml:space="preserve">LUVA DE REDUCAO DE FERRO GALVANIZADO, COM ROSCA BSP, DE 3" X 2"                                                                                                                                                                                                                                                                                                                                                                                                                                           </t>
  </si>
  <si>
    <t xml:space="preserve">LUVA DE REDUCAO DE FERRO GALVANIZADO, COM ROSCA BSP, DE 4" X 2 1/2"                                                                                                                                                                                                                                                                                                                                                                                                                                       </t>
  </si>
  <si>
    <t>200,94</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</si>
  <si>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</si>
  <si>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</si>
  <si>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</si>
  <si>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58,62</t>
  </si>
  <si>
    <t>45,83</t>
  </si>
  <si>
    <t xml:space="preserve">LUVA DE REDUCAO EM ACO CARBONO, COM ENCAIXE PARA SOLDA DN SW, PRESSAO 3.000 LBS, DN 1" X 3/4"                                                                                                                                                                                                                                                                                                                                                                                                             </t>
  </si>
  <si>
    <t>17,47</t>
  </si>
  <si>
    <t xml:space="preserve">LUVA DE REDUCAO EM ACO CARBONO, COM ENCAIXE PARA SOLDA DN SW, PRESSAO 3.000 LBS, DN 2 1/2" X 2"                                                                                                                                                                                                                                                                                                                                                                                                           </t>
  </si>
  <si>
    <t>186,00</t>
  </si>
  <si>
    <t xml:space="preserve">LUVA DE REDUCAO EM ACO CARBONO, COM ENCAIXE PARA SOLDA DN SW, PRESSAO 3.000 LBS, DN 2" X 1 1/2"                                                                                                                                                                                                                                                                                                                                                                                                           </t>
  </si>
  <si>
    <t>92,45</t>
  </si>
  <si>
    <t xml:space="preserve">LUVA DE REDUCAO EM ACO CARBONO, COM ENCAIXE PARA SOLDA DN SW, PRESSAO 3.000 LBS, DN 3" X 2 1/2"                                                                                                                                                                                                                                                                                                                                                                                                           </t>
  </si>
  <si>
    <t>251,52</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</si>
  <si>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</si>
  <si>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</si>
  <si>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</si>
  <si>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</si>
  <si>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</si>
  <si>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</si>
  <si>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</si>
  <si>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</si>
  <si>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</si>
  <si>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</si>
  <si>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</si>
  <si>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</si>
  <si>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9,13</t>
  </si>
  <si>
    <t xml:space="preserve">LUVA EM ACO CARBONO, SOLDAVEL, PRESSAO 3.000 LBS, DN 1 1/2"                                                                                                                                                                                                                                                                                                                                                                                                                                               </t>
  </si>
  <si>
    <t>45,72</t>
  </si>
  <si>
    <t xml:space="preserve">LUVA EM ACO CARBONO, SOLDAVEL, PRESSAO 3.000 LBS, DN 1 1/4"                                                                                                                                                                                                                                                                                                                                                                                                                                               </t>
  </si>
  <si>
    <t>35,76</t>
  </si>
  <si>
    <t xml:space="preserve">LUVA EM ACO CARBONO, SOLDAVEL, PRESSAO 3.000 LBS, DN 1/2"                                                                                                                                                                                                                                                                                                                                                                                                                                                 </t>
  </si>
  <si>
    <t>15,57</t>
  </si>
  <si>
    <t xml:space="preserve">LUVA EM ACO CARBONO, SOLDAVEL, PRESSAO 3.000 LBS, DN 1"                                                                                                                                                                                                                                                                                                                                                                                                                                                   </t>
  </si>
  <si>
    <t xml:space="preserve">LUVA EM ACO CARBONO, SOLDAVEL, PRESSAO 3.000 LBS, DN 2 1/2"                                                                                                                                                                                                                                                                                                                                                                                                                                               </t>
  </si>
  <si>
    <t>144,79</t>
  </si>
  <si>
    <t xml:space="preserve">LUVA EM ACO CARBONO, SOLDAVEL, PRESSAO 3.000 LBS, DN 2"                                                                                                                                                                                                                                                                                                                                                                                                                                                   </t>
  </si>
  <si>
    <t>72,06</t>
  </si>
  <si>
    <t xml:space="preserve">LUVA EM ACO CARBONO, SOLDAVEL, PRESSAO 3.000 LBS, DN 3/4"                                                                                                                                                                                                                                                                                                                                                                                                                                                 </t>
  </si>
  <si>
    <t xml:space="preserve">LUVA EM ACO CARBONO, SOLDAVEL, PRESSAO 3.000 LBS, DN 3"                                                                                                                                                                                                                                                                                                                                                                                                                                                   </t>
  </si>
  <si>
    <t>196,00</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</si>
  <si>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</si>
  <si>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</si>
  <si>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</si>
  <si>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</si>
  <si>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</si>
  <si>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</si>
  <si>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</si>
  <si>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1,14</t>
  </si>
  <si>
    <t xml:space="preserve">LUVA EM PVC RIGIDO ROSCAVEL, DE 3", PARA ELETRODUTO                                                                                                                                                                                                                                                                                                                                                                                                                                                       </t>
  </si>
  <si>
    <t xml:space="preserve">LUVA EM PVC RIGIDO ROSCAVEL, DE 4", PARA ELETRODUTO                                                                                                                                                                                                                                                                                                                                                                                                                                                       </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</si>
  <si>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</si>
  <si>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</si>
  <si>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</si>
  <si>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1,78</t>
  </si>
  <si>
    <t xml:space="preserve">LUVA PARA ELETRODUTO, EM ACO GALVANIZADO ELETROLITICO, COM ROSCA, DIAMETRO DE 25 MM (1")                                                                                                                                                                                                                                                                                                                                                                                                                  </t>
  </si>
  <si>
    <t xml:space="preserve">LUVA PARA ELETRODUTO, EM ACO GALVANIZADO ELETROLITICO, COM ROSCA, DIAMETRO DE 32 MM (1 1/4")                                                                                                                                                                                                                                                                                                                                                                                                              </t>
  </si>
  <si>
    <t>3,67</t>
  </si>
  <si>
    <t xml:space="preserve">LUVA PARA ELETRODUTO, EM ACO GALVANIZADO ELETROLITICO, COM ROSCA, DIAMETRO DE 40 MM (1 1/2")                                                                                                                                                                                                                                                                                                                                                                                                              </t>
  </si>
  <si>
    <t>5,31</t>
  </si>
  <si>
    <t xml:space="preserve">LUVA PARA ELETRODUTO, EM ACO GALVANIZADO ELETROLITICO, COM ROSCA, DIAMETRO DE 65 MM (2 1/2")                                                                                                                                                                                                                                                                                                                                                                                                              </t>
  </si>
  <si>
    <t>10,81</t>
  </si>
  <si>
    <t xml:space="preserve">LUVA PARA ELETRODUTO, EM ACO GALVANIZADO ELETROLITICO, COM ROSCA, DIAMETRO DE 80 MM (3")                                                                                                                                                                                                                                                                                                                                                                                                                  </t>
  </si>
  <si>
    <t>16,47</t>
  </si>
  <si>
    <t xml:space="preserve">LUVA PASSANTE DE COBRE (REF 601) SEM ANEL DE SOLDA, BOLSA 15 MM                                                                                                                                                                                                                                                                                                                                                                                                                                           </t>
  </si>
  <si>
    <t xml:space="preserve">LUVA PASSANTE DE COBRE (REF 601) SEM ANEL DE SOLDA, BOLSA 22 MM                                                                                                                                                                                                                                                                                                                                                                                                                                           </t>
  </si>
  <si>
    <t>6,50</t>
  </si>
  <si>
    <t xml:space="preserve">LUVA PASSANTE DE COBRE (REF 601) SEM ANEL DE SOLDA, BOLSA 28 MM                                                                                                                                                                                                                                                                                                                                                                                                                                           </t>
  </si>
  <si>
    <t xml:space="preserve">LUVA PASSANTE DE COBRE (REF 601) SEM ANEL DE SOLDA, BOLSA 35 MM                                                                                                                                                                                                                                                                                                                                                                                                                                           </t>
  </si>
  <si>
    <t>23,35</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</si>
  <si>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</si>
  <si>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</si>
  <si>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</si>
  <si>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</si>
  <si>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65,62</t>
  </si>
  <si>
    <t xml:space="preserve">LUVA PVC SOLDAVEL, 20 MM, PARA AGUA FRIA PREDIAL                                                                                                                                                                                                                                                                                                                                                                                                                                                          </t>
  </si>
  <si>
    <t xml:space="preserve">LUVA PVC SOLDAVEL, 25 MM, PARA AGUA FRIA PREDIAL                                                                                                                                                                                                                                                                                                                                                                                                                                                          </t>
  </si>
  <si>
    <t xml:space="preserve">LUVA PVC SOLDAVEL, 32 MM, PARA AGUA FRIA PREDIAL                                                                                                                                                                                                                                                                                                                                                                                                                                                          </t>
  </si>
  <si>
    <t>1,76</t>
  </si>
  <si>
    <t xml:space="preserve">LUVA PVC SOLDAVEL, 40 MM, PARA AGUA FRIA PREDIAL                                                                                                                                                                                                                                                                                                                                                                                                                                                          </t>
  </si>
  <si>
    <t xml:space="preserve">LUVA PVC SOLDAVEL, 50 MM, PARA AGUA FRIA PREDIAL                                                                                                                                                                                                                                                                                                                                                                                                                                                          </t>
  </si>
  <si>
    <t>3,84</t>
  </si>
  <si>
    <t xml:space="preserve">LUVA PVC SOLDAVEL, 60 MM, PARA AGUA FRIA PREDIAL                                                                                                                                                                                                                                                                                                                                                                                                                                                          </t>
  </si>
  <si>
    <t xml:space="preserve">LUVA PVC SOLDAVEL, 75 MM, PARA AGUA FRIA PREDIAL                                                                                                                                                                                                                                                                                                                                                                                                                                                          </t>
  </si>
  <si>
    <t xml:space="preserve">LUVA PVC SOLDAVEL, 85 MM, PARA AGUA FRIA PREDIAL                                                                                                                                                                                                                                                                                                                                                                                                                                                          </t>
  </si>
  <si>
    <t xml:space="preserve">LUVA PVC, ROSCAVEL, 1/2", AGUA FRIA PREDIAL                                                                                                                                                                                                                                                                                                                                                                                                                                                               </t>
  </si>
  <si>
    <t xml:space="preserve">LUVA PVC, ROSCAVEL, 1", AGUA FRIA PREDIAL                                                                                                                                                                                                                                                                                                                                                                                                                                                                 </t>
  </si>
  <si>
    <t>4,19</t>
  </si>
  <si>
    <t xml:space="preserve">LUVA PVC, ROSCAVEL, 3/4", AGUA FRIA PREDIAL                                                                                                                                                                                                                                                                                                                                                                                                                                                               </t>
  </si>
  <si>
    <t xml:space="preserve">LUVA RASPA DE COURO, CANO CURTO (PUNHO *7* CM)                                                                                                                                                                                                                                                                                                                                                                                                                                                            </t>
  </si>
  <si>
    <t>13,50</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</si>
  <si>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</si>
  <si>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</si>
  <si>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</si>
  <si>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</si>
  <si>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</si>
  <si>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</si>
  <si>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12,38</t>
  </si>
  <si>
    <t xml:space="preserve">LUVA SIMPLES PPR, F/F, SOLDAVEL, DN 63 MM, PARA AGUA QUENTE PREDIAL                                                                                                                                                                                                                                                                                                                                                                                                                                       </t>
  </si>
  <si>
    <t>20,79</t>
  </si>
  <si>
    <t xml:space="preserve">LUVA SIMPLES PPR, F/F, SOLDAVEL, DN 75 MM, PARA AGUA QUENTE PREDIAL                                                                                                                                                                                                                                                                                                                                                                                                                                       </t>
  </si>
  <si>
    <t xml:space="preserve">LUVA SIMPLES PPR, F/F, SOLDAVEL, DN 90 MM, PARA AGUA QUENTE PREDIAL                                                                                                                                                                                                                                                                                                                                                                                                                                       </t>
  </si>
  <si>
    <t xml:space="preserve">LUVA SIMPLES PVC PBA, JE, DN 100 / DE 110 MM, PARA REDE DE AGUA                                                                                                                                                                                                                                                                                                                                                                                                                                           </t>
  </si>
  <si>
    <t>40,93</t>
  </si>
  <si>
    <t xml:space="preserve">LUVA SIMPLES PVC PBA, JE, DN 50 / DE 60 MM, PARA REDE DE AGUA                                                                                                                                                                                                                                                                                                                                                                                                                                             </t>
  </si>
  <si>
    <t xml:space="preserve">LUVA SIMPLES PVC PBA, JE, DN 75 / DE 85 MM, PARA REDE DE AGUA                                                                                                                                                                                                                                                                                                                                                                                                                                             </t>
  </si>
  <si>
    <t>28,84</t>
  </si>
  <si>
    <t xml:space="preserve">LUVA SIMPLES, PVC SERIE R, 100 MM, PARA ESGOTO PREDIAL                                                                                                                                                                                                                                                                                                                                                                                                                                                    </t>
  </si>
  <si>
    <t xml:space="preserve">LUVA SIMPLES, PVC SERIE R, 150 MM, PARA ESGOTO PREDIAL                                                                                                                                                                                                                                                                                                                                                                                                                                                    </t>
  </si>
  <si>
    <t xml:space="preserve">LUVA SIMPLES, PVC SERIE R, 40 MM, PARA ESGOTO PREDIAL                                                                                                                                                                                                                                                                                                                                                                                                                                                     </t>
  </si>
  <si>
    <t>4,65</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</si>
  <si>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</si>
  <si>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</si>
  <si>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</si>
  <si>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</si>
  <si>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</si>
  <si>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</si>
  <si>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</si>
  <si>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</si>
  <si>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4,55</t>
  </si>
  <si>
    <t xml:space="preserve">LUVA SOLDAVEL COM BUCHA DE LATAO, PVC, 25 MM X 1/2"                                                                                                                                                                                                                                                                                                                                                                                                                                                       </t>
  </si>
  <si>
    <t xml:space="preserve">LUVA SOLDAVEL COM BUCHA DE LATAO, PVC, 25 MM X 3/4"                                                                                                                                                                                                                                                                                                                                                                                                                                                       </t>
  </si>
  <si>
    <t xml:space="preserve">LUVA SOLDAVEL COM BUCHA DE LATAO, PVC, 32 MM X 1"                                                                                                                                                                                                                                                                                                                                                                                                                                                         </t>
  </si>
  <si>
    <t>15,31</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</si>
  <si>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</si>
  <si>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</si>
  <si>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</si>
  <si>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</si>
  <si>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</si>
  <si>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</si>
  <si>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</si>
  <si>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7,58</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</si>
  <si>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</si>
  <si>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</si>
  <si>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12,59</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</si>
  <si>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</si>
  <si>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</si>
  <si>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</si>
  <si>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</si>
  <si>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</si>
  <si>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</si>
  <si>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</si>
  <si>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</si>
  <si>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</si>
  <si>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5,76</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</si>
  <si>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</si>
  <si>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</si>
  <si>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</si>
  <si>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25,40</t>
  </si>
  <si>
    <t xml:space="preserve">LUVA, PEAD PE 100, DE 125 MM, PARA ELETROFUSAO                                                                                                                                                                                                                                                                                                                                                                                                                                                            </t>
  </si>
  <si>
    <t>60,58</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</si>
  <si>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</si>
  <si>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</si>
  <si>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</si>
  <si>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</si>
  <si>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</si>
  <si>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</si>
  <si>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129,58</t>
  </si>
  <si>
    <t xml:space="preserve">MACARICO DE SOLDA 201 PARA EXTENSAO GLP OU ACETILENO                                                                                                                                                                                                                                                                                                                                                                                                                                                      </t>
  </si>
  <si>
    <t xml:space="preserve">MACARIQUEIRO (HORISTA)                                                                                                                                                                                                                                                                                                                                                                                                                                                                                    </t>
  </si>
  <si>
    <t>26,64</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</si>
  <si>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</si>
  <si>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</si>
  <si>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</si>
  <si>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</si>
  <si>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</si>
  <si>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</si>
  <si>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</si>
  <si>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</si>
  <si>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</si>
  <si>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1,77</t>
  </si>
  <si>
    <t xml:space="preserve">MANGUEIRA CRISTAL TRANCADA, PVC COM REFORCO, COM PRESSAO DE TRABALHO (PT) 250 LBS/POL2, DE 3/4" X *2,8* MM                                                                                                                                                                                                                                                                                                                                                                                                </t>
  </si>
  <si>
    <t xml:space="preserve">MANGUEIRA CRISTAL TRANCADA, PVC COM REFORCO, PRESSAO DE TRABALHO (PT) 250 LBS/POL2, DE 1" X *3,4* MM                                                                                                                                                                                                                                                                                                                                                                                                      </t>
  </si>
  <si>
    <t>17,09</t>
  </si>
  <si>
    <t xml:space="preserve">MANGUEIRA CRISTAL, LISA, PVC TRANSPARENTE, 1/2" X 2 MM                                                                                                                                                                                                                                                                                                                                                                                                                                                    </t>
  </si>
  <si>
    <t xml:space="preserve">MANGUEIRA CRISTAL, LISA, PVC TRANSPARENTE, 1/4" X1 MM                                                                                                                                                                                                                                                                                                                                                                                                                                                     </t>
  </si>
  <si>
    <t>1,31</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</si>
  <si>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</si>
  <si>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</si>
  <si>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</si>
  <si>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340,00</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</si>
  <si>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</si>
  <si>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</si>
  <si>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</si>
  <si>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</si>
  <si>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</si>
  <si>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</si>
  <si>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</si>
  <si>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</si>
  <si>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</si>
  <si>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</si>
  <si>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</si>
  <si>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</si>
  <si>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</si>
  <si>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16,36</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</si>
  <si>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</si>
  <si>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</si>
  <si>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</si>
  <si>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</si>
  <si>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</si>
  <si>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</si>
  <si>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</si>
  <si>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</si>
  <si>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29,89</t>
  </si>
  <si>
    <t xml:space="preserve">MANTA ASFALTICA ELASTOMERICA EM POLIESTER ALUMINIZADA 3 MM, TIPO III, CLASSE B (NBR 9952)                                                                                                                                                                                                                                                                                                                                                                                                                 </t>
  </si>
  <si>
    <t>59,48</t>
  </si>
  <si>
    <t xml:space="preserve">MANTA ASFALTICA ELASTOMERICA EM POLIESTER 3 MM, TIPO III, CLASSE B, ACABAMENTO PP (NBR 9952)                                                                                                                                                                                                                                                                                                                                                                                                              </t>
  </si>
  <si>
    <t>61,54</t>
  </si>
  <si>
    <t xml:space="preserve">MANTA ASFALTICA ELASTOMERICA EM POLIESTER 4 MM, TIPO III, CLASSE B, ACABAMENTO PP (NBR 9952)                                                                                                                                                                                                                                                                                                                                                                                                              </t>
  </si>
  <si>
    <t>75,57</t>
  </si>
  <si>
    <t xml:space="preserve">MANTA ASFALTICA ELASTOMERICA EM POLIESTER 5 MM, TIPO III, CLASSE B, ACABAMENTO PP (NBR 9952)                                                                                                                                                                                                                                                                                                                                                                                                              </t>
  </si>
  <si>
    <t>109,96</t>
  </si>
  <si>
    <t xml:space="preserve">MANTA ASFALTICA ELASTOMERICA TIPO GLASS 3 MM, TIPO II, CLASSE C, ACABAMENTO PP (NBR 9952)                                                                                                                                                                                                                                                                                                                                                                                                                 </t>
  </si>
  <si>
    <t>43,43</t>
  </si>
  <si>
    <t xml:space="preserve">MANTA DE POLIETILENO EXPANDIDO (PEBD) ANTICHAMAS, E = 8 MM                                                                                                                                                                                                                                                                                                                                                                                                                                                </t>
  </si>
  <si>
    <t xml:space="preserve">MANTA DE POLIETILENO EXPANDIDO (PEBD), E = 5 MM                                                                                                                                                                                                                                                                                                                                                                                                                                                           </t>
  </si>
  <si>
    <t>7,16</t>
  </si>
  <si>
    <t xml:space="preserve">MANTA GEOTEXTIL TECIDO DE LAMINETES DE POLIPROPILENO, RESISTENCIA A TRACAO = *25* KN/M                                                                                                                                                                                                                                                                                                                                                                                                                    </t>
  </si>
  <si>
    <t xml:space="preserve">MANTA TERMOPLASTICA, PEAD, GEOMEMBRANA LISA, E = 0,75 MM (NBR 15352)                                                                                                                                                                                                                                                                                                                                                                                                                                      </t>
  </si>
  <si>
    <t xml:space="preserve">MANTA TERMOPLASTICA, PEAD, GEOMEMBRANA LISA, E = 0,80 MM (NBR 15352)                                                                                                                                                                                                                                                                                                                                                                                                                                      </t>
  </si>
  <si>
    <t>21,34</t>
  </si>
  <si>
    <t xml:space="preserve">MANTA TERMOPLASTICA, PEAD, GEOMEMBRANA LISA, E = 1,00 MM (NBR 15352)                                                                                                                                                                                                                                                                                                                                                                                                                                      </t>
  </si>
  <si>
    <t>26,68</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</si>
  <si>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</si>
  <si>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</si>
  <si>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</si>
  <si>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</si>
  <si>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</si>
  <si>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20,97</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</si>
  <si>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</si>
  <si>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</si>
  <si>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</si>
  <si>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</si>
  <si>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</si>
  <si>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</si>
  <si>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54,13</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</si>
  <si>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</si>
  <si>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</si>
  <si>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</si>
  <si>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</si>
  <si>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</si>
  <si>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</si>
  <si>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793.072,01</t>
  </si>
  <si>
    <t xml:space="preserve">MAQUINA EXTRUSORA DE CONCRETO PARA GUIAS E SARJETAS, COM MOTOR A DIESEL E POTENCIA DE 14 CV                                                                                                                                                                                                                                                                                                                                                                                                               </t>
  </si>
  <si>
    <t xml:space="preserve">MAQUINA MANUAL TIPO PRENSA PARA PRODUCAO DE BLOCOS E PAVIMENTOS DE CONCRETO, COM MOTOR ELETRICO TRIFASICO PARA VIBRACAO, POTENCIA TOTAL INSTALADA DE 1,5 KW                                                                                                                                                                                                                                                                                                                                               </t>
  </si>
  <si>
    <t xml:space="preserve">MAQUINA TIPO PRENSA HIDRAULICA, PARA FABRICACAO DE TUBOS DE CONCRETO PARA AGUAS PLUVIAIS, DN 200 A DN 600 MM X 1000 MM DE COMPRIMENTO, COM MOTOR PRINCIPAL COM POTENCIA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</si>
  <si>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</si>
  <si>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</si>
  <si>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407,20</t>
  </si>
  <si>
    <t xml:space="preserve">MARCENEIRO (HORISTA)                                                                                                                                                                                                                                                                                                                                                                                                                                                                                      </t>
  </si>
  <si>
    <t xml:space="preserve">MARCENEIRO (MENSALISTA)                                                                                                                                                                                                                                                                                                                                                                                                                                                                                   </t>
  </si>
  <si>
    <t xml:space="preserve">MARMORISTA / GRANITEIRO (HORISTA)                                                                                                                                                                                                                                                                                                                                                                                                                                                                         </t>
  </si>
  <si>
    <t>24,39</t>
  </si>
  <si>
    <t xml:space="preserve">MARMORISTA / GRANITEIRO (MENSALISTA)                                                                                                                                                                                                                                                                                                                                                                                                                                                                      </t>
  </si>
  <si>
    <t xml:space="preserve">MARTELO DE SOLDADOR/PICADOR DE SOLDA                                                                                                                                                                                                                                                                                                                                                                                                                                                                      </t>
  </si>
  <si>
    <t xml:space="preserve">MARTELO DEMOLIDOR ELETRICO, COM POTENCIA DE 2.000 W, FREQUENCIA DE 1.000 IMPACTOS POR MINUTO, FORCA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</si>
  <si>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</si>
  <si>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</si>
  <si>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</si>
  <si>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</si>
  <si>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</si>
  <si>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</si>
  <si>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</si>
  <si>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</si>
  <si>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6,44</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</si>
  <si>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</si>
  <si>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</si>
  <si>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</si>
  <si>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PARA REPAROS                                                                                                                                                                                                                                                                                                                                                                                                                                                                     </t>
  </si>
  <si>
    <t xml:space="preserve">MASSA PARA MADEIRA - INTERIOR E EXTERIOR                                                                                                                                                                                                                                                                                                                                                                                                                                                                  </t>
  </si>
  <si>
    <t>14,43</t>
  </si>
  <si>
    <t xml:space="preserve">MASSA PARA VIDRO                                                                                                                                                                                                                                                                                                                                                                                                                                                                                          </t>
  </si>
  <si>
    <t>10,02</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</si>
  <si>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</si>
  <si>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</si>
  <si>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</si>
  <si>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</si>
  <si>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</si>
  <si>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</si>
  <si>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</si>
  <si>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7 METROS (6 M X DN= 2" + 1 M X DN= 1 1/2")                                                                                                                                                                                                                                                                                                                                                                                                                                 </t>
  </si>
  <si>
    <t xml:space="preserve">MASTRO TELESCOPICO GALVANIZADO 9 METROS (6 M X DN= 2" + 3 M X DN= 1 1/2")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</si>
  <si>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</si>
  <si>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</si>
  <si>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</si>
  <si>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</si>
  <si>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</si>
  <si>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</si>
  <si>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</si>
  <si>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3,92</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</si>
  <si>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</si>
  <si>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</si>
  <si>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</si>
  <si>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2,84</t>
  </si>
  <si>
    <t xml:space="preserve">MEIO BLOCO DE CONCRETO ESTRUTURAL 14 X 19 X 14 CM, FBK 4,5 MPA (NBR 6136)                                                                                                                                                                                                                                                                                                                                                                                                                                 </t>
  </si>
  <si>
    <t xml:space="preserve">MEIO BLOCO DE CONCRETO ESTRUTURAL 14 X 19 X 19 CM, FBK 14 MPA (NBR 6136)                                                                                                                                                                                                                                                                                                                                                                                                                                  </t>
  </si>
  <si>
    <t>3,13</t>
  </si>
  <si>
    <t xml:space="preserve">MEIO BLOCO DE CONCRETO ESTRUTURAL 14 X 19 X 19 CM, FBK 4,5 MPA (NBR 6136)                                                                                                                                                                                                                                                                                                                                                                                                                                 </t>
  </si>
  <si>
    <t xml:space="preserve">MEIO BLOCO DE CONCRETO ESTRUTURAL 14 X 19 X 34 CM, FBK 14 MPA (NBR 6136)                                                                                                                                                                                                                                                                                                                                                                                                                                  </t>
  </si>
  <si>
    <t>4,94</t>
  </si>
  <si>
    <t xml:space="preserve">MEIO BLOCO DE VEDACAO DE CONCRETO APARENTE 19 X 19 X 19 CM (CLASSE C - NBR 6136)                                                                                                                                                                                                                                                                                                                                                                                                                          </t>
  </si>
  <si>
    <t xml:space="preserve">MEIO BLOCO DE VEDACAO DE CONCRETO 14 X 19 X 19 CM (CLASSE C - NBR 6136)                                                                                                                                                                                                                                                                                                                                                                                                                                   </t>
  </si>
  <si>
    <t>2,22</t>
  </si>
  <si>
    <t xml:space="preserve">MEIO BLOCO DE VEDACAO DE CONCRETO 19 X 19 X 19 CM (CLASSE C - NBR 6136)                                                                                                                                                                                                                                                                                                                                                                                                                                   </t>
  </si>
  <si>
    <t xml:space="preserve">MEIO BLOCO DE VEDACAO DE CONCRETO 9 X 19 X 19 CM (CLASSE C - NBR 6136)                                                                                                                                                                                                                                                                                                                                                                                                                                    </t>
  </si>
  <si>
    <t xml:space="preserve">MEIO BLOCO ESTRUTURAL CERAMICO DE 14 X 19 X 14 CM (L X A X C) E 6,0 MPA                                                                                                                                                                                                                                                                                                                                                                                                                                   </t>
  </si>
  <si>
    <t xml:space="preserve">MEIO BLOCO ESTRUTURAL CERAMICO DE 14 X 19 X 19 CM (L X A X C) E 6,0 MPA                                                                                                                                                                                                                                                                                                                                                                                                                                   </t>
  </si>
  <si>
    <t>1,61</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</si>
  <si>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</si>
  <si>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</si>
  <si>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</si>
  <si>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</si>
  <si>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26,91</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</si>
  <si>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</si>
  <si>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</si>
  <si>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</si>
  <si>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</si>
  <si>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</si>
  <si>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37,00</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</si>
  <si>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</si>
  <si>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</si>
  <si>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</si>
  <si>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</si>
  <si>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</si>
  <si>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</si>
  <si>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</si>
  <si>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16,67</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</si>
  <si>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</si>
  <si>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</si>
  <si>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</si>
  <si>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</si>
  <si>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</si>
  <si>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</si>
  <si>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</si>
  <si>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11,61</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</si>
  <si>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</si>
  <si>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</si>
  <si>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</si>
  <si>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</si>
  <si>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</si>
  <si>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</si>
  <si>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</si>
  <si>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</si>
  <si>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</si>
  <si>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</si>
  <si>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</si>
  <si>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12.028,65</t>
  </si>
  <si>
    <t xml:space="preserve">MISTURADOR DE ARGAMASSA, EIXO HORIZONTAL, CAPACIDADE DE MISTURA 300 KG, MOTOR ELETRICO TRIFASICO 220/380 V, POTENCIA 5 CV                                                                                                                                                                                                                                                                                                                                                                                 </t>
  </si>
  <si>
    <t>12.722,32</t>
  </si>
  <si>
    <t xml:space="preserve">MISTURADOR DE ARGAMASSA, EIXO HORIZONTAL, CAPACIDADE DE MISTURA 600 KG, MOTOR ELETRICO TRIFASICO 220/380 V, POTENCIA 7,5 CV                                                                                                                                                                                                                                                                                                                                                                               </t>
  </si>
  <si>
    <t>15.137,86</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</si>
  <si>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</si>
  <si>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</si>
  <si>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</si>
  <si>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60.210,08</t>
  </si>
  <si>
    <t>57,31</t>
  </si>
  <si>
    <t xml:space="preserve">MISTURADOR MONOCOMANDO PARA CHUVEIRO, BASE BRUTA, METALICO COM ACABAMENTO CROMADO                                                                                                                                                                                                                                                                                                                                                                                                                         </t>
  </si>
  <si>
    <t xml:space="preserve">MOLA HIDRAULICA AEREA, PARA PORTAS DE ATE 1.100 MM E PESO DE ATE 85 KG, COM CORPO EM ALUMINIO E BRACO EM ACO, SEM BRACO DE PARADA                                                                                                                                                                                                                                                                                                                                                                         </t>
  </si>
  <si>
    <t>208,43</t>
  </si>
  <si>
    <t xml:space="preserve">MOLA HIDRAULICA AEREA, PARA PORTAS DE ATE 850 MM E PESO DE ATE 50 KG, COM CORPO EM ALUMINIO E BRACO EM ACO, SEM BRACO DE PARADA                                                                                                                                                                                                                                                                                                                                                                           </t>
  </si>
  <si>
    <t>111,12</t>
  </si>
  <si>
    <t xml:space="preserve">MOLA HIDRAULICA AEREA, PARA PORTAS DE ATE 950 MM E PESO DE ATE 65 KG, COM CORPO EM ALUMINIO E BRACO EM ACO, SEM BRACO DE PARADA                                                                                                                                                                                                                                                                                                                                                                           </t>
  </si>
  <si>
    <t>160,88</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</si>
  <si>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</si>
  <si>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</si>
  <si>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</si>
  <si>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</si>
  <si>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</si>
  <si>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</si>
  <si>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</si>
  <si>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</si>
  <si>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</si>
  <si>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</si>
  <si>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</si>
  <si>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</si>
  <si>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</si>
  <si>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</si>
  <si>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</si>
  <si>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</si>
  <si>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</si>
  <si>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</si>
  <si>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</si>
  <si>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</si>
  <si>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</si>
  <si>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</si>
  <si>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27,65</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</si>
  <si>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</si>
  <si>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</si>
  <si>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</si>
  <si>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</si>
  <si>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</si>
  <si>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</si>
  <si>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</si>
  <si>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</si>
  <si>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</si>
  <si>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QUADRADA, *10 X 10* CM, H= 3,00 M                                                                                                                                                                                                                                                                                                                                                                                                                                          </t>
  </si>
  <si>
    <t xml:space="preserve">MOURAO DE CONCRETO RETO, TIPO ESTICADOR, *10 X 10* CM, H= 2,50 M                                                                                                                                                                                                                                                                                                                                                                                                                                          </t>
  </si>
  <si>
    <t>58,87</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</si>
  <si>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</si>
  <si>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</si>
  <si>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</si>
  <si>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</si>
  <si>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</si>
  <si>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</si>
  <si>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</si>
  <si>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</si>
  <si>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</si>
  <si>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6.434,22</t>
  </si>
  <si>
    <t xml:space="preserve">NIPLE DE FERRO GALVANIZADO, COM ROSCA BSP, DE 1 1/2"                                                                                                                                                                                                                                                                                                                                                                                                                                                      </t>
  </si>
  <si>
    <t>25,23</t>
  </si>
  <si>
    <t xml:space="preserve">NIPLE DE FERRO GALVANIZADO, COM ROSCA BSP, DE 1 1/4"                                                                                                                                                                                                                                                                                                                                                                                                                                                      </t>
  </si>
  <si>
    <t>18,99</t>
  </si>
  <si>
    <t xml:space="preserve">NIPLE DE FERRO GALVANIZADO, COM ROSCA BSP, DE 1/2"                                                                                                                                                                                                                                                                                                                                                                                                                                                        </t>
  </si>
  <si>
    <t xml:space="preserve">NIPLE DE FERRO GALVANIZADO, COM ROSCA BSP, DE 1"                                                                                                                                                                                                                                                                                                                                                                                                                                                          </t>
  </si>
  <si>
    <t xml:space="preserve">NIPLE DE FERRO GALVANIZADO, COM ROSCA BSP, DE 2 1/2"                                                                                                                                                                                                                                                                                                                                                                                                                                                      </t>
  </si>
  <si>
    <t>60,06</t>
  </si>
  <si>
    <t xml:space="preserve">NIPLE DE FERRO GALVANIZADO, COM ROSCA BSP, DE 2"                                                                                                                                                                                                                                                                                                                                                                                                                                                          </t>
  </si>
  <si>
    <t>39,24</t>
  </si>
  <si>
    <t xml:space="preserve">NIPLE DE FERRO GALVANIZADO, COM ROSCA BSP, DE 3/4"                                                                                                                                                                                                                                                                                                                                                                                                                                                        </t>
  </si>
  <si>
    <t xml:space="preserve">NIPLE DE FERRO GALVANIZADO, COM ROSCA BSP, DE 3"                                                                                                                                                                                                                                                                                                                                                                                                                                                          </t>
  </si>
  <si>
    <t>97,70</t>
  </si>
  <si>
    <t xml:space="preserve">NIPLE DE FERRO GALVANIZADO, COM ROSCA BSP, DE 4"                                                                                                                                                                                                                                                                                                                                                                                                                                                          </t>
  </si>
  <si>
    <t>157,29</t>
  </si>
  <si>
    <t xml:space="preserve">NIPLE DE FERRO GALVANIZADO, COM ROSCA BSP, DE 5"                                                                                                                                                                                                                                                                                                                                                                                                                                                          </t>
  </si>
  <si>
    <t>347,21</t>
  </si>
  <si>
    <t xml:space="preserve">NIPLE DE FERRO GALVANIZADO, COM ROSCA BSP, DE 6"                                                                                                                                                                                                                                                                                                                                                                                                                                                          </t>
  </si>
  <si>
    <t>576,91</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</si>
  <si>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</si>
  <si>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</si>
  <si>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</si>
  <si>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</si>
  <si>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26,81</t>
  </si>
  <si>
    <t xml:space="preserve">NIPLE DE REDUCAO DE FERRO GALVANIZADO, COM ROSCA BSP, DE 1 1/4" X 1"                                                                                                                                                                                                                                                                                                                                                                                                                                      </t>
  </si>
  <si>
    <t>26,03</t>
  </si>
  <si>
    <t xml:space="preserve">NIPLE DE REDUCAO DE FERRO GALVANIZADO, COM ROSCA BSP, DE 1 1/4" X 3/4"                                                                                                                                                                                                                                                                                                                                                                                                                                    </t>
  </si>
  <si>
    <t xml:space="preserve">NIPLE DE REDUCAO DE FERRO GALVANIZADO, COM ROSCA BSP, DE 1/2" X 1/4"                                                                                                                                                                                                                                                                                                                                                                                                                                      </t>
  </si>
  <si>
    <t>7,69</t>
  </si>
  <si>
    <t xml:space="preserve">NIPLE DE REDUCAO DE FERRO GALVANIZADO, COM ROSCA BSP, DE 1" X 1/2"                                                                                                                                                                                                                                                                                                                                                                                                                                        </t>
  </si>
  <si>
    <t>15,71</t>
  </si>
  <si>
    <t xml:space="preserve">NIPLE DE REDUCAO DE FERRO GALVANIZADO, COM ROSCA BSP, DE 1" X 3/4"                                                                                                                                                                                                                                                                                                                                                                                                                                        </t>
  </si>
  <si>
    <t xml:space="preserve">NIPLE DE REDUCAO DE FERRO GALVANIZADO, COM ROSCA BSP, DE 2 1/2" X 2"                                                                                                                                                                                                                                                                                                                                                                                                                                      </t>
  </si>
  <si>
    <t>83,19</t>
  </si>
  <si>
    <t xml:space="preserve">NIPLE DE REDUCAO DE FERRO GALVANIZADO, COM ROSCA BSP, DE 2" X 1 1/2"                                                                                                                                                                                                                                                                                                                                                                                                                                      </t>
  </si>
  <si>
    <t>50,27</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</si>
  <si>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</si>
  <si>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</si>
  <si>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</si>
  <si>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</si>
  <si>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151,93</t>
  </si>
  <si>
    <t xml:space="preserve">NIPLE DE REDUCAO DE FERRO GALVANIZADO, COM ROSCA BSP, DE 3" X 2"                                                                                                                                                                                                                                                                                                                                                                                                                                          </t>
  </si>
  <si>
    <t>134,18</t>
  </si>
  <si>
    <t xml:space="preserve">NIPLE SEXTAVADO EM ACO CARBONO, COM ROSCA BSP, PRESSAO 3.000 LBS, DN 1 1/2"                                                                                                                                                                                                                                                                                                                                                                                                                               </t>
  </si>
  <si>
    <t>56,02</t>
  </si>
  <si>
    <t xml:space="preserve">NIPLE SEXTAVADO EM ACO CARBONO, COM ROSCA BSP, PRESSAO 3.000 LBS, DN 1 1/4"                                                                                                                                                                                                                                                                                                                                                                                                                               </t>
  </si>
  <si>
    <t>37,79</t>
  </si>
  <si>
    <t xml:space="preserve">NIPLE SEXTAVADO EM ACO CARBONO, COM ROSCA BSP, PRESSAO 3.000 LBS, DN 1/2"                                                                                                                                                                                                                                                                                                                                                                                                                                 </t>
  </si>
  <si>
    <t xml:space="preserve">NIPLE SEXTAVADO EM ACO CARBONO, COM ROSCA BSP, PRESSAO 3.000 LBS, DN 1"                                                                                                                                                                                                                                                                                                                                                                                                                                   </t>
  </si>
  <si>
    <t>25,03</t>
  </si>
  <si>
    <t xml:space="preserve">NIPLE SEXTAVADO EM ACO CARBONO, COM ROSCA BSP, PRESSAO 3.000 LBS, DN 2 1/2"                                                                                                                                                                                                                                                                                                                                                                                                                               </t>
  </si>
  <si>
    <t>146,41</t>
  </si>
  <si>
    <t xml:space="preserve">NIPLE SEXTAVADO EM ACO CARBONO, COM ROSCA BSP, PRESSAO 3.000 LBS, DN 2"                                                                                                                                                                                                                                                                                                                                                                                                                                   </t>
  </si>
  <si>
    <t>92,16</t>
  </si>
  <si>
    <t xml:space="preserve">NIPLE SEXTAVADO EM ACO CARBONO, COM ROSCA BSP, PRESSAO 3.000 LBS, DN 3/4"                                                                                                                                                                                                                                                                                                                                                                                                                                 </t>
  </si>
  <si>
    <t>16,68</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</si>
  <si>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</si>
  <si>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</si>
  <si>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</si>
  <si>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</si>
  <si>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</si>
  <si>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</si>
  <si>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</si>
  <si>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</si>
  <si>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4,18</t>
  </si>
  <si>
    <t xml:space="preserve">NUMERO / ALGARISMO PARA RESIDENCIA (FACHADA), EM ZAMAC, COM ALTURA DE APROX 125 MM, INCLUSIVE PARAFUSOS                                                                                                                                                                                                                                                                                                                                                                                                   </t>
  </si>
  <si>
    <t>12,29</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</si>
  <si>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</si>
  <si>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</si>
  <si>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</si>
  <si>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27,46</t>
  </si>
  <si>
    <t xml:space="preserve">OLHO MAGICO PARA PORTAS, EM LATAO, COM LENTE DE POLICARBONATO, ANGULO DE *200* GRAUS, ESPESSURA ENTRE *25 E 46* MM, INCLUINDO FECHO JANELA                                                                                                                                                                                                                                                                                                                                                                </t>
  </si>
  <si>
    <t>18,27</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</si>
  <si>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</si>
  <si>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</si>
  <si>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</si>
  <si>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</si>
  <si>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</si>
  <si>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</si>
  <si>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</si>
  <si>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</si>
  <si>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</si>
  <si>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</si>
  <si>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</si>
  <si>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</si>
  <si>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</si>
  <si>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</si>
  <si>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</si>
  <si>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</si>
  <si>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</si>
  <si>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</si>
  <si>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</si>
  <si>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</si>
  <si>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</si>
  <si>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</si>
  <si>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</si>
  <si>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</si>
  <si>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</si>
  <si>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</si>
  <si>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</si>
  <si>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</si>
  <si>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</si>
  <si>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</si>
  <si>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</si>
  <si>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</si>
  <si>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</si>
  <si>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</si>
  <si>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19,06</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</si>
  <si>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</si>
  <si>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</si>
  <si>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</si>
  <si>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</si>
  <si>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</si>
  <si>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</si>
  <si>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8,61</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</si>
  <si>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</si>
  <si>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</si>
  <si>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</si>
  <si>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47,50</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</si>
  <si>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</si>
  <si>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</si>
  <si>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</si>
  <si>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</si>
  <si>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</si>
  <si>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</si>
  <si>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</si>
  <si>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</si>
  <si>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48,10</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</si>
  <si>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</si>
  <si>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</si>
  <si>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</si>
  <si>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</si>
  <si>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</si>
  <si>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</si>
  <si>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</si>
  <si>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</si>
  <si>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</si>
  <si>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</si>
  <si>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</si>
  <si>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</si>
  <si>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</si>
  <si>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</si>
  <si>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</si>
  <si>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4,78</t>
  </si>
  <si>
    <t xml:space="preserve">PARAFUSO DE LATAO COM ROSCA SOBERBA, CABECA CHATA E FENDA SIMPLES, DIAMETRO 2,5 MM, COMPRIMENTO 12 MM                                                                                                                                                                                                                                                                                                                                                                                                     </t>
  </si>
  <si>
    <t>0,16</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</si>
  <si>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</si>
  <si>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</si>
  <si>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</si>
  <si>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</si>
  <si>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0,19</t>
  </si>
  <si>
    <t xml:space="preserve">PARAFUSO DRY WALL, EM ACO FOSFATIZADO, CABECA TROMBETA E PONTA AGULHA (TA), COMPRIMENTO 45 MM                                                                                                                                                                                                                                                                                                                                                                                                             </t>
  </si>
  <si>
    <t>0,24</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</si>
  <si>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</si>
  <si>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</si>
  <si>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</si>
  <si>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0,27</t>
  </si>
  <si>
    <t xml:space="preserve">PARAFUSO DRY WALL, EM ACO ZINCADO, CABECA LENTILHA E PONTA AGULHA (LA), LARGURA 4,2 MM, COMPRIMENTO 13 MM                                                                                                                                                                                                                                                                                                                                                                                                 </t>
  </si>
  <si>
    <t xml:space="preserve">PARAFUSO DRY WALL, EM ACO ZINCADO, CABECA LENTILHA E PONTA BROCA (LB), LARGURA 4,2 MM, COMPRIMENTO 13 MM                                                                                                                                                                                                                                                                                                                                                                                                  </t>
  </si>
  <si>
    <t>0,26</t>
  </si>
  <si>
    <t xml:space="preserve">PARAFUSO EM ACO GALVANIZADO, TIPO MAQUINA, SEXTAVADO, SEM PORCA, DIAMETRO 1/2", COMPRIMENTO 2"                                                                                                                                                                                                                                                                                                                                                                                                            </t>
  </si>
  <si>
    <t xml:space="preserve">PARAFUSO FRANCES METRICO ZINCADO, DIAMETRO 12 MM, COMPRIMENTO 140MM, COM PORCA SEXTAVADA E ARRUELA DE PRESSAO MEDIA                                                                                                                                                                                                                                                                                                                                                                                       </t>
  </si>
  <si>
    <t>21,07</t>
  </si>
  <si>
    <t xml:space="preserve">PARAFUSO FRANCES METRICO ZINCADO, DIAMETRO 12 MM, COMPRIMENTO 150 MM, COM PORCA SEXTAVADA E ARRUELA DE PRESSAO MEDIA                                                                                                                                                                                                                                                                                                                                                                                      </t>
  </si>
  <si>
    <t>22,08</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</si>
  <si>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</si>
  <si>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</si>
  <si>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12", COM PORCA E ARRUELA LISA MEDIA                                                                                                                                                                                                                                                                                                                                                                                                                  </t>
  </si>
  <si>
    <t>14,83</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</si>
  <si>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</si>
  <si>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</si>
  <si>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</si>
  <si>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</si>
  <si>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13,05</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</si>
  <si>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</si>
  <si>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</si>
  <si>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</si>
  <si>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</si>
  <si>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</si>
  <si>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</si>
  <si>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</si>
  <si>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</si>
  <si>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</si>
  <si>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24,21</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</si>
  <si>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</si>
  <si>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</si>
  <si>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</si>
  <si>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</si>
  <si>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</si>
  <si>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</si>
  <si>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</si>
  <si>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1,60</t>
  </si>
  <si>
    <t>2,94</t>
  </si>
  <si>
    <t>4,57</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</si>
  <si>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</si>
  <si>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</si>
  <si>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</si>
  <si>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</si>
  <si>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</si>
  <si>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</si>
  <si>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</si>
  <si>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</si>
  <si>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AUTOATARRAXANTE, CABECA CHATA, FENDA SIMPLES, EM ACO ZINCADO,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</si>
  <si>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</si>
  <si>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</si>
  <si>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</si>
  <si>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</si>
  <si>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21,97</t>
  </si>
  <si>
    <t xml:space="preserve">PASTA PARA SOLDA DE TUBOS E CONEXOES DE COBRE (EMBALAGEM COM 250 G)                                                                                                                                                                                                                                                                                                                                                                                                                                       </t>
  </si>
  <si>
    <t xml:space="preserve">PASTA VEDA JUNTAS/ROSCA, EMBALAGEM DE *500* G, PARA INSTALACOES DE AGUA, GAS E OUTROS                                                                                                                                                                                                                                                                                                                                                                                                                     </t>
  </si>
  <si>
    <t>286,73</t>
  </si>
  <si>
    <t>202,99</t>
  </si>
  <si>
    <t xml:space="preserve">PASTILHEIRO (HORISTA)                                                                                                                                                                                                                                                                                                                                                                                                                                                                                     </t>
  </si>
  <si>
    <t xml:space="preserve">PASTILHEIRO (MENSALISTA)                                                                                                                                                                                                                                                                                                                                                                                                                                                                                  </t>
  </si>
  <si>
    <t xml:space="preserve">PATCH CORD (CABO DE REDE), CATEGORIA 5 E (CAT 5E) UTP, 24 AWG, 4 PARES, EXTENSAO DE 1,50 M                                                                                                                                                                                                                                                                                                                                                                                                                </t>
  </si>
  <si>
    <t>13,51</t>
  </si>
  <si>
    <t xml:space="preserve">PATCH CORD (CABO DE REDE), CATEGORIA 5 E (CAT 5E) UTP, 24 AWG, 4 PARES, EXTENSAO DE 2,50 M                                                                                                                                                                                                                                                                                                                                                                                                                </t>
  </si>
  <si>
    <t xml:space="preserve">PATCH CORD (CABO DE REDE), CATEGORIA 6 (CAT 6) UTP, 23 AWG, 4 PARES, EXTENSAO DE 1,50 M                                                                                                                                                                                                                                                                                                                                                                                                                   </t>
  </si>
  <si>
    <t>25,71</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</si>
  <si>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</si>
  <si>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</si>
  <si>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</si>
  <si>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</si>
  <si>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</si>
  <si>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</si>
  <si>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40,00</t>
  </si>
  <si>
    <t>38,67</t>
  </si>
  <si>
    <t xml:space="preserve">PEDRA BRITADA N. 0, OU PEDRISCO (4,8 A 9,5 MM) POSTO PEDREIRA/FORNECEDOR, SEM FRETE                                                                                                                                                                                                                                                                                                                                                                                                                       </t>
  </si>
  <si>
    <t xml:space="preserve">PEDRA BRITADA N. 2 (19 A 38 MM) POSTO PEDREIRA/FORNECEDOR, SEM FRETE                                                                                                                                                                                                                                                                                                                                                                                                                                      </t>
  </si>
  <si>
    <t xml:space="preserve">PEDRA BRITADA N. 3 (38 A 50 MM)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</si>
  <si>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</si>
  <si>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</si>
  <si>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74,77</t>
  </si>
  <si>
    <t>48,88</t>
  </si>
  <si>
    <t xml:space="preserve">PEDREIRO (HORISTA)                                                                                                                                                                                                                                                                                                                                                                                                                                                                                        </t>
  </si>
  <si>
    <t xml:space="preserve">PEDREIRO (MENSALISTA)                                                                                                                                                                                                                                                                                                                                                                                                                                                                                     </t>
  </si>
  <si>
    <t xml:space="preserve">PEITORIL PRE-MOLDADO EM GRANILITE, MARMORITE OU GRANITINA, L = *15* CM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</si>
  <si>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</si>
  <si>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</si>
  <si>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</si>
  <si>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</si>
  <si>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14.085,38</t>
  </si>
  <si>
    <t xml:space="preserve">PERFIL "I" OU "W" EM ACO LAMINADO, QUAISQUER DIMENSOES                                                                                                                                                                                                                                                                                                                                                                                                                                                    </t>
  </si>
  <si>
    <t>10,00</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</si>
  <si>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</si>
  <si>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</si>
  <si>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</si>
  <si>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8,45</t>
  </si>
  <si>
    <t xml:space="preserve">PERFIL "U" SIMPLES, EM CHAPA DOBRADA DE ACO LAMINADO, E = 3 MM, H = 200 MM, L = 50 MM (6,83 KG/M)                                                                                                                                                                                                                                                                                                                                                                                                         </t>
  </si>
  <si>
    <t xml:space="preserve">PERFIL "U" SIMPLES, EM CHAPA DOBRADA DE ACO LAMINADO, E = 4,75 MM, H = 100 MM, L = 75 MM (8,74 KG/M)                                                                                                                                                                                                                                                                                                                                                                                                      </t>
  </si>
  <si>
    <t>8,59</t>
  </si>
  <si>
    <t xml:space="preserve">PERFIL "U" SIMPLES, EM CHAPA DOBRADA DE ACO LAMINADO, E = 8 MM, H = 150 MM, L = 75 MM (16,97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</si>
  <si>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</si>
  <si>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</si>
  <si>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</si>
  <si>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17,77</t>
  </si>
  <si>
    <t xml:space="preserve">PERFIL DE ALUMINIO ANODIZADO                                                                                                                                                                                                                                                                                                                                                                                                                                                                              </t>
  </si>
  <si>
    <t>37,13</t>
  </si>
  <si>
    <t xml:space="preserve">PERFIL DE BORRACHA EPDM MACICO *12 X 15* MM PARA ESQUADRIAS                                                                                                                                                                                                                                                                                                                                                                                                                                               </t>
  </si>
  <si>
    <t xml:space="preserve">PERFIL ELASTOMERICO PRE-FORMADO EM EPMD, PARA JUNTA DE DILATACAO DE PISOS COM POUCA SOLICITACAO, 15 MM DE LARGURA, MOVIMENTACAO DE *11 A 19* MM                                                                                                                                                                                                                                                                                                                                                           </t>
  </si>
  <si>
    <t>197,44</t>
  </si>
  <si>
    <t xml:space="preserve">PERFIL ELASTOMERICO PRE-FORMADO EM EPMD, PARA JUNTA DE DILATACAO DE USO GERAL EM MEDIAS SOLICITACOES, 8 MM DE LARGURA, MOVIMENTACAO DE *5 A 11* MM                                                                                                                                                                                                                                                                                                                                                        </t>
  </si>
  <si>
    <t>89,24</t>
  </si>
  <si>
    <t xml:space="preserve">PERFIL EM ALUMINIO, FORMATO U, ABAS IGUAIS, LARGURA DE 25,4 MM (1"), ESPESSURA DE 2,38 MM (3/32") E PESO LINEAR DE APROXIMADAMENTE 0,460 KG/M                                                                                                                                                                                                                                                                                                                                                             </t>
  </si>
  <si>
    <t>5,02</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</si>
  <si>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</si>
  <si>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</si>
  <si>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</si>
  <si>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</si>
  <si>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5,94</t>
  </si>
  <si>
    <t xml:space="preserve">PERFIL MONTANTE, FORMATO C, EM ACO ZINCADO, PARA ESTRUTURA PAREDE DRYWALL, E = 0,5 MM, 70 X 3000 MM (L X C)                                                                                                                                                                                                                                                                                                                                                                                               </t>
  </si>
  <si>
    <t xml:space="preserve">PERFIL MONTANTE, FORMATO C, EM ACO ZINCADO, PARA ESTRUTURA PAREDE DRYWALL, E = 0,5 MM, 90 X 3000 MM (L X C)                                                                                                                                                                                                                                                                                                                                                                                               </t>
  </si>
  <si>
    <t>8,06</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</si>
  <si>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</si>
  <si>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</si>
  <si>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5,71</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</si>
  <si>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</si>
  <si>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</si>
  <si>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3,78</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</si>
  <si>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</si>
  <si>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</si>
  <si>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</si>
  <si>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</si>
  <si>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4,09</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</si>
  <si>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</si>
  <si>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</si>
  <si>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</si>
  <si>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</si>
  <si>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</si>
  <si>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</si>
  <si>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</si>
  <si>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</si>
  <si>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</si>
  <si>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</si>
  <si>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</si>
  <si>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61,66</t>
  </si>
  <si>
    <t xml:space="preserve">PILAR QUADRADO NAO APARELHADO *15 X 15* CM, EM MACARANDUBA/MASSARANDUBA, ANGELIM OU EQUIVALENTE DA REGIAO - BRUTA                                                                                                                                                                                                                                                                                                                                                                                         </t>
  </si>
  <si>
    <t xml:space="preserve">PILAR QUADRADO NAO APARELHADO *20 X 20* CM, EM MACARANDUBA/MASSARANDUBA, ANGELIM OU EQUIVALENTE DA REGIAO - BRUTA                                                                                                                                                                                                                                                                                                                                                                                         </t>
  </si>
  <si>
    <t>6,15</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</si>
  <si>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</si>
  <si>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</si>
  <si>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</si>
  <si>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</si>
  <si>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</si>
  <si>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</si>
  <si>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</si>
  <si>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</si>
  <si>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</si>
  <si>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</si>
  <si>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</si>
  <si>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</si>
  <si>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</si>
  <si>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</si>
  <si>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</si>
  <si>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</si>
  <si>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</si>
  <si>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</si>
  <si>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</si>
  <si>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</si>
  <si>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</si>
  <si>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</si>
  <si>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</si>
  <si>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</si>
  <si>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</si>
  <si>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</si>
  <si>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</si>
  <si>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</si>
  <si>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</si>
  <si>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</si>
  <si>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</si>
  <si>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</si>
  <si>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</si>
  <si>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</si>
  <si>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</si>
  <si>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VARIAVEL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</si>
  <si>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</si>
  <si>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</si>
  <si>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</si>
  <si>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</si>
  <si>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</si>
  <si>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</si>
  <si>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</si>
  <si>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</si>
  <si>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26,99</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</si>
  <si>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</si>
  <si>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</si>
  <si>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</si>
  <si>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25,57</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</si>
  <si>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</si>
  <si>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</si>
  <si>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</si>
  <si>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20,22</t>
  </si>
  <si>
    <t xml:space="preserve">PLACA CIMENTICIA LISA E = 10 MM, DE 1,20 X *2,50* M (SEM AMIANTO)                                                                                                                                                                                                                                                                                                                                                                                                                                         </t>
  </si>
  <si>
    <t xml:space="preserve">PLACA CIMENTICIA LISA E = 6 MM, DE 1,20 X *2,50* M (SEM AMIANTO)                                                                                                                                                                                                                                                                                                                                                                                                                                          </t>
  </si>
  <si>
    <t xml:space="preserve">PLACA DE ACRILICO TRANSPARENTE ADESIVADA PARA SINALIZACAO DE PORTAS, BORDA POLIDA, DE *25 X 8*, E = 6 MM (NAO INCLUI ACESSORIOS PARA FIXACAO)                                                                                                                                                                                                                                                                                                                                                             </t>
  </si>
  <si>
    <t>82,56</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</si>
  <si>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</si>
  <si>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</si>
  <si>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</si>
  <si>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</si>
  <si>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</si>
  <si>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</si>
  <si>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</si>
  <si>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</si>
  <si>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</si>
  <si>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</si>
  <si>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23,50</t>
  </si>
  <si>
    <t xml:space="preserve">PLACA DE SINALIZACAO DE SEGURANCA CONTRA INCENDIO, FOTOLUMINESCENTE, RETANGULAR, *12 X 40* CM, EM PVC *2* MM ANTI-CHAMAS (SIMBOLOS, CORES E PICTOGRAMAS CONFORME NBR 16820)                                                                                                                                                                                                                                                                                                                               </t>
  </si>
  <si>
    <t>28,83</t>
  </si>
  <si>
    <t xml:space="preserve">PLACA DE SINALIZACAO DE SEGURANCA CONTRA INCENDIO, FOTOLUMINESCENTE, RETANGULAR, *13 X 26* CM, EM PVC *2* MM ANTI-CHAMAS (SIMBOLOS, CORES E PICTOGRAMAS CONFORME NBR 16820)                                                                                                                                                                                                                                                                                                                               </t>
  </si>
  <si>
    <t>20,32</t>
  </si>
  <si>
    <t xml:space="preserve">PLACA DE SINALIZACAO DE SEGURANCA CONTRA INCENDIO, FOTOLUMINESCENTE, RETANGULAR, *20 X 40* CM, EM PVC *2* MM ANTI-CHAMAS (SIMBOLOS, CORES E PICTOGRAMAS CONFORME NBR 16820)                                                                                                                                                                                                                                                                                                                               </t>
  </si>
  <si>
    <t>37,88</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</si>
  <si>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</si>
  <si>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</si>
  <si>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</si>
  <si>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8,76</t>
  </si>
  <si>
    <t xml:space="preserve">PLACA DE VENTILACAO PARA TELHA DE FIBROCIMENTO, CANALETE 90 OU KALHETAO                                                                                                                                                                                                                                                                                                                                                                                                                                   </t>
  </si>
  <si>
    <t>14,98</t>
  </si>
  <si>
    <t xml:space="preserve">PLACA NUMERACAO RESIDENCIAL EM CHAPA GALVANIZADA ESMALTADA 12 X 18 CM                                                                                                                                                                                                                                                                                                                                                                                                                                     </t>
  </si>
  <si>
    <t>2.090,75</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</si>
  <si>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</si>
  <si>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</si>
  <si>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X 40* CM, E = 6 CM, COR NATURAL                                                                                                                                                                                                                                                                                                                                                                                        </t>
  </si>
  <si>
    <t xml:space="preserve">PLACA/TAMPA CEGA EM LATAO ESCOVADO PARA CONDULETE EM LIGA DE ALUMINIO 4 X 4"                                                                                                                                                                                                                                                                                                                                                                                                                              </t>
  </si>
  <si>
    <t xml:space="preserve">PLUG OU BUJAO DE FERRO GALVANIZADO, DE 1 1/2"                                                                                                                                                                                                                                                                                                                                                                                                                                                             </t>
  </si>
  <si>
    <t>15,74</t>
  </si>
  <si>
    <t xml:space="preserve">PLUG OU BUJAO DE FERRO GALVANIZADO, DE 1 1/4"                                                                                                                                                                                                                                                                                                                                                                                                                                                             </t>
  </si>
  <si>
    <t xml:space="preserve">PLUG OU BUJAO DE FERRO GALVANIZADO, DE 1/2"                                                                                                                                                                                                                                                                                                                                                                                                                                                               </t>
  </si>
  <si>
    <t xml:space="preserve">PLUG OU BUJAO DE FERRO GALVANIZADO, DE 1"                                                                                                                                                                                                                                                                                                                                                                                                                                                                 </t>
  </si>
  <si>
    <t>8,64</t>
  </si>
  <si>
    <t xml:space="preserve">PLUG OU BUJAO DE FERRO GALVANIZADO, DE 2 1/2"                                                                                                                                                                                                                                                                                                                                                                                                                                                             </t>
  </si>
  <si>
    <t>46,54</t>
  </si>
  <si>
    <t xml:space="preserve">PLUG OU BUJAO DE FERRO GALVANIZADO, DE 2"                                                                                                                                                                                                                                                                                                                                                                                                                                                                 </t>
  </si>
  <si>
    <t xml:space="preserve">PLUG OU BUJAO DE FERRO GALVANIZADO, DE 3/4"                                                                                                                                                                                                                                                                                                                                                                                                                                                               </t>
  </si>
  <si>
    <t>6,22</t>
  </si>
  <si>
    <t xml:space="preserve">PLUG OU BUJAO DE FERRO GALVANIZADO, DE 3"                                                                                                                                                                                                                                                                                                                                                                                                                                                                 </t>
  </si>
  <si>
    <t>65,17</t>
  </si>
  <si>
    <t xml:space="preserve">PLUG OU BUJAO DE FERRO GALVANIZADO, DE 4"                                                                                                                                                                                                                                                                                                                                                                                                                                                                 </t>
  </si>
  <si>
    <t>121,12</t>
  </si>
  <si>
    <t xml:space="preserve">PLUG PVC, JE, DN 100 MM, PARA REDE COLETORA ESGOTO                                                                                                                                                                                                                                                                                                                                                                                                                                                        </t>
  </si>
  <si>
    <t xml:space="preserve">PLUG PVC, JE, DN 150 MM, PARA REDE COLETORA ESGOTO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</si>
  <si>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</si>
  <si>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</si>
  <si>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</si>
  <si>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</si>
  <si>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</si>
  <si>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</si>
  <si>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</si>
  <si>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</si>
  <si>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13,22</t>
  </si>
  <si>
    <t xml:space="preserve">POLIESTIRENO EXPANDIDO/EPS (ISOPOR), TIPO 2F, PLACA, ISOLAMENTO TERMOACUSTICO, E = 50 MM, 1000 X 500 MM                                                                                                                                                                                                                                                                                                                                                                                                   </t>
  </si>
  <si>
    <t xml:space="preserve">POLVORA NEGRA                                                                                                                                                                                                                                                                                                                                                                                                                                                                                             </t>
  </si>
  <si>
    <t xml:space="preserve">PONTALETE *7,5 X 7,5* CM EM PINUS, MISTA OU EQUIVALENTE DA REGIAO - BRUTA                                                                                                                                                                                                                                                                                                                                                                                                                                 </t>
  </si>
  <si>
    <t>7,77</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</si>
  <si>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</si>
  <si>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</si>
  <si>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</si>
  <si>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</si>
  <si>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</si>
  <si>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</si>
  <si>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</si>
  <si>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2,75</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</si>
  <si>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</si>
  <si>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</si>
  <si>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</si>
  <si>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</si>
  <si>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</si>
  <si>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</si>
  <si>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</si>
  <si>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</si>
  <si>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364,46</t>
  </si>
  <si>
    <t xml:space="preserve">PORTA DE ABRIR / GIRO, DE MADEIRA FOLHA MEDIA (NBR 15930) DE 1000 X 2100 MM, DE 35 MM A 40 MM DE ESPESSURA, NUCLEO SEMI-SOLIDO (SARRAFEADO), CAPA LISA EM HDF, ACABAMENTO EM PRIMER PARA PINTURA                                                                                                                                                                                                                                                                                                          </t>
  </si>
  <si>
    <t>341,84</t>
  </si>
  <si>
    <t xml:space="preserve">PORTA DE ABRIR / GIRO, DE MADEIRA FOLHA MEDIA (NBR 15930) DE 700 X 2100 MM, DE 35 MM A 40 MM DE ESPESSURA, NUCLEO SEMI-SOLIDO (SARRAFEADO), CAPA FRISADA EM HDF, ACABAMENTO MELAMINICO EM PADRAO MADEIRA                                                                                                                                                                                                                                                                                                  </t>
  </si>
  <si>
    <t>269,59</t>
  </si>
  <si>
    <t xml:space="preserve">PORTA DE ABRIR / GIRO, DE MADEIRA FOLHA MEDIA (NBR 15930) DE 700 X 2100 MM, DE 35 MM A 40 MM DE ESPESSURA, NUCLEO SEMI-SOLIDO (SARRAFEADO), CAPA LISA EM HDF, ACABAMENTO EM LAMINADO NATURAL PARA VERNIZ                                                                                                                                                                                                                                                                                                  </t>
  </si>
  <si>
    <t>240,00</t>
  </si>
  <si>
    <t xml:space="preserve">PORTA DE ABRIR / GIRO, DE MADEIRA FOLHA MEDIA (NBR 15930) DE 800 X 2100 MM, DE 35 MM A 40 MM DE ESPESSURA, NUCLEO SEMI-SOLIDO (SARRAFEADO), CAPA FRISADA EM HDF, ACABAMENTO MELAMINICO EM PADRAO MADEIRA                                                                                                                                                                                                                                                                                                  </t>
  </si>
  <si>
    <t>304,47</t>
  </si>
  <si>
    <t xml:space="preserve">PORTA DE ABRIR / GIRO, DE MADEIRA FOLHA MEDIA (NBR 15930) DE 800 X 2100 MM, DE 35 MM A 40 MM DE ESPESSURA, NUCLEO SEMI-SOLIDO (SARRAFEADO), CAPA LISA EM HDF, ACABAMENTO EM LAMINADO NATURAL PARA VERNIZ                                                                                                                                                                                                                                                                                                  </t>
  </si>
  <si>
    <t>297,41</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</si>
  <si>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</si>
  <si>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</si>
  <si>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654,92</t>
  </si>
  <si>
    <t xml:space="preserve">PORTA DE ABRIR EM ACO, TIPO VENEZIANA, 90 X 210 CM, COM FUNDO ANTICORROSIVO / PRIMER DE PROTECAO, INCLUI FECHADURA, MACANETA E PARAFUSOS, SEM GUARNICAO/ALIZAR/VISTA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</si>
  <si>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</si>
  <si>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</si>
  <si>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</si>
  <si>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</si>
  <si>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</si>
  <si>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</si>
  <si>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</si>
  <si>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477,42</t>
  </si>
  <si>
    <t xml:space="preserve">PORTA DE MADEIRA TIPO VENEZIANA (EUCALIPTO OU EQUIVALENTE REGIONAL), E = *3,5* CM                                                                                                                                                                                                                                                                                                                                                                                                                         </t>
  </si>
  <si>
    <t>322,28</t>
  </si>
  <si>
    <t xml:space="preserve">PORTA DE MADEIRA-DE-LEI QUADRICULADA PARA VIDRO, DE CORRER (ANGELIM OU EQUIVALENTE REGIONAL), E = *3,5* CM                                                                                                                                                                                                                                                                                                                                                                                                </t>
  </si>
  <si>
    <t>788,56</t>
  </si>
  <si>
    <t xml:space="preserve">PORTA DE MADEIRA-DE-LEI TIPO VENEZIANA (ANGELIM OU EQUIVALENTE REGIONAL), E = *3,5* CM                                                                                                                                                                                                                                                                                                                                                                                                                    </t>
  </si>
  <si>
    <t>455,80</t>
  </si>
  <si>
    <t xml:space="preserve">PORTA DE MADEIRA, FOLHA LEVE (NBR 15930) DE 600 X 2100 MM, DE 35 MM A 40 MM DE ESPESSURA, NUCLEO COLMEIA, CAPA LISA EM HDF, ACABAMENTO EM PRIMER PARA PINTURA                                                                                                                                                                                                                                                                                                                                             </t>
  </si>
  <si>
    <t>206,18</t>
  </si>
  <si>
    <t xml:space="preserve">PORTA DE MADEIRA, FOLHA LEVE (NBR 15930) DE 700 X 2100 MM, DE 35 MM A 40 MM DE ESPESSURA, NUCLEO COLMEIA, CAPA LISA EM HDF, ACABAMENTO EM PRIMER PARA PINTURA                                                                                                                                                                                                                                                                                                                                             </t>
  </si>
  <si>
    <t>213,96</t>
  </si>
  <si>
    <t xml:space="preserve">PORTA DE MADEIRA, FOLHA LEVE (NBR 15930) DE 800 X 2100 MM, DE 35 MM A 40 MM DE ESPESSURA, NUCLEO COLMEIA, CAPA LISA EM HDF, ACABAMENTO EM PRIMER PARA PINTURA                                                                                                                                                                                                                                                                                                                                             </t>
  </si>
  <si>
    <t>227,44</t>
  </si>
  <si>
    <t xml:space="preserve">PORTA DE MADEIRA, FOLHA LEVE (NBR 15930), DE 600 X 2100 MM, E = 35 MM, NUCLEO COLMEIA, CAPA LISA EM HDF, ACABAMENTO MELAMINICO EM PADRAO MADEIRA                                                                                                                                                                                                                                                                                                                                                          </t>
  </si>
  <si>
    <t>267,17</t>
  </si>
  <si>
    <t xml:space="preserve">PORTA DE MADEIRA, FOLHA MEDIA (NBR 15930) DE 600 X 2100 MM, DE 35 MM A 40 MM DE ESPESSURA, NUCLEO SEMI-SOLIDO (SARRAFEADO), CAPA FRISADA EM HDF, ACABAMENTO MELAMINICO EM PADRAO MADEIRA                                                                                                                                                                                                                                                                                                                  </t>
  </si>
  <si>
    <t>248,01</t>
  </si>
  <si>
    <t xml:space="preserve">PORTA DE MADEIRA, FOLHA MEDIA (NBR 15930) DE 600 X 2100 MM, DE 35 MM A 40 MM DE ESPESSURA, NUCLEO SEMI-SOLIDO (SARRAFEADO), CAPA LISA EM HDF, ACABAMENTO EM PRIMER PARA PINTURA                                                                                                                                                                                                                                                                                                                           </t>
  </si>
  <si>
    <t>225,19</t>
  </si>
  <si>
    <t xml:space="preserve">PORTA DE MADEIRA, FOLHA MEDIA (NBR 15930) DE 600 X 2100 MM, DE 35 MM A 40 MM DE ESPESSURA, NUCLEO SEMI-SOLIDO (SARRAFEADO), CAPA LISA EM HDF, ACABAMENTO LAMINADO NATURAL PARA VERNIZ                                                                                                                                                                                                                                                                                                                     </t>
  </si>
  <si>
    <t>237,42</t>
  </si>
  <si>
    <t xml:space="preserve">PORTA DE MADEIRA, FOLHA MEDIA (NBR 15930) DE 700 X 2100 MM, DE 35 MM A 40 MM DE ESPESSURA, NUCLEO SEMI-SOLIDO (SARRAFEADO), CAPA LISA EM HDF, ACABAMENTO EM PRIMER PARA PINTURA                                                                                                                                                                                                                                                                                                                           </t>
  </si>
  <si>
    <t>227,19</t>
  </si>
  <si>
    <t xml:space="preserve">PORTA DE MADEIRA, FOLHA MEDIA (NBR 15930) DE 800 X 2100 MM, DE 35 MM A 40 MM DE ESPESSURA, NUCLEO SEMI-SOLIDO (SARRAFEADO), CAPA LISA EM HDF, ACABAMENTO EM PRIMER PARA PINTURA                                                                                                                                                                                                                                                                                                                           </t>
  </si>
  <si>
    <t>247,76</t>
  </si>
  <si>
    <t xml:space="preserve">PORTA DE MADEIRA, FOLHA MEDIA (NBR 15930) DE 900 X 2100 MM, DE 35 MM A 40 MM DE ESPESSURA, NUCLEO SEMI-SOLIDO (SARRAFEADO), CAPA LISA EM HDF, ACABAMENTO EM PRIMER PARA PINTURA                                                                                                                                                                                                                                                                                                                           </t>
  </si>
  <si>
    <t>329,42</t>
  </si>
  <si>
    <t xml:space="preserve">PORTA DE MADEIRA, FOLHA PESADA (NBR 15930) DE 800 X 2100 MM, DE 40 MM A 45 MM DE ESPESSURA, NUCLEO SOLIDO, CAPA LISA EM HDF, ACABAMENTO EM LAMINADO NATURAL PARA VERNIZ                                                                                                                                                                                                                                                                                                                                   </t>
  </si>
  <si>
    <t>462,58</t>
  </si>
  <si>
    <t xml:space="preserve">PORTA DE MADEIRA, FOLHA PESADA (NBR 15930) DE 800 X 2100 MM, DE 40 MM A 45 MM DE ESPESSURA, NUCLEO SOLIDO, CAPA LISA EM HDF, ACABAMENTO EM PRIMER PARA PINTURA                                                                                                                                                                                                                                                                                                                                            </t>
  </si>
  <si>
    <t>511,53</t>
  </si>
  <si>
    <t xml:space="preserve">PORTA DE MADEIRA, FOLHA PESADA (NBR 15930) DE 900 X 2100 MM, DE 40 MM A 45 MM DE ESPESSURA, NUCLEO SOLIDO, CAPA LISA EM HDF, ACABAMENTO EM LAMINADO NATURAL PARA VERNIZ                                                                                                                                                                                                                                                                                                                                   </t>
  </si>
  <si>
    <t>538,37</t>
  </si>
  <si>
    <t xml:space="preserve">PORTA DE MADEIRA, FOLHA PESADA (NBR 15930) DE 900 X 2100 MM, DE 40 MM A 45 MM DE ESPESSURA, NUCLEO SOLIDO, CAPA LISA EM HDF, ACABAMENTO EM PRIMER PARA PINTURA                                                                                                                                                                                                                                                                                                                                            </t>
  </si>
  <si>
    <t>580,17</t>
  </si>
  <si>
    <t xml:space="preserve">PORTA DENTE PARA  FRESADORA                                                                                                                                                                                                                                                                                                                                                                                                                                                                               </t>
  </si>
  <si>
    <t xml:space="preserve">PORTA GRADE DE ENROLAR MANUAL COMPLETA, PERFIL TUBULAR TIJOLINHO 3/4 ", EM ACO GALVANIZADO NATURAL (SEM INSTALACAO)                                                                                                                                                                                                                                                                                                                                                                                       </t>
  </si>
  <si>
    <t xml:space="preserve">PORTA TOALHA BANHO EM METAL CROMADO, TIPO BARRA                                                                                                                                                                                                                                                                                                                                                                                                                                                           </t>
  </si>
  <si>
    <t>57,22</t>
  </si>
  <si>
    <t xml:space="preserve">PORTA TOALHA ROSTO EM METAL CROMADO, TIPO ARGOLA                                                                                                                                                                                                                                                                                                                                                                                                                                                          </t>
  </si>
  <si>
    <t>36,74</t>
  </si>
  <si>
    <t xml:space="preserve">PORTA VIDRO TEMPERADO INCOLOR, 2 FOLHAS DE CORRER, E = 10 MM (SEM FERRAGENS E SEM COLOCACAO)                                                                                                                                                                                                                                                                                                                                                                                                              </t>
  </si>
  <si>
    <t xml:space="preserve">PORTAO BASCULANTE, MANUAL, EM ACO GALVANIZADO, CHAPA 26, TIPO LAMBRIL, COM REQUADRO, ACABAMENTO NATURAL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</si>
  <si>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</si>
  <si>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</si>
  <si>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SIMPLES, FLANGEADO, H = 7 M, DIAMETRO INFERIOR = *125*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</si>
  <si>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</si>
  <si>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</si>
  <si>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</si>
  <si>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</si>
  <si>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</si>
  <si>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</si>
  <si>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</si>
  <si>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</si>
  <si>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</si>
  <si>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</si>
  <si>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</si>
  <si>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</si>
  <si>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</si>
  <si>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</si>
  <si>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</si>
  <si>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</si>
  <si>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</si>
  <si>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</si>
  <si>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</si>
  <si>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</si>
  <si>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</si>
  <si>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</si>
  <si>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</si>
  <si>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</si>
  <si>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</si>
  <si>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</si>
  <si>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</si>
  <si>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</si>
  <si>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</si>
  <si>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</si>
  <si>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</si>
  <si>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</si>
  <si>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</si>
  <si>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</si>
  <si>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</si>
  <si>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</si>
  <si>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</si>
  <si>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</si>
  <si>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</si>
  <si>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</si>
  <si>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</si>
  <si>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</si>
  <si>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</si>
  <si>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</si>
  <si>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</si>
  <si>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</si>
  <si>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</si>
  <si>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</si>
  <si>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</si>
  <si>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</si>
  <si>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</si>
  <si>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</si>
  <si>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</si>
  <si>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</si>
  <si>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</si>
  <si>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</si>
  <si>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</si>
  <si>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</si>
  <si>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</si>
  <si>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53,66</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</si>
  <si>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</si>
  <si>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</si>
  <si>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</si>
  <si>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</si>
  <si>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</si>
  <si>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</si>
  <si>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</si>
  <si>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</si>
  <si>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</si>
  <si>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25,50</t>
  </si>
  <si>
    <t xml:space="preserve">PREGO DE ACO POLIDO COM CABECA 12 X 12                                                                                                                                                                                                                                                                                                                                                                                                                                                                    </t>
  </si>
  <si>
    <t xml:space="preserve">PREGO DE ACO POLIDO COM CABECA 14 X 18 (1 1/2 X 14)                                                                                                                                                                                                                                                                                                                                                                                                                                                       </t>
  </si>
  <si>
    <t xml:space="preserve">PREGO DE ACO POLIDO COM CABECA 15 X 15 (1 1/4 X 13)                                                                                                                                                                                                                                                                                                                                                                                                                                                       </t>
  </si>
  <si>
    <t>16,05</t>
  </si>
  <si>
    <t xml:space="preserve">PREGO DE ACO POLIDO COM CABECA 15 X 18 (1 1/2 X 13)                                                                                                                                                                                                                                                                                                                                                                                                                                                       </t>
  </si>
  <si>
    <t xml:space="preserve">PREGO DE ACO POLIDO COM CABECA 16 X 24 (2 1/4 X 12)                                                                                                                                                                                                                                                                                                                                                                                                                                                       </t>
  </si>
  <si>
    <t xml:space="preserve">PREGO DE ACO POLIDO COM CABECA 16 X 27 (2 1/2 X 12)                                                                                                                                                                                                                                                                                                                                                                                                                                                       </t>
  </si>
  <si>
    <t>15,27</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</si>
  <si>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</si>
  <si>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</si>
  <si>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</si>
  <si>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</si>
  <si>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</si>
  <si>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</si>
  <si>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</si>
  <si>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</si>
  <si>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14,48</t>
  </si>
  <si>
    <t xml:space="preserve">PREGO DE ACO POLIDO COM CABECA 19 X 33 (3 X 9)                                                                                                                                                                                                                                                                                                                                                                                                                                                            </t>
  </si>
  <si>
    <t xml:space="preserve">PREGO DE ACO POLIDO COM CABECA 22 X 48 (4 1/4 X 5)                                                                                                                                                                                                                                                                                                                                                                                                                                                        </t>
  </si>
  <si>
    <t>14,60</t>
  </si>
  <si>
    <t xml:space="preserve">PREGO DE ACO POLIDO SEM CABECA 15 X 15 (1 1/4 X 13)                                                                                                                                                                                                                                                                                                                                                                                                                                                       </t>
  </si>
  <si>
    <t xml:space="preserve">PRESSAO DE PERNAS TRIPLO, EM TUBO DE ACO CARBONO, PINTURA NO PROCESSO ELETROSTATICO - EQUIPAMENTO DE GINASTICA PARA ACADEMIA AO AR LIVRE / ACADEMIA DA TERCEIRA IDADE - ATI                                                                                                                                                                                                                                                                                                                               </t>
  </si>
  <si>
    <t>3.957,85</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</si>
  <si>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</si>
  <si>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</si>
  <si>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</si>
  <si>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</si>
  <si>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78.265,63</t>
  </si>
  <si>
    <t xml:space="preserve">PROJETOR DE ARGAMASSA, CAPACIDADE DE PROJECAO 2,0 M3/H, ALCANCE DA PROJECAO ATE 50 M, MOTOR ELETRICO TRIFASICO                                                                                                                                                                                                                                                                                                                                                                                            </t>
  </si>
  <si>
    <t>103.740,69</t>
  </si>
  <si>
    <t>622,34</t>
  </si>
  <si>
    <t xml:space="preserve">PROLONGADOR/EXTENSOR PARA ROLO DE PINTURA 3 M                                                                                                                                                                                                                                                                                                                                                                                                                                                             </t>
  </si>
  <si>
    <t>67,83</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</si>
  <si>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</si>
  <si>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</si>
  <si>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</si>
  <si>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</si>
  <si>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</si>
  <si>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</si>
  <si>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255,00</t>
  </si>
  <si>
    <t xml:space="preserve">PROTETOR/PONTEIRA PLASTICA PARA PONTA DE VERGALHAO DE ATE 1", TIPO PROTETOR DE ESPERA                                                                                                                                                                                                                                                                                                                                                                                                                     </t>
  </si>
  <si>
    <t xml:space="preserve">PRUMO DE CENTRO EM ACO *400* G                                                                                                                                                                                                                                                                                                                                                                                                                                                                            </t>
  </si>
  <si>
    <t>41,99</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</si>
  <si>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</si>
  <si>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</si>
  <si>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</si>
  <si>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</si>
  <si>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</si>
  <si>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TIPO ALCA, EM ZAMAC CROMADO, COM COMPRIMENTO DE APROX 150 MM, COM ROSETA PARA PORTAS DE MADEIRAS, INCLUINDO PARAFUSOS                                                                                                                                                                                                                                                                                                                                                                             </t>
  </si>
  <si>
    <t>46,82</t>
  </si>
  <si>
    <t xml:space="preserve">PUXADOR TIPO ALCA, EM ZAMAC CROMADO, COM ROSETAS, COMPRIMENTO DE APROX *100* MM, PARA PORTAS E JANELAS DE MADEIRA, INCLUINDO PARAFUSOS                                                                                                                                                                                                                                                                                                                                                                    </t>
  </si>
  <si>
    <t>18,25</t>
  </si>
  <si>
    <t xml:space="preserve">PUXADOR TUBULAR RETO DUPLO, EM ALUMINIO CROMADO, COMPRIMENTO DE APROX 400 MM E DIAMETRO DE 25 MM (1")                                                                                                                                                                                                                                                                                                                                                                                                     </t>
  </si>
  <si>
    <t>127,46</t>
  </si>
  <si>
    <t xml:space="preserve">PUXADOR TUBULAR RETO SIMPLES, EM ALUMINIO CROMADO, COM COMPRIMENTO DE APROX 400 MM E DIAMETRO DE 25 MM                                                                                                                                                                                                                                                                                                                                                                                                    </t>
  </si>
  <si>
    <t>63,73</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</si>
  <si>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</si>
  <si>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</si>
  <si>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</si>
  <si>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</si>
  <si>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</si>
  <si>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</si>
  <si>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</si>
  <si>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</si>
  <si>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</si>
  <si>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</si>
  <si>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</si>
  <si>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</si>
  <si>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</si>
  <si>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</si>
  <si>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</si>
  <si>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</si>
  <si>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</si>
  <si>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</si>
  <si>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252,27</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</si>
  <si>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</si>
  <si>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</si>
  <si>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</si>
  <si>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</si>
  <si>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</si>
  <si>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</si>
  <si>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</si>
  <si>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</si>
  <si>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</si>
  <si>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</si>
  <si>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</si>
  <si>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</si>
  <si>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</si>
  <si>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</si>
  <si>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</si>
  <si>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</si>
  <si>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</si>
  <si>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</si>
  <si>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</si>
  <si>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</si>
  <si>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</si>
  <si>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</si>
  <si>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</si>
  <si>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</si>
  <si>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QUADRADA BRANCA                                                                                                                                                                                                                                                                                                                                                                                                                                            </t>
  </si>
  <si>
    <t>11,32</t>
  </si>
  <si>
    <t>12,33</t>
  </si>
  <si>
    <t xml:space="preserve">RALO SIFONADO QUADRADO, PVC, 100 X 53 MM, SAIDA 40 MM, COM GRELHA QUADRADA BRANCA                                                                                                                                                                                                                                                                                                                                                                                                                         </t>
  </si>
  <si>
    <t xml:space="preserve">RALO SIFONADO REDONDO CONICO, PVC, 100 X 40 MM, COM GRELHA REDONDA BRANCA                                                                                                                                                                                                                                                                                                                                                                                                                                 </t>
  </si>
  <si>
    <t xml:space="preserve">REBITE DE REPUXO EM ALUMINIO VAZADO, DIAMETRO 3,2 X 8 MM DE COMPRIMENTO (1KG = 1025 UNIDADES)                                                                                                                                                                                                                                                                                                                                                                                                             </t>
  </si>
  <si>
    <t>64,93</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</si>
  <si>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</si>
  <si>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</si>
  <si>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</si>
  <si>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</si>
  <si>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</si>
  <si>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</si>
  <si>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</si>
  <si>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</si>
  <si>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</si>
  <si>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26,60</t>
  </si>
  <si>
    <t xml:space="preserve">REDUCAO PVC PBA, JE, PB, DN 100 X 75 / DE 110 X 85 MM, PARA REDE DE AGUA                                                                                                                                                                                                                                                                                                                                                                                                                                  </t>
  </si>
  <si>
    <t xml:space="preserve">REDUCAO PVC PBA, JE, PB, DN 75 X 50 / DE 85 X 60 MM, PARA REDE DE AGUA                                                                                                                                                                                                                                                                                                                                                                                                                                    </t>
  </si>
  <si>
    <t xml:space="preserve">REGISTRO DE ESFERA DE PASSEIO, PVC PARA POLIETILENO, 20 MM                                                                                                                                                                                                                                                                                                                                                                                                                                                </t>
  </si>
  <si>
    <t>13,65</t>
  </si>
  <si>
    <t xml:space="preserve">REGISTRO DE ESFERA PVC, COM BORBOLETA, COM ROSCA EXTERNA, DE 1/2"                                                                                                                                                                                                                                                                                                                                                                                                                                         </t>
  </si>
  <si>
    <t>18,59</t>
  </si>
  <si>
    <t xml:space="preserve">REGISTRO DE ESFERA PVC, COM BORBOLETA, COM ROSCA EXTERNA, DE 3/4"                                                                                                                                                                                                                                                                                                                                                                                                                                         </t>
  </si>
  <si>
    <t xml:space="preserve">REGISTRO DE ESFERA PVC, COM CABECA QUADRADA, COM ROSCA EXTERNA, 1/2"                                                                                                                                                                                                                                                                                                                                                                                                                                      </t>
  </si>
  <si>
    <t xml:space="preserve">REGISTRO DE ESFERA PVC, COM CABECA QUADRADA, COM ROSCA EXTERNA, 3/4"                                                                                                                                                                                                                                                                                                                                                                                                                                      </t>
  </si>
  <si>
    <t>29,10</t>
  </si>
  <si>
    <t xml:space="preserve">REGISTRO DE ESFERA, PVC, COM VOLANTE, VS, ROSCAVEL, DN 1 1/2", COM CORPO DIVIDIDO                                                                                                                                                                                                                                                                                                                                                                                                                         </t>
  </si>
  <si>
    <t>63,31</t>
  </si>
  <si>
    <t xml:space="preserve">REGISTRO DE ESFERA, PVC, COM VOLANTE, VS, ROSCAVEL, DN 1 1/4", COM CORPO DIVIDIDO                                                                                                                                                                                                                                                                                                                                                                                                                         </t>
  </si>
  <si>
    <t>60,29</t>
  </si>
  <si>
    <t xml:space="preserve">REGISTRO DE ESFERA, PVC, COM VOLANTE, VS, ROSCAVEL, DN 1/2", COM CORPO DIVIDIDO                                                                                                                                                                                                                                                                                                                                                                                                                           </t>
  </si>
  <si>
    <t>23,09</t>
  </si>
  <si>
    <t xml:space="preserve">REGISTRO DE ESFERA, PVC, COM VOLANTE, VS, ROSCAVEL, DN 1", COM CORPO DIVIDIDO                                                                                                                                                                                                                                                                                                                                                                                                                             </t>
  </si>
  <si>
    <t>45,15</t>
  </si>
  <si>
    <t xml:space="preserve">REGISTRO DE ESFERA, PVC, COM VOLANTE, VS, ROSCAVEL, DN 2", COM CORPO DIVIDIDO                                                                                                                                                                                                                                                                                                                                                                                                                             </t>
  </si>
  <si>
    <t>96,89</t>
  </si>
  <si>
    <t xml:space="preserve">REGISTRO DE ESFERA, PVC, COM VOLANTE, VS, ROSCAVEL, DN 3/4", COM CORPO DIVIDIDO                                                                                                                                                                                                                                                                                                                                                                                                                           </t>
  </si>
  <si>
    <t>27,67</t>
  </si>
  <si>
    <t xml:space="preserve">REGISTRO DE ESFERA, PVC, COM VOLANTE, VS, SOLDAVEL, DN 20 MM, COM CORPO DIVIDIDO                                                                                                                                                                                                                                                                                                                                                                                                                          </t>
  </si>
  <si>
    <t>21,79</t>
  </si>
  <si>
    <t xml:space="preserve">REGISTRO DE ESFERA, PVC, COM VOLANTE, VS, SOLDAVEL, DN 25 MM, COM CORPO DIVIDIDO                                                                                                                                                                                                                                                                                                                                                                                                                          </t>
  </si>
  <si>
    <t>28,06</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</si>
  <si>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</si>
  <si>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</si>
  <si>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</si>
  <si>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</si>
  <si>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112,70</t>
  </si>
  <si>
    <t xml:space="preserve">REGISTRO DE PRESSAO PVC, ROSCAVEL, VOLANTE SIMPLES, DE 1/2"                                                                                                                                                                                                                                                                                                                                                                                                                                               </t>
  </si>
  <si>
    <t>7,15</t>
  </si>
  <si>
    <t xml:space="preserve">REGISTRO DE PRESSAO PVC, ROSCAVEL, VOLANTE SIMPLES, DE 3/4"                                                                                                                                                                                                                                                                                                                                                                                                                                               </t>
  </si>
  <si>
    <t>20,39</t>
  </si>
  <si>
    <t xml:space="preserve">REGISTRO DE PRESSAO PVC, SOLDAVEL, VOLANTE SIMPLES, DE 20 MM                                                                                                                                                                                                                                                                                                                                                                                                                                              </t>
  </si>
  <si>
    <t>14,87</t>
  </si>
  <si>
    <t xml:space="preserve">REGISTRO DE PRESSAO PVC, SOLDAVEL, VOLANTE SIMPLES, DE 25 MM                                                                                                                                                                                                                                                                                                                                                                                                                                              </t>
  </si>
  <si>
    <t>16,54</t>
  </si>
  <si>
    <t>25,80</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</si>
  <si>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</si>
  <si>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</si>
  <si>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18,28</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</si>
  <si>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</si>
  <si>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</si>
  <si>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</si>
  <si>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</si>
  <si>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</si>
  <si>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36,90</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</si>
  <si>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</si>
  <si>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</si>
  <si>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</si>
  <si>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1,68</t>
  </si>
  <si>
    <t xml:space="preserve">RETARDO PARA CORDEL DETONANTE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</si>
  <si>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</si>
  <si>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REVESTIMENTO DE PAREDE EM GRANILITE, MARMORITE OU GRANITINA - ESP = 5 MM (INCLUSO EXECUCAO)                                                                                                                                                                                                                                                                                                                                                                                                               </t>
  </si>
  <si>
    <t xml:space="preserve">REVESTIMENTO DE PAREDE EM GRANILITE, MARMORITE OU GRANITINA COLORIDO - ESP = 5 MM (INCLUSO EXECUCAO)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</si>
  <si>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</si>
  <si>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</si>
  <si>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</si>
  <si>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4,12</t>
  </si>
  <si>
    <t xml:space="preserve">RIPA NAO APARELHADA *1 X 3* CM, EM MACARANDUBA/MASSARANDUBA, ANGELIM OU EQUIVALENTE DA REGIAO - BRUTA                                                                                                                                                                                                                                                                                                                                                                                                     </t>
  </si>
  <si>
    <t>2,47</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</si>
  <si>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</si>
  <si>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</si>
  <si>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</si>
  <si>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</si>
  <si>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</si>
  <si>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POLIESTIRENO, BRANCO, H = *5* CM, E = *1,5*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</si>
  <si>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</si>
  <si>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</si>
  <si>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</si>
  <si>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</si>
  <si>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10,25</t>
  </si>
  <si>
    <t xml:space="preserve">ROLDANA CONCAVA DUPLA, 4 RODAS, EM ZAMAC COM CHAPA DE LATAO, ROLAMENTOS EM ACO, PARA PORTAS E JANELAS DE CORRER                                                                                                                                                                                                                                                                                                                                                                                           </t>
  </si>
  <si>
    <t>50,41</t>
  </si>
  <si>
    <t>41,68</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</si>
  <si>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</si>
  <si>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</si>
  <si>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</si>
  <si>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</si>
  <si>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</si>
  <si>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</si>
  <si>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</si>
  <si>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</si>
  <si>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</si>
  <si>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</si>
  <si>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</si>
  <si>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19,00</t>
  </si>
  <si>
    <t xml:space="preserve">ROLO DE LA DE CARNEIRO 23 CM (SEM CABO)                                                                                                                                                                                                                                                                                                                                                                                                                                                                   </t>
  </si>
  <si>
    <t>42,14</t>
  </si>
  <si>
    <t xml:space="preserve">ROMPEDOR ELETRICO PESO 26 KG, POTENCIA OPERACIONAL DE 2,5 KW                                                                                                                                                                                                                                                                                                                                                                                                                                              </t>
  </si>
  <si>
    <t xml:space="preserve">ROSETA QUADRADA, SEM FUROS, EM ACO INOX POLIDO, LARGURA APROXIMADA DE 50 MM, PARA FECHADURA DE PORTA - PARAFUSOS INCLUIDOS                                                                                                                                                                                                                                                                                                                                                                                </t>
  </si>
  <si>
    <t>10,88</t>
  </si>
  <si>
    <t xml:space="preserve">ROSETA REDONDA DE SOBREPOR, SEM FUROS, EM ACO INOX POLIDO, DIAMETRO APROXIMADO DE 50 MM, PARA FECHADURA DE PORTA - PARAFUSOS INCLUIDOS                                                                                                                                                                                                                                                                                                                                                                    </t>
  </si>
  <si>
    <t>10,39</t>
  </si>
  <si>
    <t xml:space="preserve">ROTACAO DIAGONAL DUPLA, APARELHO TRIPLO, EM TUBO DE ACO CARBONO, PINTURA NO PROCESSO ELETROSTATICO - EQUIPAMENTO DE GINASTICA PARA ACADEMIA AO AR LIVRE / ACADEMIA DA TERCEIRA IDADE - ATI                                                                                                                                                                                                                                                                                                                </t>
  </si>
  <si>
    <t>2.424,64</t>
  </si>
  <si>
    <t xml:space="preserve">ROTACAO VERTICAL DUPLO, EM TUBO DE ACO CARBONO, PINTURA NO PROCESSO ELETROSTATICO - EQUIPAMENTO DE GINASTICA PARA ACADEMIA AO AR LIVRE / ACADEMIA DA TERCEIRA IDADE - ATI                                                                                                                                                                                                                                                                                                                                 </t>
  </si>
  <si>
    <t>1.843,37</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</si>
  <si>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</si>
  <si>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</si>
  <si>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</si>
  <si>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</si>
  <si>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</si>
  <si>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</si>
  <si>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</si>
  <si>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</si>
  <si>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46,89</t>
  </si>
  <si>
    <t xml:space="preserve">SABONETEIRA PLASTICA TIPO DISPENSER PARA SABONETE LIQUIDO COM RESERVATORIO 800 A 1500 ML                                                                                                                                                                                                                                                                                                                                                                                                                  </t>
  </si>
  <si>
    <t xml:space="preserve">SAIBRO PARA ARGAMASSA (COLETADO NO COMERCIO)                                                                                                                                                                                                                                                                                                                                                                                                                                                              </t>
  </si>
  <si>
    <t xml:space="preserve">SAPATA DE PVC ADITIVADO NERVURADO D = 6 POLEGADAS                                                                                                                                                                                                                                                                                                                                                                                                                                                         </t>
  </si>
  <si>
    <t>270,93</t>
  </si>
  <si>
    <t xml:space="preserve">SAPATA DE PVC ADITIVADO NERVURADO D = 8 POLEGADAS                                                                                                                                                                                                                                                                                                                                                                                                                                                         </t>
  </si>
  <si>
    <t>356,56</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</si>
  <si>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</si>
  <si>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</si>
  <si>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</si>
  <si>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</si>
  <si>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2,72</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</si>
  <si>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</si>
  <si>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</si>
  <si>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</si>
  <si>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</si>
  <si>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</si>
  <si>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0,04</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</si>
  <si>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</si>
  <si>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</si>
  <si>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</si>
  <si>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</si>
  <si>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</si>
  <si>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</si>
  <si>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</si>
  <si>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</si>
  <si>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</si>
  <si>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</si>
  <si>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</si>
  <si>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30,48</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</si>
  <si>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</si>
  <si>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</si>
  <si>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</si>
  <si>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</si>
  <si>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</si>
  <si>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</si>
  <si>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</si>
  <si>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52,76</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</si>
  <si>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</si>
  <si>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</si>
  <si>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</si>
  <si>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</si>
  <si>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</si>
  <si>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</si>
  <si>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44,21</t>
  </si>
  <si>
    <t xml:space="preserve">SIFAO / TUBO SINFONADO EXTENSIVEL/SANFONADO, UNIVERSAL/ SIMPLES, ENTRE *50 A 70* CM, DE PLASTICO BRANCO                                                                                                                                                                                                                                                                                                                                                                                                   </t>
  </si>
  <si>
    <t xml:space="preserve">SIFAO PLASTICO EXTENSIVEL UNIVERSAL, TIPO COPO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</si>
  <si>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</si>
  <si>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</si>
  <si>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</si>
  <si>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4.789,18</t>
  </si>
  <si>
    <t xml:space="preserve">SIMULADOR DE CAVALGADA TRIPLO, EM TUBO DE ACO CARBONO, PINTURA NO PROCESSO ELETROSTATICO - EQUIPAMENTO DE GINASTICA PARA ACADEMIA AO AR LIVRE / ACADEMIA DA TERCEIRA IDADE - ATI                                                                                                                                                                                                                                                                                                                          </t>
  </si>
  <si>
    <t>5.175,40</t>
  </si>
  <si>
    <t xml:space="preserve">SIMULADOR DE REMO INDIVIDUAL, EM TUBO DE ACO CARBONO, PINTURA NO PROCESSO ELETROSTATICO - EQUIPAMENTO DE GINASTICA PARA ACADEMIA AO AR LIVRE / ACADEMIA DA TERCEIRA IDADE - ATI                                                                                                                                                                                                                                                                                                                           </t>
  </si>
  <si>
    <t>2.580,78</t>
  </si>
  <si>
    <t xml:space="preserve">SINALIZADOR NOTURNO SIMPLES PARA PARA-RAIOS, SEM RELE FOTOELETRICO                                                                                                                                                                                                                                                                                                                                                                                                                                        </t>
  </si>
  <si>
    <t xml:space="preserve">SISAL EM FIBRA / ESTOPA SISAL PARA GESSO                                                                                                                                                                                                                                                                                                                                                                                                                                                                  </t>
  </si>
  <si>
    <t>25,33</t>
  </si>
  <si>
    <t xml:space="preserve">SOLDA EM BARRA DE ESTANHO-CHUMBO 50/50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</si>
  <si>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</si>
  <si>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</si>
  <si>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</si>
  <si>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</si>
  <si>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</si>
  <si>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PRE-MOLDADA EM GRANILITE, MARMORITE OU GRANITINA, L = *15 CM                                                                                                                                                                                                                                                                                                                                                                                                                                      </t>
  </si>
  <si>
    <t xml:space="preserve">SOLUCAO ASFALTICA ELASTOMERICA PARA IMPRIMACAO, APLICACAO A FRIO                                                                                                                                                                                                                                                                                                                                                                                                                                          </t>
  </si>
  <si>
    <t xml:space="preserve">SOLUCAO PREPARADORA / LIMPADORA PARA PVC, FRASCO COM 1000 CM3                                                                                                                                                                                                                                                                                                                                                                                                                                             </t>
  </si>
  <si>
    <t xml:space="preserve">SOLVENTE PARA COLA A BASE DE RESINA SINTETICA (PARA COLA DE LAMINADO MELAMINICO E OUTRAS SUPERFICIES)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</si>
  <si>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</si>
  <si>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</si>
  <si>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</si>
  <si>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</si>
  <si>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</si>
  <si>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4,11</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</si>
  <si>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</si>
  <si>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</si>
  <si>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</si>
  <si>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</si>
  <si>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</si>
  <si>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</si>
  <si>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29,57</t>
  </si>
  <si>
    <t xml:space="preserve">SPRINKLER TIPO PENDENTE, BULBO VERMELHO RESPOSTA RAPIDA, 68 GRAUS CELSIUS, ACABAMENTO NATURAL, D = 15 MM (1/2")                                                                                                                                                                                                                                                                                                                                                                                           </t>
  </si>
  <si>
    <t>24,50</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</si>
  <si>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</si>
  <si>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</si>
  <si>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</si>
  <si>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</si>
  <si>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</si>
  <si>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</si>
  <si>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</si>
  <si>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</si>
  <si>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16,86</t>
  </si>
  <si>
    <t xml:space="preserve">SUPORTE MAO-FRANCESA EM ACO, ABAS IGUAIS 40 CM, CAPACIDADE MINIMA 70 KG, BRANCO                                                                                                                                                                                                                                                                                                                                                                                                                           </t>
  </si>
  <si>
    <t>20,27</t>
  </si>
  <si>
    <t xml:space="preserve">SUPORTE METALICO PARA CALHA PLUVIAL, ZINCADO, DOBRADO, DIAMETRO ENTRE 119 E 170 MM, PARA DRENAGEM PLUVIAL PREDIAL                                                                                                                                                                                                                                                                                                                                                                                         </t>
  </si>
  <si>
    <t xml:space="preserve">SUPORTE PARA CALHA DE 150 MM EM ACO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</si>
  <si>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</si>
  <si>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</si>
  <si>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2.701,34</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</si>
  <si>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</si>
  <si>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</si>
  <si>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</si>
  <si>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</si>
  <si>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</si>
  <si>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</si>
  <si>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</si>
  <si>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</si>
  <si>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</si>
  <si>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</si>
  <si>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</si>
  <si>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</si>
  <si>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</si>
  <si>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</si>
  <si>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</si>
  <si>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</si>
  <si>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</si>
  <si>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</si>
  <si>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</si>
  <si>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</si>
  <si>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</si>
  <si>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</si>
  <si>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</si>
  <si>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</si>
  <si>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</si>
  <si>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</si>
  <si>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</si>
  <si>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</si>
  <si>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</si>
  <si>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</si>
  <si>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</si>
  <si>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</si>
  <si>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</si>
  <si>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</si>
  <si>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</si>
  <si>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</si>
  <si>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</si>
  <si>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</si>
  <si>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</si>
  <si>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</si>
  <si>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</si>
  <si>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</si>
  <si>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</si>
  <si>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</si>
  <si>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</si>
  <si>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</si>
  <si>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</si>
  <si>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</si>
  <si>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</si>
  <si>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</si>
  <si>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</si>
  <si>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</si>
  <si>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</si>
  <si>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</si>
  <si>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</si>
  <si>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</si>
  <si>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</si>
  <si>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</si>
  <si>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</si>
  <si>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</si>
  <si>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</si>
  <si>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</si>
  <si>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</si>
  <si>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</si>
  <si>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</si>
  <si>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</si>
  <si>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</si>
  <si>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</si>
  <si>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153,15</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</si>
  <si>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</si>
  <si>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</si>
  <si>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</si>
  <si>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</si>
  <si>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</si>
  <si>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</si>
  <si>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</si>
  <si>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68,90</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</si>
  <si>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</si>
  <si>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</si>
  <si>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</si>
  <si>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</si>
  <si>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46,75</t>
  </si>
  <si>
    <t xml:space="preserve">TE DE FERRO GALVANIZADO, DE 1 1/4"                                                                                                                                                                                                                                                                                                                                                                                                                                                                        </t>
  </si>
  <si>
    <t xml:space="preserve">TE DE FERRO GALVANIZADO, DE 1/2"                                                                                                                                                                                                                                                                                                                                                                                                                                                                          </t>
  </si>
  <si>
    <t xml:space="preserve">TE DE FERRO GALVANIZADO, DE 1"                                                                                                                                                                                                                                                                                                                                                                                                                                                                            </t>
  </si>
  <si>
    <t>24,11</t>
  </si>
  <si>
    <t xml:space="preserve">TE DE FERRO GALVANIZADO, DE 2 1/2"                                                                                                                                                                                                                                                                                                                                                                                                                                                                        </t>
  </si>
  <si>
    <t>140,62</t>
  </si>
  <si>
    <t xml:space="preserve">TE DE FERRO GALVANIZADO, DE 2"                                                                                                                                                                                                                                                                                                                                                                                                                                                                            </t>
  </si>
  <si>
    <t>74,06</t>
  </si>
  <si>
    <t xml:space="preserve">TE DE FERRO GALVANIZADO, DE 3/4"                                                                                                                                                                                                                                                                                                                                                                                                                                                                          </t>
  </si>
  <si>
    <t xml:space="preserve">TE DE FERRO GALVANIZADO, DE 3"                                                                                                                                                                                                                                                                                                                                                                                                                                                                            </t>
  </si>
  <si>
    <t>188,34</t>
  </si>
  <si>
    <t xml:space="preserve">TE DE FERRO GALVANIZADO, DE 4"                                                                                                                                                                                                                                                                                                                                                                                                                                                                            </t>
  </si>
  <si>
    <t>347,23</t>
  </si>
  <si>
    <t xml:space="preserve">TE DE FERRO GALVANIZADO, DE 5"                                                                                                                                                                                                                                                                                                                                                                                                                                                                            </t>
  </si>
  <si>
    <t>495,99</t>
  </si>
  <si>
    <t xml:space="preserve">TE DE FERRO GALVANIZADO, DE 6"                                                                                                                                                                                                                                                                                                                                                                                                                                                                            </t>
  </si>
  <si>
    <t>1.162,55</t>
  </si>
  <si>
    <t xml:space="preserve">TE DE INSPECAO, PVC, SERIE R, 100 X 75 MM, PARA ESGOTO PREDIAL                                                                                                                                                                                                                                                                                                                                                                                                                                            </t>
  </si>
  <si>
    <t xml:space="preserve">TE DE INSPECAO, PVC, SERIE R, 150 X 100 MM, PARA ESGOTO PREDIAL                                                                                                                                                                                                                                                                                                                                                                                                                                           </t>
  </si>
  <si>
    <t xml:space="preserve">TE DE INSPECAO, PVC, SERIE R, 75 X 75 MM, PARA ESGOTO PREDIAL                                                                                                                                                                                                                                                                                                                                                                                                                                             </t>
  </si>
  <si>
    <t>27,75</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</si>
  <si>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</si>
  <si>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</si>
  <si>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</si>
  <si>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7,62</t>
  </si>
  <si>
    <t xml:space="preserve">TE DE REDUCAO DE FERRO GALVANIZADO, COM ROSCA BSP, DE 1 1/2" X 1"                                                                                                                                                                                                                                                                                                                                                                                                                                         </t>
  </si>
  <si>
    <t>54,93</t>
  </si>
  <si>
    <t xml:space="preserve">TE DE REDUCAO DE FERRO GALVANIZADO, COM ROSCA BSP, DE 1 1/2" X 3/4"                                                                                                                                                                                                                                                                                                                                                                                                                                       </t>
  </si>
  <si>
    <t xml:space="preserve">TE DE REDUCAO DE FERRO GALVANIZADO, COM ROSCA BSP, DE 1 1/4" X 3/4"                                                                                                                                                                                                                                                                                                                                                                                                                                       </t>
  </si>
  <si>
    <t>41,59</t>
  </si>
  <si>
    <t xml:space="preserve">TE DE REDUCAO DE FERRO GALVANIZADO, COM ROSCA BSP, DE 1" X 1/2"                                                                                                                                                                                                                                                                                                                                                                                                                                           </t>
  </si>
  <si>
    <t>28,29</t>
  </si>
  <si>
    <t xml:space="preserve">TE DE REDUCAO DE FERRO GALVANIZADO, COM ROSCA BSP, DE 1" X 3/4"                                                                                                                                                                                                                                                                                                                                                                                                                                           </t>
  </si>
  <si>
    <t xml:space="preserve">TE DE REDUCAO DE FERRO GALVANIZADO, COM ROSCA BSP, DE 2 1/2" X 1 1/2"                                                                                                                                                                                                                                                                                                                                                                                                                                     </t>
  </si>
  <si>
    <t>151,99</t>
  </si>
  <si>
    <t xml:space="preserve">TE DE REDUCAO DE FERRO GALVANIZADO, COM ROSCA BSP, DE 2 1/2" X 1 1/4"                                                                                                                                                                                                                                                                                                                                                                                                                                     </t>
  </si>
  <si>
    <t xml:space="preserve">TE DE REDUCAO DE FERRO GALVANIZADO, COM ROSCA BSP, DE 2 1/2" X 1"                                                                                                                                                                                                                                                                                                                                                                                                                                         </t>
  </si>
  <si>
    <t xml:space="preserve">TE DE REDUCAO DE FERRO GALVANIZADO, COM ROSCA BSP, DE 2 1/2" X 2"                                                                                                                                                                                                                                                                                                                                                                                                                                         </t>
  </si>
  <si>
    <t>156,40</t>
  </si>
  <si>
    <t xml:space="preserve">TE DE REDUCAO DE FERRO GALVANIZADO, COM ROSCA BSP, DE 2" X 1 1/2"                                                                                                                                                                                                                                                                                                                                                                                                                                         </t>
  </si>
  <si>
    <t>81,98</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</si>
  <si>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</si>
  <si>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</si>
  <si>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</si>
  <si>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</si>
  <si>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218,62</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</si>
  <si>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</si>
  <si>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</si>
  <si>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</si>
  <si>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</si>
  <si>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</si>
  <si>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413,94</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</si>
  <si>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</si>
  <si>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</si>
  <si>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</si>
  <si>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</si>
  <si>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</si>
  <si>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33,88</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</si>
  <si>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</si>
  <si>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</si>
  <si>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</si>
  <si>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</si>
  <si>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</si>
  <si>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</si>
  <si>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</si>
  <si>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</si>
  <si>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</si>
  <si>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</si>
  <si>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</si>
  <si>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</si>
  <si>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</si>
  <si>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</si>
  <si>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</si>
  <si>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</si>
  <si>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</si>
  <si>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</si>
  <si>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</si>
  <si>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</si>
  <si>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</si>
  <si>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</si>
  <si>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</si>
  <si>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</si>
  <si>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</si>
  <si>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</si>
  <si>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</si>
  <si>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</si>
  <si>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</si>
  <si>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</si>
  <si>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14,35</t>
  </si>
  <si>
    <t xml:space="preserve">TE METALICO, PARA CONEXAO COM ANEL DESLIZANTE, DN 20 MM, EM TUBO PEX PARA INST. AGUA QUENTE/FRIA                                                                                                                                                                                                                                                                                                                                                                                                          </t>
  </si>
  <si>
    <t>18,17</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</si>
  <si>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</si>
  <si>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</si>
  <si>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</si>
  <si>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29,79</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</si>
  <si>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</si>
  <si>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</si>
  <si>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</si>
  <si>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</si>
  <si>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</si>
  <si>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</si>
  <si>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241,08</t>
  </si>
  <si>
    <t xml:space="preserve">TE NORMAL, PPR, F/F/F, SOLDAVEL, 90 GRAUS, DN 20 X 20 X 20 MM, PARA AGUA QUENTE PREDIAL                                                                                                                                                                                                                                                                                                                                                                                                                   </t>
  </si>
  <si>
    <t>3,33</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</si>
  <si>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</si>
  <si>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</si>
  <si>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</si>
  <si>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</si>
  <si>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</si>
  <si>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</si>
  <si>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</si>
  <si>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SOLDAVEL, BBB, 90 GRAUS, DN 40 MM, PARA ESGOTO SECUNDARIO PREDIAL                                                                                                                                                                                                                                                                                                                                                                                                                                  </t>
  </si>
  <si>
    <t>3,47</t>
  </si>
  <si>
    <t xml:space="preserve">TE PVC, ROSCAVEL, 90 GRAUS, 1 1/2", AGUA FRIA PREDIAL                                                                                                                                                                                                                                                                                                                                                                                                                                                     </t>
  </si>
  <si>
    <t>22,71</t>
  </si>
  <si>
    <t>43,17</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</si>
  <si>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</si>
  <si>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</si>
  <si>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</si>
  <si>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</si>
  <si>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</si>
  <si>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</si>
  <si>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</si>
  <si>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</si>
  <si>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3,72</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</si>
  <si>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</si>
  <si>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</si>
  <si>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</si>
  <si>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</si>
  <si>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</si>
  <si>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</si>
  <si>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</si>
  <si>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</si>
  <si>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</si>
  <si>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18,43</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</si>
  <si>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</si>
  <si>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</si>
  <si>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</si>
  <si>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</si>
  <si>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</si>
  <si>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</si>
  <si>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0,93</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</si>
  <si>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</si>
  <si>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</si>
  <si>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</si>
  <si>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</si>
  <si>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</si>
  <si>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</si>
  <si>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</si>
  <si>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8,50</t>
  </si>
  <si>
    <t xml:space="preserve">TE 45 GRAUS DE FERRO GALVANIZADO, COM ROSCA BSP, DE 1 1/2"                                                                                                                                                                                                                                                                                                                                                                                                                                                </t>
  </si>
  <si>
    <t>101,47</t>
  </si>
  <si>
    <t xml:space="preserve">TE 45 GRAUS DE FERRO GALVANIZADO, COM ROSCA BSP, DE 1 1/4"                                                                                                                                                                                                                                                                                                                                                                                                                                                </t>
  </si>
  <si>
    <t>78,21</t>
  </si>
  <si>
    <t xml:space="preserve">TE 45 GRAUS DE FERRO GALVANIZADO, COM ROSCA BSP, DE 1/2"                                                                                                                                                                                                                                                                                                                                                                                                                                                  </t>
  </si>
  <si>
    <t>24,16</t>
  </si>
  <si>
    <t xml:space="preserve">TE 45 GRAUS DE FERRO GALVANIZADO, COM ROSCA BSP, DE 1"                                                                                                                                                                                                                                                                                                                                                                                                                                                    </t>
  </si>
  <si>
    <t>48,53</t>
  </si>
  <si>
    <t xml:space="preserve">TE 45 GRAUS DE FERRO GALVANIZADO, COM ROSCA BSP, DE 2 1/2"                                                                                                                                                                                                                                                                                                                                                                                                                                                </t>
  </si>
  <si>
    <t>288,11</t>
  </si>
  <si>
    <t xml:space="preserve">TE 45 GRAUS DE FERRO GALVANIZADO, COM ROSCA BSP, DE 2"                                                                                                                                                                                                                                                                                                                                                                                                                                                    </t>
  </si>
  <si>
    <t xml:space="preserve">TE 45 GRAUS DE FERRO GALVANIZADO, COM ROSCA BSP, DE 3/4"                                                                                                                                                                                                                                                                                                                                                                                                                                                  </t>
  </si>
  <si>
    <t xml:space="preserve">TE 45 GRAUS DE FERRO GALVANIZADO, COM ROSCA BSP, DE 3"                                                                                                                                                                                                                                                                                                                                                                                                                                                    </t>
  </si>
  <si>
    <t>455,41</t>
  </si>
  <si>
    <t xml:space="preserve">TE 45 GRAUS DE FERRO GALVANIZADO, COM ROSCA BSP, DE 4"                                                                                                                                                                                                                                                                                                                                                                                                                                                    </t>
  </si>
  <si>
    <t>730,05</t>
  </si>
  <si>
    <t xml:space="preserve">TE 90 GRAUS EM ACO CARBONO, SOLDAVEL, PRESSAO 3.000 LBS, DN 1 1/2"                                                                                                                                                                                                                                                                                                                                                                                                                                        </t>
  </si>
  <si>
    <t>130,11</t>
  </si>
  <si>
    <t xml:space="preserve">TE 90 GRAUS EM ACO CARBONO, SOLDAVEL, PRESSAO 3.000 LBS, DN 1 1/4"                                                                                                                                                                                                                                                                                                                                                                                                                                        </t>
  </si>
  <si>
    <t xml:space="preserve">TE 90 GRAUS EM ACO CARBONO, SOLDAVEL, PRESSAO 3.000 LBS, DN 1/2"                                                                                                                                                                                                                                                                                                                                                                                                                                          </t>
  </si>
  <si>
    <t>32,13</t>
  </si>
  <si>
    <t xml:space="preserve">TE 90 GRAUS EM ACO CARBONO, SOLDAVEL, PRESSAO 3.000 LBS, DN 1"                                                                                                                                                                                                                                                                                                                                                                                                                                            </t>
  </si>
  <si>
    <t>65,01</t>
  </si>
  <si>
    <t xml:space="preserve">TE 90 GRAUS EM ACO CARBONO, SOLDAVEL, PRESSAO 3.000 LBS, DN 2 1/2"                                                                                                                                                                                                                                                                                                                                                                                                                                        </t>
  </si>
  <si>
    <t>417,42</t>
  </si>
  <si>
    <t xml:space="preserve">TE 90 GRAUS EM ACO CARBONO, SOLDAVEL, PRESSAO 3.000 LBS, DN 2"                                                                                                                                                                                                                                                                                                                                                                                                                                            </t>
  </si>
  <si>
    <t>213,77</t>
  </si>
  <si>
    <t xml:space="preserve">TE 90 GRAUS EM ACO CARBONO, SOLDAVEL, PRESSAO 3.000 LBS, DN 3/4"                                                                                                                                                                                                                                                                                                                                                                                                                                          </t>
  </si>
  <si>
    <t>41,38</t>
  </si>
  <si>
    <t xml:space="preserve">TE 90 GRAUS EM ACO CARBONO, SOLDAVEL, PRESSAO 3.000 LBS, DN 3"                                                                                                                                                                                                                                                                                                                                                                                                                                            </t>
  </si>
  <si>
    <t>682,89</t>
  </si>
  <si>
    <t xml:space="preserve">TE, PLASTICO, DN 16 MM, PARA CONEXAO COM CRIMPAGEM, EM TUBO PEX PARA INST. AGUA QUENTE/FRIA                                                                                                                                                                                                                                                                                                                                                                                                               </t>
  </si>
  <si>
    <t>8,83</t>
  </si>
  <si>
    <t xml:space="preserve">TE, PLASTICO, DN 20 MM, PARA CONEXAO COM CRIMPAGEM, EM TUBO PEX PARA INST. AGUA QUENTE/FRIA                                                                                                                                                                                                                                                                                                                                                                                                               </t>
  </si>
  <si>
    <t>16,46</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</si>
  <si>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</si>
  <si>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</si>
  <si>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DE AGUA                                                                                                                                                                                                                                                                                                                                                                                                                                         </t>
  </si>
  <si>
    <t xml:space="preserve">TE, PVC PBA, BBB, 90 GRAUS, DN 50 / DE 60 MM, PARA REDE DE AGUA                                                                                                                                                                                                                                                                                                                                                                                                                                           </t>
  </si>
  <si>
    <t xml:space="preserve">TE, PVC PBA, BBB, 90 GRAUS, DN 75 / DE 85 MM, PARA REDE DE AGUA                                                                                                                                                                                                                                                                                                                                                                                                                                           </t>
  </si>
  <si>
    <t>49,43</t>
  </si>
  <si>
    <t xml:space="preserve">TE, PVC, SERIE R, 100 X 100 MM, PARA ESGOTO PREDIAL                                                                                                                                                                                                                                                                                                                                                                                                                                                       </t>
  </si>
  <si>
    <t xml:space="preserve">TE, PVC, SERIE R, 100 X 75 MM, PARA ESGOTO PREDIAL                                                                                                                                                                                                                                                                                                                                                                                                                                                        </t>
  </si>
  <si>
    <t>49,53</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</si>
  <si>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</si>
  <si>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</si>
  <si>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</si>
  <si>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</si>
  <si>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</si>
  <si>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</si>
  <si>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</si>
  <si>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55,30</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</si>
  <si>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</si>
  <si>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</si>
  <si>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</si>
  <si>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</si>
  <si>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</si>
  <si>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</si>
  <si>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</si>
  <si>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</si>
  <si>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</si>
  <si>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</si>
  <si>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</si>
  <si>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9,00</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</si>
  <si>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</si>
  <si>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</si>
  <si>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</si>
  <si>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</si>
  <si>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</si>
  <si>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</si>
  <si>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</si>
  <si>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</si>
  <si>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</si>
  <si>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</si>
  <si>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</si>
  <si>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</si>
  <si>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</si>
  <si>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</si>
  <si>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</si>
  <si>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</si>
  <si>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</si>
  <si>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</si>
  <si>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</si>
  <si>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</si>
  <si>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5,17</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</si>
  <si>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</si>
  <si>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</si>
  <si>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</si>
  <si>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</si>
  <si>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</si>
  <si>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3,02</t>
  </si>
  <si>
    <t xml:space="preserve">TELHA DE FIBRA DE VIDRO ONDULADA INCOLOR, E = 0,6 MM, DE *0,50 X 2,44* M                                                                                                                                                                                                                                                                                                                                                                                                                                  </t>
  </si>
  <si>
    <t>52,54</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</si>
  <si>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</si>
  <si>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</si>
  <si>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</si>
  <si>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</si>
  <si>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</si>
  <si>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</si>
  <si>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</si>
  <si>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</si>
  <si>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</si>
  <si>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16,94</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</si>
  <si>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</si>
  <si>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</si>
  <si>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</si>
  <si>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24,98</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</si>
  <si>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</si>
  <si>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</si>
  <si>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</si>
  <si>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</si>
  <si>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</si>
  <si>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</si>
  <si>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</si>
  <si>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</si>
  <si>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</si>
  <si>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</si>
  <si>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</si>
  <si>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</si>
  <si>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</si>
  <si>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</si>
  <si>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</si>
  <si>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</si>
  <si>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</si>
  <si>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</si>
  <si>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</si>
  <si>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</si>
  <si>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</si>
  <si>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</si>
  <si>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44,40</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</si>
  <si>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</si>
  <si>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</si>
  <si>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</si>
  <si>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</si>
  <si>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</si>
  <si>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</si>
  <si>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</si>
  <si>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</si>
  <si>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</si>
  <si>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</si>
  <si>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</si>
  <si>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0,98</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</si>
  <si>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</si>
  <si>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</si>
  <si>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</si>
  <si>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1,28</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</si>
  <si>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</si>
  <si>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</si>
  <si>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</si>
  <si>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</si>
  <si>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</si>
  <si>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</si>
  <si>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</si>
  <si>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16,56</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</si>
  <si>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</si>
  <si>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</si>
  <si>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</si>
  <si>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</si>
  <si>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</si>
  <si>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</si>
  <si>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</si>
  <si>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</si>
  <si>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</si>
  <si>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6,72</t>
  </si>
  <si>
    <t xml:space="preserve">TERMINAL METALICO A PRESSAO PARA 1 CABO DE 300 MM2, COM 1 FURO DE FIXACAO                                                                                                                                                                                                                                                                                                                                                                                                                                 </t>
  </si>
  <si>
    <t xml:space="preserve">TERMINAL METALICO A PRESSAO PARA 1 CABO DE 35 MM2, COM 1 FURO DE FIXACAO                                                                                                                                                                                                                                                                                                                                                                                                                                  </t>
  </si>
  <si>
    <t>6,85</t>
  </si>
  <si>
    <t xml:space="preserve">TERMINAL METALICO A PRESSAO PARA 1 CABO DE 50 A 70 MM2, COM 2 FUROS PARA FIXACAO                                                                                                                                                                                                                                                                                                                                                                                                                          </t>
  </si>
  <si>
    <t xml:space="preserve">TERMINAL METALICO A PRESSAO PARA 1 CABO DE 50 MM2, COM 1 FURO DE FIXACAO                                                                                                                                                                                                                                                                                                                                                                                                                                  </t>
  </si>
  <si>
    <t>9,39</t>
  </si>
  <si>
    <t xml:space="preserve">TERMINAL METALICO A PRESSAO PARA 1 CABO DE 6 A 10 MM2, COM 1 FURO DE FIXACAO                                                                                                                                                                                                                                                                                                                                                                                                                              </t>
  </si>
  <si>
    <t>5,41</t>
  </si>
  <si>
    <t xml:space="preserve">TERMINAL METALICO A PRESSAO PARA 1 CABO DE 70 MM2, COM 1 FURO DE FIXACAO                                                                                                                                                                                                                                                                                                                                                                                                                                  </t>
  </si>
  <si>
    <t>9,69</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</si>
  <si>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</si>
  <si>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</si>
  <si>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</si>
  <si>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</si>
  <si>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</si>
  <si>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</si>
  <si>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</si>
  <si>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214,28</t>
  </si>
  <si>
    <t xml:space="preserve">TESTEIRA ANTIDERRAPANTE PARA PISO VINILICO *5 X 2,5* CM, E = 2 MM                                                                                                                                                                                                                                                                                                                                                                                                                                         </t>
  </si>
  <si>
    <t xml:space="preserve">TIJOLO CERAMICO LAMINADO DE *5,5 X 11 X 23* CM (L X A X C)                                                                                                                                                                                                                                                                                                                                                                                                                                                </t>
  </si>
  <si>
    <t xml:space="preserve">TIJOLO CERAMICO MACICO APARENTE DE *6 X 12 X 24* CM (L X A X C)                                                                                                                                                                                                                                                                                                                                                                                                                                           </t>
  </si>
  <si>
    <t>1,63</t>
  </si>
  <si>
    <t xml:space="preserve">TIJOLO CERAMICO MACICO COMUM DE *5 X 10 X 20* CM (L X A X C)                                                                                                                                                                                                                                                                                                                                                                                                                                              </t>
  </si>
  <si>
    <t xml:space="preserve">TIJOLO CERAMICO REFRATARIO DE *2,5 X 11,4 X 22,9* CM (L X A X C)                                                                                                                                                                                                                                                                                                                                                                                                                                          </t>
  </si>
  <si>
    <t xml:space="preserve">TIJOLO CERAMICO REFRATARIO DE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</si>
  <si>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</si>
  <si>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</si>
  <si>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</si>
  <si>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</si>
  <si>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</si>
  <si>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</si>
  <si>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</si>
  <si>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17,71</t>
  </si>
  <si>
    <t xml:space="preserve">TINTA ACRILICA PREMIUM PARA PISO                                                                                                                                                                                                                                                                                                                                                                                                                                                                          </t>
  </si>
  <si>
    <t>20,41</t>
  </si>
  <si>
    <t xml:space="preserve">TINTA ASFALTICA IMPERMEABILIZANTE DILUIDA EM SOLVENTE, PARA MATERIAIS CIMENTICIOS, METAL E MADEIRA                                                                                                                                                                                                                                                                                                                                                                                                        </t>
  </si>
  <si>
    <t>22,79</t>
  </si>
  <si>
    <t xml:space="preserve">TINTA ASFALTICA IMPERMEABILIZANTE DISPERSA EM AGUA, PARA MATERIAIS CIMENTICIOS                                                                                                                                                                                                                                                                                                                                                                                                                            </t>
  </si>
  <si>
    <t>13,04</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</si>
  <si>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</si>
  <si>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</si>
  <si>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</si>
  <si>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</si>
  <si>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</si>
  <si>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</si>
  <si>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</si>
  <si>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44,90</t>
  </si>
  <si>
    <t xml:space="preserve">TINTA ESMALTE SINTETICO PREMIUM DE EFEITO PROTETOR DE SUPERFICIE METALICA ALUMINIO                                                                                                                                                                                                                                                                                                                                                                                                                        </t>
  </si>
  <si>
    <t xml:space="preserve">TINTA ESMALTE SINTETICO PREMIUM FOSCO                                                                                                                                                                                                                                                                                                                                                                                                                                                                     </t>
  </si>
  <si>
    <t>41,15</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</si>
  <si>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</si>
  <si>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</si>
  <si>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</si>
  <si>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</si>
  <si>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12,69</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</si>
  <si>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</si>
  <si>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</si>
  <si>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</si>
  <si>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</si>
  <si>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</si>
  <si>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</si>
  <si>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49,65</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</si>
  <si>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</si>
  <si>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</si>
  <si>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</si>
  <si>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</si>
  <si>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</si>
  <si>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16,52</t>
  </si>
  <si>
    <t xml:space="preserve">TOMADA RJ11, 2 FIOS (APENAS MODULO)                                                                                                                                                                                                                                                                                                                                                                                                                                                                       </t>
  </si>
  <si>
    <t>17,46</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</si>
  <si>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</si>
  <si>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</si>
  <si>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</si>
  <si>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CONJUNTO MONTADO PARA EMBUTIR 4" X 2" (PLACA + SUPORTE + MODULO)                                                                                                                                                                                                                                                                                                                                                                                                                   </t>
  </si>
  <si>
    <t>9,76</t>
  </si>
  <si>
    <t xml:space="preserve">TOMADA 2P+T 10A, 250V, CONJUNTO MONTADO PARA SOBREPOR 4" X 2" (CAIXA + MODULO)                                                                                                                                                                                                                                                                                                                                                                                                                            </t>
  </si>
  <si>
    <t xml:space="preserve">TOMADA 2P+T 20A 250V, CONJUNTO MONTADO PARA EMBUTIR 4" X 2" (PLACA + SUPORTE + MODULO)                                                                                                                                                                                                                                                                                                                                                                                                                    </t>
  </si>
  <si>
    <t>16,90</t>
  </si>
  <si>
    <t xml:space="preserve">TOMADAS (2 MODULOS) 2P+T 10A, 250V, CONJUNTO MONTADO PARA EMBUTIR 4" X 2" (PLACA + SUPORTE + MODULOS)                                                                                                                                                                                                                                                                                                                                                                                                     </t>
  </si>
  <si>
    <t>18,95</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</si>
  <si>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</si>
  <si>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</si>
  <si>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</si>
  <si>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</si>
  <si>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</si>
  <si>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</si>
  <si>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</si>
  <si>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</si>
  <si>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</si>
  <si>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</si>
  <si>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</si>
  <si>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</si>
  <si>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</si>
  <si>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</si>
  <si>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</si>
  <si>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ELETRICA DE PAREDE, PLASTICA, BICA ALTA, PARA COZINHA, 5500 W (110/220 V)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</si>
  <si>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</si>
  <si>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</si>
  <si>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</si>
  <si>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</si>
  <si>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51,67</t>
  </si>
  <si>
    <t xml:space="preserve">TORNEIRA PLASTICA DE BOIA CONVENCIONAL PARA CAIXA DE AGUA, AGUA FRIA, 3/4 ", COM HASTE METALICA E COM TORNEIRA E BALAO PLASTICOS (PADRAO POPULAR)                                                                                                                                                                                                                                                                                                                                                         </t>
  </si>
  <si>
    <t>13,44</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</si>
  <si>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</si>
  <si>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</si>
  <si>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</si>
  <si>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</si>
  <si>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</si>
  <si>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</si>
  <si>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</si>
  <si>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</si>
  <si>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</si>
  <si>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</si>
  <si>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</si>
  <si>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</si>
  <si>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</si>
  <si>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</si>
  <si>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179,74</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</si>
  <si>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</si>
  <si>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</si>
  <si>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</si>
  <si>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</si>
  <si>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</si>
  <si>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</si>
  <si>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</si>
  <si>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</si>
  <si>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</si>
  <si>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</si>
  <si>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</si>
  <si>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</si>
  <si>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</si>
  <si>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</si>
  <si>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 / PRENDEDOR DE PORTA, EM LATAO CROMADO, MONTADO EM PISO                                                                                                                                                                                                                                                                                                                                                                                                                                             </t>
  </si>
  <si>
    <t>28,01</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</si>
  <si>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</si>
  <si>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</si>
  <si>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</si>
  <si>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18,49</t>
  </si>
  <si>
    <t xml:space="preserve">TRILHO PANTOGRAFICO RETO, EM ALUMINIO, TIPO U, COM DIMENSOES DE *38 X 38* MM PARA PORTA DE CORRER                                                                                                                                                                                                                                                                                                                                                                                                         </t>
  </si>
  <si>
    <t>37,83</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</si>
  <si>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</si>
  <si>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</si>
  <si>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</si>
  <si>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12,65</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</si>
  <si>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</si>
  <si>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</si>
  <si>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</si>
  <si>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</si>
  <si>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</si>
  <si>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45,24</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</si>
  <si>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</si>
  <si>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</si>
  <si>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</si>
  <si>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</si>
  <si>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</si>
  <si>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</si>
  <si>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</si>
  <si>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</si>
  <si>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</si>
  <si>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</si>
  <si>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</si>
  <si>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</si>
  <si>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</si>
  <si>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</si>
  <si>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</si>
  <si>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</si>
  <si>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</si>
  <si>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8", E= *12,70 MM, SCHEDULE 80, *64,64 KG/M                                                                                                                                                                                                                                                                                                                                                                                                                                   </t>
  </si>
  <si>
    <t xml:space="preserve">TUBO ACO CARBONO SEM COSTURA 8", E= *7,04 MM, SCHEDULE 30, *36,75 KG/M                                                                                                                                                                                                                                                                                                                                                                                                                                    </t>
  </si>
  <si>
    <t xml:space="preserve">TUBO ACO CARBONO SEM COSTURA 8", E= *8,18 MM, SCHEDULE 40, *42,55 KG/M                                                                                                                                                                                                                                                                                                                                                                                                                                    </t>
  </si>
  <si>
    <t>18,50</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</si>
  <si>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</si>
  <si>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</si>
  <si>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</si>
  <si>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18,97</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</si>
  <si>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</si>
  <si>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</si>
  <si>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</si>
  <si>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</si>
  <si>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</si>
  <si>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</si>
  <si>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</si>
  <si>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</si>
  <si>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</si>
  <si>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</si>
  <si>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</si>
  <si>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</si>
  <si>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</si>
  <si>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</si>
  <si>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</si>
  <si>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</si>
  <si>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</si>
  <si>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</si>
  <si>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</si>
  <si>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</si>
  <si>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</si>
  <si>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</si>
  <si>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</si>
  <si>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</si>
  <si>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</si>
  <si>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</si>
  <si>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9,63</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</si>
  <si>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</si>
  <si>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</si>
  <si>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</si>
  <si>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</si>
  <si>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</si>
  <si>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</si>
  <si>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2 5/8" (*64* MM), E= *32* MM, COEFICIENTE DE CONDUTIVIDADE TERMICA 0,036W/MK, VAPOR DE AGUA MAIOR OU IGUAL A 10.000                                                                                                                                                                                                                                                                                               </t>
  </si>
  <si>
    <t>8,51</t>
  </si>
  <si>
    <t xml:space="preserve">TUBO DE BORRACHA ELASTOMERICA FLEXIVEL, PRETA, PARA ISOLAMENTO TERMICO DE TUBULACAO, DN 5/8" (15 MM), E= 19 MM, COEFICIENTE DE CONDUTIVIDADE TERMICA 0,036W/MK, VAPOR DE AGUA MAIOR OU IGUAL A 10.000                                                                                                                                                                                                                                                                                                     </t>
  </si>
  <si>
    <t>73,17</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</si>
  <si>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</si>
  <si>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</si>
  <si>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</si>
  <si>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</si>
  <si>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</si>
  <si>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</si>
  <si>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</si>
  <si>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</si>
  <si>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</si>
  <si>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88,55</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</si>
  <si>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</si>
  <si>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</si>
  <si>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</si>
  <si>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</si>
  <si>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</si>
  <si>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</si>
  <si>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</si>
  <si>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</si>
  <si>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</si>
  <si>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</si>
  <si>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</si>
  <si>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</si>
  <si>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</si>
  <si>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</si>
  <si>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</si>
  <si>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</si>
  <si>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</si>
  <si>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</si>
  <si>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</si>
  <si>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</si>
  <si>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</si>
  <si>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</si>
  <si>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</si>
  <si>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</si>
  <si>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</si>
  <si>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</si>
  <si>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</si>
  <si>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</si>
  <si>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</si>
  <si>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</si>
  <si>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</si>
  <si>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</si>
  <si>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</si>
  <si>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</si>
  <si>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</si>
  <si>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</si>
  <si>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</si>
  <si>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</si>
  <si>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</si>
  <si>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</si>
  <si>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</si>
  <si>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</si>
  <si>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</si>
  <si>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</si>
  <si>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</si>
  <si>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</si>
  <si>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</si>
  <si>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</si>
  <si>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</si>
  <si>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</si>
  <si>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</si>
  <si>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</si>
  <si>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</si>
  <si>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</si>
  <si>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</si>
  <si>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ARMADO, PRE MOLDADO PARA AGUAS PLUVIAIS, CLASSE PA-1, COM ENCAIXE PONTA E BOLSA, DIAMETRO NOMINAL DE 500 MM                                                                                                                                                                                                                                                                                                                                                                              </t>
  </si>
  <si>
    <t xml:space="preserve">TUBO DE CONCRETO SIMPLES PARA AGUAS PLUVIAIS, CLASSE PS1, COM ENCAIXE MACHO E FEMEA, DIAMETRO NOMINAL DE 200 MM                                                                                                                                                                                                                                                                                                                                                                                           </t>
  </si>
  <si>
    <t>36,86</t>
  </si>
  <si>
    <t xml:space="preserve">TUBO DE CONCRETO SIMPLES PARA AGUAS PLUVIAIS, CLASSE PS1, COM ENCAIXE MACHO E FEMEA, DIAMETRO NOMINAL DE 300 MM                                                                                                                                                                                                                                                                                                                                                                                           </t>
  </si>
  <si>
    <t>51,61</t>
  </si>
  <si>
    <t xml:space="preserve">TUBO DE CONCRETO SIMPLES PARA AGUAS PLUVIAIS, CLASSE PS1, COM ENCAIXE MACHO E FEMEA, DIAMETRO NOMINAL DE 400 MM                                                                                                                                                                                                                                                                                                                                                                                           </t>
  </si>
  <si>
    <t>72,05</t>
  </si>
  <si>
    <t xml:space="preserve">TUBO DE CONCRETO SIMPLES PARA AGUAS PLUVIAIS, CLASSE PS1, COM ENCAIXE MACHO E FEMEA, DIAMETRO NOMINAL DE 500 MM                                                                                                                                                                                                                                                                                                                                                                                           </t>
  </si>
  <si>
    <t>104,72</t>
  </si>
  <si>
    <t xml:space="preserve">TUBO DE CONCRETO SIMPLES PARA AGUAS PLUVIAIS, CLASSE PS1, COM ENCAIXE MACHO E FEMEA, DIAMETRO NOMINAL DE 600 MM                                                                                                                                                                                                                                                                                                                                                                                           </t>
  </si>
  <si>
    <t>120,60</t>
  </si>
  <si>
    <t xml:space="preserve">TUBO DE CONCRETO SIMPLES PARA AGUAS PLUVIAIS, CLASSE PS1, COM ENCAIXE PONTA E BOLSA, DIAMETRO NOMINAL DE 200 MM                                                                                                                                                                                                                                                                                                                                                                                           </t>
  </si>
  <si>
    <t xml:space="preserve">TUBO DE CONCRETO SIMPLES PARA AGUAS PLUVIAIS, CLASSE PS1, COM ENCAIXE PONTA E BOLSA, DIAMETRO NOMINAL DE 300 MM                                                                                                                                                                                                                                                                                                                                                                                           </t>
  </si>
  <si>
    <t>62,00</t>
  </si>
  <si>
    <t xml:space="preserve">TUBO DE CONCRETO SIMPLES PARA AGUAS PLUVIAIS, CLASSE PS1, COM ENCAIXE PONTA E BOLSA, DIAMETRO NOMINAL DE 400 MM                                                                                                                                                                                                                                                                                                                                                                                           </t>
  </si>
  <si>
    <t>73,26</t>
  </si>
  <si>
    <t xml:space="preserve">TUBO DE CONCRETO SIMPLES PARA AGUAS PLUVIAIS, CLASSE PS1, COM ENCAIXE PONTA E BOLSA, DIAMETRO NOMINAL DE 500 MM                                                                                                                                                                                                                                                                                                                                                                                           </t>
  </si>
  <si>
    <t xml:space="preserve">TUBO DE CONCRETO SIMPLES PARA AGUAS PLUVIAIS, CLASSE PS1, COM ENCAIXE PONTA E BOLSA, DIAMETRO NOMINAL DE 600 MM                                                                                                                                                                                                                                                                                                                                                                                           </t>
  </si>
  <si>
    <t>130,53</t>
  </si>
  <si>
    <t xml:space="preserve">TUBO DE CONCRETO SIMPLES PARA AGUAS PLUVIAIS, CLASSE PS2, COM ENCAIXE PONTA E BOLSA, DIAMETRO NOMINAL DE 200 MM                                                                                                                                                                                                                                                                                                                                                                                           </t>
  </si>
  <si>
    <t>46,25</t>
  </si>
  <si>
    <t xml:space="preserve">TUBO DE CONCRETO SIMPLES PARA AGUAS PLUVIAIS, CLASSE PS2, COM ENCAIXE PONTA E BOLSA, DIAMETRO NOMINAL DE 300 MM                                                                                                                                                                                                                                                                                                                                                                                           </t>
  </si>
  <si>
    <t>72,89</t>
  </si>
  <si>
    <t xml:space="preserve">TUBO DE CONCRETO SIMPLES PARA AGUAS PLUVIAIS, CLASSE PS2, COM ENCAIXE PONTA E BOLSA, DIAMETRO NOMINAL DE 400 MM                                                                                                                                                                                                                                                                                                                                                                                           </t>
  </si>
  <si>
    <t>80,43</t>
  </si>
  <si>
    <t xml:space="preserve">TUBO DE CONCRETO SIMPLES PARA AGUAS PLUVIAIS, CLASSE PS2, COM ENCAIXE PONTA E BOLSA, DIAMETRO NOMINAL DE 500 MM                                                                                                                                                                                                                                                                                                                                                                                           </t>
  </si>
  <si>
    <t>114,07</t>
  </si>
  <si>
    <t xml:space="preserve">TUBO DE CONCRETO SIMPLES PARA AGUAS PLUVIAIS, CLASSE PS2, COM ENCAIXE PONTA E BOLSA, DIAMETRO NOMINAL DE 600 MM                                                                                                                                                                                                                                                                                                                                                                                           </t>
  </si>
  <si>
    <t>134,72</t>
  </si>
  <si>
    <t xml:space="preserve">TUBO DE CONCRETO SIMPLES PARA ESGOTO SANITARIO, CLASSE ES, COM ENCAIXE PONTA E BOLSA, COM JUNTA ELASTICA, DIAMETRO NOMINAL DE 400 MM                                                                                                                                                                                                                                                                                                                                                                      </t>
  </si>
  <si>
    <t>117,29</t>
  </si>
  <si>
    <t xml:space="preserve">TUBO DE CONCRETO SIMPLES PARA ESGOTO SANITARIO, CLASSE ES, COM ENCAIXE PONTA E BOLSA, COM JUNTA ELASTICA, DIAMETRO NOMINAL DE 500 MM                                                                                                                                                                                                                                                                                                                                                                      </t>
  </si>
  <si>
    <t>142,43</t>
  </si>
  <si>
    <t xml:space="preserve">TUBO DE CONCRETO SIMPLES PARA ESGOTO SANITARIO, CLASSE ES, COM ENCAIXE PONTA E BOLSA, COM JUNTA ELASTICA, DIAMETRO NOMINAL DE 600 MM                                                                                                                                                                                                                                                                                                                                                                      </t>
  </si>
  <si>
    <t>192,70</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</si>
  <si>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</si>
  <si>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</si>
  <si>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</si>
  <si>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</si>
  <si>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3,98</t>
  </si>
  <si>
    <t>2,80</t>
  </si>
  <si>
    <t>3,88</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</si>
  <si>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</si>
  <si>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</si>
  <si>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50 MM X 4,6 MM PAREDE, (SDR 11 - PN 12,5) PARA REDE DE AGUA OU ESGOTO ( NBR 15561)                                                                                                                                                                                                                                                                                                                                                                </t>
  </si>
  <si>
    <t xml:space="preserve">TUBO DE REVESTIMENTO, EM ACO, CORPO SCHEDULE 40, PONTEIRA SCHEDULE 80, ROSQUEAVEL E SEGMENTADO PARA PERFURACAO, DIAMETRO 12" (320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</si>
  <si>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</si>
  <si>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</si>
  <si>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</si>
  <si>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</si>
  <si>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8,08</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</si>
  <si>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</si>
  <si>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</si>
  <si>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</si>
  <si>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</si>
  <si>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GAS, DN *16* MM                                                                                                                                                                                                                                                                                                                                                                                                                                                                      </t>
  </si>
  <si>
    <t xml:space="preserve">TUBO MULTICAMADA PEX GAS, DN *20* MM                                                                                                                                                                                                                                                                                                                                                                                                                                                                      </t>
  </si>
  <si>
    <t xml:space="preserve">TUBO MULTICAMADA PEX GAS, DN *26* MM                                                                                                                                                                                                                                                                                                                                                                                                                                                                      </t>
  </si>
  <si>
    <t xml:space="preserve">TUBO MULTICAMADA PEX GAS, DN *32* MM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</si>
  <si>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</si>
  <si>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</si>
  <si>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</si>
  <si>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</si>
  <si>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</si>
  <si>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</si>
  <si>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22,17</t>
  </si>
  <si>
    <t xml:space="preserve">TUBO PPR, CLASSE PN 12, DN 63 MM                                                                                                                                                                                                                                                                                                                                                                                                                                                                          </t>
  </si>
  <si>
    <t>36,01</t>
  </si>
  <si>
    <t xml:space="preserve">TUBO PPR, CLASSE PN 12, DN 75 MM                                                                                                                                                                                                                                                                                                                                                                                                                                                                          </t>
  </si>
  <si>
    <t xml:space="preserve">TUBO PPR, CLASSE PN 12, DN 90 MM                                                                                                                                                                                                                                                                                                                                                                                                                                                                          </t>
  </si>
  <si>
    <t xml:space="preserve">TUBO PPR, CLASSE PN 20, SOLDAVEL, DN 32 MM PARA AGUA FRIA OU QUENTE PREDIAL                                                                                                                                                                                                                                                                                                                                                                                                                               </t>
  </si>
  <si>
    <t>18,24</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</si>
  <si>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</si>
  <si>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</si>
  <si>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</si>
  <si>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</si>
  <si>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</si>
  <si>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</si>
  <si>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41,46</t>
  </si>
  <si>
    <t xml:space="preserve">TUBO PPR, CLASSE PN 25, DN 63 MM, PARA AGUA QUENTE E FRIA PREDIAL                                                                                                                                                                                                                                                                                                                                                                                                                                         </t>
  </si>
  <si>
    <t xml:space="preserve">TUBO PPR, CLASSE PN 25, DN 75 MM, PARA AGUA QUENTE E FRIA PREDIAL                                                                                                                                                                                                                                                                                                                                                                                                                                         </t>
  </si>
  <si>
    <t xml:space="preserve">TUBO PPR, CLASSE PN 25, DN 90 MM, PARA AGUA QUENTE E FRIA PREDIAL                                                                                                                                                                                                                                                                                                                                                                                                                                         </t>
  </si>
  <si>
    <t>36,78</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</si>
  <si>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</si>
  <si>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</si>
  <si>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</si>
  <si>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</si>
  <si>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</si>
  <si>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</si>
  <si>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147,75</t>
  </si>
  <si>
    <t xml:space="preserve">TUBO PVC DE REVESTIMENTO GEOMECANICO NERVURADO REFORCADO, DN = 200 MM, COMPRIMENTO = 2 M                                                                                                                                                                                                                                                                                                                                                                                                                  </t>
  </si>
  <si>
    <t>262,74</t>
  </si>
  <si>
    <t xml:space="preserve">TUBO PVC DE REVESTIMENTO GEOMECANICO NERVURADO STANDARD, DN = 154 MM, COMPRIMENTO = 2 M                                                                                                                                                                                                                                                                                                                                                                                                                   </t>
  </si>
  <si>
    <t>115,12</t>
  </si>
  <si>
    <t xml:space="preserve">TUBO PVC DE REVESTIMENTO GEOMECANICO NERVURADO STANDARD, DN = 206 MM, COMPRIMENTO = 2 M                                                                                                                                                                                                                                                                                                                                                                                                                   </t>
  </si>
  <si>
    <t>199,62</t>
  </si>
  <si>
    <t xml:space="preserve">TUBO PVC DEFOFO, JEI, 1 MPA, DN 100 MM, PARA REDE DE AGUA (NBR 7665)                                                                                                                                                                                                                                                                                                                                                                                                                                      </t>
  </si>
  <si>
    <t>42,44</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</si>
  <si>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</si>
  <si>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</si>
  <si>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</si>
  <si>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</si>
  <si>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</si>
  <si>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</si>
  <si>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</si>
  <si>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</si>
  <si>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</si>
  <si>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</si>
  <si>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</si>
  <si>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</si>
  <si>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</si>
  <si>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</si>
  <si>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</si>
  <si>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1 1/4", AGUA FRIA PREDIAL                                                                                                                                                                                                                                                                                                                                                                                                                                                             </t>
  </si>
  <si>
    <t xml:space="preserve">TUBO PVC, ROSCAVEL, 1/2", AGUA FRIA PREDIAL                                                                                                                                                                                                                                                                                                                                                                                                                                                               </t>
  </si>
  <si>
    <t>6,99</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</si>
  <si>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</si>
  <si>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</si>
  <si>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</si>
  <si>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</si>
  <si>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</si>
  <si>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</si>
  <si>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</si>
  <si>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</si>
  <si>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3,24</t>
  </si>
  <si>
    <t xml:space="preserve">TUBO PVC, SOLDAVEL, DE 25 MM, AGUA FRIA (NBR-5648)                                                                                                                                                                                                                                                                                                                                                                                                                                                        </t>
  </si>
  <si>
    <t>3,66</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</si>
  <si>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</si>
  <si>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</si>
  <si>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</si>
  <si>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</si>
  <si>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</si>
  <si>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</si>
  <si>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</si>
  <si>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</si>
  <si>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</si>
  <si>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</si>
  <si>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50,70</t>
  </si>
  <si>
    <t xml:space="preserve">UNIAO COM ASSENTO CONICO DE BRONZE, DIAMETRO 1"                                                                                                                                                                                                                                                                                                                                                                                                                                                           </t>
  </si>
  <si>
    <t>69,65</t>
  </si>
  <si>
    <t xml:space="preserve">UNIAO COM ASSENTO CONICO DE BRONZE, DIAMETRO 2 1/2"                                                                                                                                                                                                                                                                                                                                                                                                                                                       </t>
  </si>
  <si>
    <t>289,11</t>
  </si>
  <si>
    <t xml:space="preserve">UNIAO COM ASSENTO CONICO DE BRONZE, DIAMETRO 2'                                                                                                                                                                                                                                                                                                                                                                                                                                                           </t>
  </si>
  <si>
    <t>185,57</t>
  </si>
  <si>
    <t xml:space="preserve">UNIAO COM ASSENTO CONICO DE BRONZE, DIAMETRO 3/4"                                                                                                                                                                                                                                                                                                                                                                                                                                                         </t>
  </si>
  <si>
    <t>62,15</t>
  </si>
  <si>
    <t xml:space="preserve">UNIAO COM ASSENTO CONICO DE BRONZE, DIAMETRO 3"                                                                                                                                                                                                                                                                                                                                                                                                                                                           </t>
  </si>
  <si>
    <t>467,50</t>
  </si>
  <si>
    <t xml:space="preserve">UNIAO COM ASSENTO CONICO DE BRONZE, DIAMETRO 4"                                                                                                                                                                                                                                                                                                                                                                                                                                                           </t>
  </si>
  <si>
    <t>795,60</t>
  </si>
  <si>
    <t xml:space="preserve">UNIAO COM ASSENTO CONICO DE FERRO LONGO (MACHO-FEMEA), DIAMETRO 1 1/2"                                                                                                                                                                                                                                                                                                                                                                                                                                    </t>
  </si>
  <si>
    <t>163,63</t>
  </si>
  <si>
    <t xml:space="preserve">UNIAO COM ASSENTO CONICO DE FERRO LONGO (MACHO-FEMEA), DIAMETRO 1/2"                                                                                                                                                                                                                                                                                                                                                                                                                                      </t>
  </si>
  <si>
    <t>53,32</t>
  </si>
  <si>
    <t xml:space="preserve">UNIAO COM ASSENTO CONICO DE FERRO LONGO (MACHO-FEMEA), DIAMETRO 1"                                                                                                                                                                                                                                                                                                                                                                                                                                        </t>
  </si>
  <si>
    <t>104,17</t>
  </si>
  <si>
    <t xml:space="preserve">UNIAO COM ASSENTO CONICO DE FERRO LONGO (MACHO-FEMEA), DIAMETRO 2 1/2"                                                                                                                                                                                                                                                                                                                                                                                                                                    </t>
  </si>
  <si>
    <t>322,38</t>
  </si>
  <si>
    <t xml:space="preserve">UNIAO COM ASSENTO CONICO DE FERRO LONGO (MACHO-FEMEA), DIAMETRO 2"                                                                                                                                                                                                                                                                                                                                                                                                                                        </t>
  </si>
  <si>
    <t>260,36</t>
  </si>
  <si>
    <t xml:space="preserve">UNIAO COM ASSENTO CONICO DE FERRO LONGO (MACHO-FEMEA), DIAMETRO 3/4"                                                                                                                                                                                                                                                                                                                                                                                                                                      </t>
  </si>
  <si>
    <t>83,56</t>
  </si>
  <si>
    <t xml:space="preserve">UNIAO COM ASSENTO CONICO DE FERRO LONGO (MACHO-FEMEA), DIAMETRO 3'                                                                                                                                                                                                                                                                                                                                                                                                                                        </t>
  </si>
  <si>
    <t>471,17</t>
  </si>
  <si>
    <t xml:space="preserve">UNIAO COM ASSENTO CONICO DE FERRO LONGO (MACHO-FEMEA), DIAMETRO 4"                                                                                                                                                                                                                                                                                                                                                                                                                                        </t>
  </si>
  <si>
    <t>595,19</t>
  </si>
  <si>
    <t xml:space="preserve">UNIAO COM FLANGE PPR, COM PARAFUSOS, DN 40 MM, PARA AGUA QUENTE PREDIAL                                                                                                                                                                                                                                                                                                                                                                                                                                   </t>
  </si>
  <si>
    <t xml:space="preserve">UNIAO DE FERRO GALVANIZADO, COM ASSENTO CONICO DE BRONZE, DE 1 1/2"                                                                                                                                                                                                                                                                                                                                                                                                                                       </t>
  </si>
  <si>
    <t>107,25</t>
  </si>
  <si>
    <t xml:space="preserve">UNIAO DE FERRO GALVANIZADO, COM ASSENTO CONICO DE BRONZE, DE 1 1/4"                                                                                                                                                                                                                                                                                                                                                                                                                                       </t>
  </si>
  <si>
    <t>103,67</t>
  </si>
  <si>
    <t xml:space="preserve">UNIAO DE FERRO GALVANIZADO, COM ROSCA BSP, COM ASSENTO PLANO, DE 1 1/2"                                                                                                                                                                                                                                                                                                                                                                                                                                   </t>
  </si>
  <si>
    <t>77,32</t>
  </si>
  <si>
    <t xml:space="preserve">UNIAO DE FERRO GALVANIZADO, COM ROSCA BSP, COM ASSENTO PLANO, DE 1 1/4"                                                                                                                                                                                                                                                                                                                                                                                                                                   </t>
  </si>
  <si>
    <t>62,13</t>
  </si>
  <si>
    <t xml:space="preserve">UNIAO DE FERRO GALVANIZADO, COM ROSCA BSP, COM ASSENTO PLANO, DE 1/2"                                                                                                                                                                                                                                                                                                                                                                                                                                     </t>
  </si>
  <si>
    <t>27,11</t>
  </si>
  <si>
    <t xml:space="preserve">UNIAO DE FERRO GALVANIZADO, COM ROSCA BSP, COM ASSENTO PLANO, DE 1"                                                                                                                                                                                                                                                                                                                                                                                                                                       </t>
  </si>
  <si>
    <t xml:space="preserve">UNIAO DE FERRO GALVANIZADO, COM ROSCA BSP, COM ASSENTO PLANO, DE 2 1/2"                                                                                                                                                                                                                                                                                                                                                                                                                                   </t>
  </si>
  <si>
    <t>188,12</t>
  </si>
  <si>
    <t xml:space="preserve">UNIAO DE FERRO GALVANIZADO, COM ROSCA BSP, COM ASSENTO PLANO, DE 2"                                                                                                                                                                                                                                                                                                                                                                                                                                       </t>
  </si>
  <si>
    <t>113,70</t>
  </si>
  <si>
    <t xml:space="preserve">UNIAO DE FERRO GALVANIZADO, COM ROSCA BSP, COM ASSENTO PLANO, DE 3/4"                                                                                                                                                                                                                                                                                                                                                                                                                                     </t>
  </si>
  <si>
    <t>35,90</t>
  </si>
  <si>
    <t xml:space="preserve">UNIAO DE FERRO GALVANIZADO, COM ROSCA BSP, COM ASSENTO PLANO, DE 3"                                                                                                                                                                                                                                                                                                                                                                                                                                       </t>
  </si>
  <si>
    <t>291,45</t>
  </si>
  <si>
    <t xml:space="preserve">UNIAO DE FERRO GALVANIZADO, COM ROSCA BSP, COM ASSENTO PLANO, DE 4"                                                                                                                                                                                                                                                                                                                                                                                                                                       </t>
  </si>
  <si>
    <t>409,14</t>
  </si>
  <si>
    <t xml:space="preserve">UNIAO DUPLA PPR DN 25 MM, PARA AGUA QUENTE PREDIAL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</si>
  <si>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</si>
  <si>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</si>
  <si>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</si>
  <si>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</si>
  <si>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</si>
  <si>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</si>
  <si>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12,06</t>
  </si>
  <si>
    <t xml:space="preserve">UNIAO, CPVC, SOLDAVEL, 22 MM, PARA AGUA QUENTE PREDIAL                                                                                                                                                                                                                                                                                                                                                                                                                                                    </t>
  </si>
  <si>
    <t xml:space="preserve">UNIAO, CPVC, SOLDAVEL, 28 MM, PARA AGUA QUENTE PREDIAL                                                                                                                                                                                                                                                                                                                                                                                                                                                    </t>
  </si>
  <si>
    <t>17,70</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</si>
  <si>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</si>
  <si>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</si>
  <si>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</si>
  <si>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</si>
  <si>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</si>
  <si>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</si>
  <si>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</si>
  <si>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</si>
  <si>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</si>
  <si>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</si>
  <si>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399.604,75</t>
  </si>
  <si>
    <t xml:space="preserve">USINA DE CONCRETO FIXA, CAPACIDADE NOMINAL DE 60 M3/H, SEM SILO                                                                                                                                                                                                                                                                                                                                                                                                                                           </t>
  </si>
  <si>
    <t>537.335,18</t>
  </si>
  <si>
    <t xml:space="preserve">USINA DE CONCRETO FIXA, CAPACIDADE NOMINAL DE 80 M3/H, SEM SILO                                                                                                                                                                                                                                                                                                                                                                                                                                           </t>
  </si>
  <si>
    <t>658.491,12</t>
  </si>
  <si>
    <t xml:space="preserve">USINA DE CONCRETO FIXA, CAPACIDADE NOMINAL DE 90 A 120 M3/H, SEM SILO                                                                                                                                                                                                                                                                                                                                                                                                                                     </t>
  </si>
  <si>
    <t>712.400,00</t>
  </si>
  <si>
    <t xml:space="preserve">USINA DE LAMA ASFALTICA, PROD 30 A 50 T/H, SILO DE AGREGADO 7 M3, RESERVATORIOS PARA EMULSAO E AGUA DE 2,3 M3 CADA, MISTURADOR TIPO PUGG-MILL A SER MONTADO SOBRE CAMINHAO                                                                                                                                                                                                                                                                                                                                </t>
  </si>
  <si>
    <t>665.336,65</t>
  </si>
  <si>
    <t xml:space="preserve">USINA DE MISTURAS ASFALTICAS A QUENTE, MOVEL, TIPO CONTRA FLUXO, CAPACIDADE DE 40 A 80 T/H                                                                                                                                                                                                                                                                                                                                                                                                                </t>
  </si>
  <si>
    <t xml:space="preserve">VALVULA DE DESCARGA EM METAL CROMADO PARA MICTORIO COM ACIONAMENTO POR PRESSAO E FECHAMENTO AUTOMATICO                                                                                                                                                                                                                                                                                                                                                                                                    </t>
  </si>
  <si>
    <t xml:space="preserve">VALVULA DE ESCOAMENTO PARA TANQUE, EM METAL CROMADO, 1.1/2 ", SEM LADRAO, COM TAMPAO PLASTICO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</si>
  <si>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</si>
  <si>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</si>
  <si>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</si>
  <si>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</si>
  <si>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</si>
  <si>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</si>
  <si>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</si>
  <si>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</si>
  <si>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</si>
  <si>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</si>
  <si>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</si>
  <si>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</si>
  <si>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</si>
  <si>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</si>
  <si>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</si>
  <si>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</si>
  <si>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</si>
  <si>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</si>
  <si>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</si>
  <si>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</si>
  <si>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</si>
  <si>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</si>
  <si>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</si>
  <si>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</si>
  <si>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</si>
  <si>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</si>
  <si>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</si>
  <si>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</si>
  <si>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</si>
  <si>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8,04</t>
  </si>
  <si>
    <t xml:space="preserve">VALVULA EM PLASTICO CROMADO PARA LAVATORIO 1 ", SEM UNHO, COM LADRAO                                                                                                                                                                                                                                                                                                                                                                                                                                      </t>
  </si>
  <si>
    <t>11,46</t>
  </si>
  <si>
    <t xml:space="preserve">VALVULA EM PLASTICO CROMADO TIPO AMERICANA PARA PIA DE COZINHA 3.1/2 " X 1.1/2 ", SEM ADAPTADOR                                                                                                                                                                                                                                                                                                                                                                                                           </t>
  </si>
  <si>
    <t>26,39</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</si>
  <si>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</si>
  <si>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</si>
  <si>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</si>
  <si>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50,83</t>
  </si>
  <si>
    <t xml:space="preserve">VARIADOR DE LUMINOSIDADE ROTATIVO (DIMMER) 127V, 300W, CONJUNTO MONTADO PARA EMBUTIR 4" X 2" (PLACA + SUPORTE + MODULO)                                                                                                                                                                                                                                                                                                                                                                                   </t>
  </si>
  <si>
    <t>65,38</t>
  </si>
  <si>
    <t xml:space="preserve">VARIADOR DE LUMINOSIDADE ROTATIVO (DIMMER) 220 V, 600 W (APENAS MODULO)                                                                                                                                                                                                                                                                                                                                                                                                                                   </t>
  </si>
  <si>
    <t>81,24</t>
  </si>
  <si>
    <t xml:space="preserve">VARIADOR DE LUMINOSIDADE ROTATIVO (DIMMER) 220V, 600W, CONJUNTO MONTADO PARA EMBUTIR 4" X 2" (PLACA + SUPORTE + MODULO)                                                                                                                                                                                                                                                                                                                                                                                   </t>
  </si>
  <si>
    <t>85,42</t>
  </si>
  <si>
    <t xml:space="preserve">VARIADOR DE VELOCIDADE PARA VENTILADOR 127 V, 150 W (APENAS MODULO)                                                                                                                                                                                                                                                                                                                                                                                                                                       </t>
  </si>
  <si>
    <t>31,25</t>
  </si>
  <si>
    <t xml:space="preserve">VARIADOR DE VELOCIDADE PARA VENTILADOR 127V, 150W + 2 INTERRUPTORES PARALELOS, PARA REVERSAO E LAMPADA, CONJUNTO MONTADO PARA EMBUTIR 4" X 2" (PLACA + SUPORTE + MODULOS)                                                                                                                                                                                                                                                                                                                                 </t>
  </si>
  <si>
    <t>54,45</t>
  </si>
  <si>
    <t xml:space="preserve">VARIADOR DE VELOCIDADE PARA VENTILADOR 220 V, 250 W (APENAS MODULO)                                                                                                                                                                                                                                                                                                                                                                                                                                       </t>
  </si>
  <si>
    <t>34,95</t>
  </si>
  <si>
    <t xml:space="preserve">VARIADOR DE VELOCIDADE PARA VENTILADOR 220V, 250W + 2 INTERRUPTORES PARALELOS, PARA REVERSAO E LAMPADA, CONJUNTO MONTADO PARA EMBUTIR 4" X 2" (PLACA + SUPORTE + MODULOS)                                                                                                                                                                                                                                                                                                                                 </t>
  </si>
  <si>
    <t>56,28</t>
  </si>
  <si>
    <t xml:space="preserve">VASSOURA MECANICA REBOCAVEL COM ESCOVA CILINDRICA LARGURA UTIL DE VARRIMENTO = 2,44M                                                                                                                                                                                                                                                                                                                                                                                                                      </t>
  </si>
  <si>
    <t>66.249,99</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</si>
  <si>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</si>
  <si>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</si>
  <si>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</si>
  <si>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</si>
  <si>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38,64</t>
  </si>
  <si>
    <t xml:space="preserve">VERNIZ MARITIMO PREMIUM PARA MADEIRA, COM FILTRO SOLAR, BRILHANTE, USO INTERNO E EXTERNO                                                                                                                                                                                                                                                                                                                                                                                                                  </t>
  </si>
  <si>
    <t>34,36</t>
  </si>
  <si>
    <t xml:space="preserve">VERNIZ TIPO COPAL PARA MADEIRA, BRILHANTE, USO INTERNO                                                                                                                                                                                                                                                                                                                                                                                                                                                    </t>
  </si>
  <si>
    <t>33,25</t>
  </si>
  <si>
    <t xml:space="preserve">VEU DE POLIESTER PARA IMPERMEABILIZACAO                                                                                                                                                                                                                                                                                                                                                                                                                                                                   </t>
  </si>
  <si>
    <t xml:space="preserve">VEU DE VIDRO/VEU DE SUPERFICIE 30 A 35 G/M2                                                                                                                                                                                                                                                                                                                                                                                                                                                               </t>
  </si>
  <si>
    <t>37,91</t>
  </si>
  <si>
    <t xml:space="preserve">VIBRADOR DE IMERSAO, COM PONTEIRA DE *35* MM, MANGOTE DE 5 M, SEM MOTOR                                                                                                                                                                                                                                                                                                                                                                                                                                   </t>
  </si>
  <si>
    <t>1.360,93</t>
  </si>
  <si>
    <t xml:space="preserve">VIBRADOR DE IMERSAO, COM PONTEIRA DE *45* MM, MANGOTE DE 5 M, SEM MOTOR.                                                                                                                                                                                                                                                                                                                                                                                                                                  </t>
  </si>
  <si>
    <t>1.479,28</t>
  </si>
  <si>
    <t xml:space="preserve">VIBRADOR DE IMERSAO, COM PONTEIRA DE *60* MM, MANGOTE DE 5 M, SEM MOTOR.                                                                                                                                                                                                                                                                                                                                                                                                                                  </t>
  </si>
  <si>
    <t>1.659,39</t>
  </si>
  <si>
    <t xml:space="preserve">VIBRADOR DE IMERSAO, DIAMETRO DA PONTEIRA DE *35* MM, COM MOTOR 4 TEMPOS A GASOLINA DE 5,5 HP (5,5 CV)                                                                                                                                                                                                                                                                                                                                                                                                    </t>
  </si>
  <si>
    <t>3.570,00</t>
  </si>
  <si>
    <t xml:space="preserve">VIBRADOR DE IMERSAO, DIAMETRO DA PONTEIRA DE *45* MM, COM MOTOR ELETRICO TRIFASICO DE 2 HP (2 CV)                                                                                                                                                                                                                                                                                                                                                                                                         </t>
  </si>
  <si>
    <t>3.202,60</t>
  </si>
  <si>
    <t xml:space="preserve">VIBRADOR DE IMERSAO, DIAMETRO DA PONTEIRA DE *45* MM, COM MOTOR 4 TEMPOS A GASOLINA DE 5,5 HP (5,5 CV)                                                                                                                                                                                                                                                                                                                                                                                                    </t>
  </si>
  <si>
    <t>3.901,15</t>
  </si>
  <si>
    <t xml:space="preserve">VIBROACABADORA DE ASFALTO SOBRE ESTEIRAS, LARG. PAVIM. MAX. 8,00 M, POT. 100 KW/ 134 HP, CAP.  600 T/ H                                                                                                                                                                                                                                                                                                                                                                                                   </t>
  </si>
  <si>
    <t>3.750.234,40</t>
  </si>
  <si>
    <t xml:space="preserve">VIBROACABADORA DE ASFALTO SOBRE ESTEIRAS, LARG. PAVIM. 2,13 M A 4,55 M, POT. 74 KW/ 100 HP, CAP. 400  T/ H                                                                                                                                                                                                                                                                                                                                                                                                </t>
  </si>
  <si>
    <t>1.578.805,15</t>
  </si>
  <si>
    <t xml:space="preserve">VIBROACABADORA DE ASFALTO SOBRE ESTEIRAS, LARG. PAVIM. 2,60 M A 5,75 M, POT. 110 HP, CAP. 450 T/ H                                                                                                                                                                                                                                                                                                                                                                                                        </t>
  </si>
  <si>
    <t>1.590.245,88</t>
  </si>
  <si>
    <t xml:space="preserve">VIBROACABADORA DE ASFALTO SOBRE ESTEIRAS, LARG. PAVIMENT. 1,90 A 5,3 M, POT. 78 KW/105 HP, CAP. 450 T/H                                                                                                                                                                                                                                                                                                                                                                                                   </t>
  </si>
  <si>
    <t>1.926.600,00</t>
  </si>
  <si>
    <t xml:space="preserve">VIBROACABADORA DE ASFALTO SOBRE RODAS, LARGURA DE PAVIMENTACAO DE 1,70 A 4,20 M, POTENCIA 78 KW/105 HP, CAPACIDADE 300 T/H                                                                                                                                                                                                                                                                                                                                                                                </t>
  </si>
  <si>
    <t>1.706.940,04</t>
  </si>
  <si>
    <t xml:space="preserve">VIDRACEIRO (HORISTA)                                                                                                                                                                                                                                                                                                                                                                                                                                                                                      </t>
  </si>
  <si>
    <t xml:space="preserve">VIDRACEIRO (MENSALISTA)                                                                                                                                                                                                                                                                                                                                                                                                                                                                                   </t>
  </si>
  <si>
    <t>3.389,47</t>
  </si>
  <si>
    <t xml:space="preserve">VIDRO COMUM LAMINADO LISO INCOLOR DUPLO, ESPESSURA TOTAL 8 MM (CADA CAMADA DE 4 MM) - COLOCADO                                                                                                                                                                                                                                                                                                                                                                                                            </t>
  </si>
  <si>
    <t>754,03</t>
  </si>
  <si>
    <t xml:space="preserve">VIDRO COMUM LAMINADO, LISO, INCOLOR, DUPLO, ESPESSURA TOTAL 6 MM (CADA CAMADA E= 3 MM) - COLOCADO                                                                                                                                                                                                                                                                                                                                                                                                         </t>
  </si>
  <si>
    <t>656,25</t>
  </si>
  <si>
    <t xml:space="preserve">VIDRO COMUM LAMINADO, LISO, INCOLOR, TRIPLO, ESPESSURA TOTAL 12 MM (CADA CAMADA E=  4 MM) - COLOCADO                                                                                                                                                                                                                                                                                                                                                                                                      </t>
  </si>
  <si>
    <t>1.706,24</t>
  </si>
  <si>
    <t xml:space="preserve">VIDRO COMUM LAMINADO, LISO, INCOLOR, TRIPLO, ESPESSURA TOTAL 15 MM (CADA CAMADA E = 5 MM) - COLOCADO                                                                                                                                                                                                                                                                                                                                                                                                      </t>
  </si>
  <si>
    <t>1.995,00</t>
  </si>
  <si>
    <t xml:space="preserve">VIDRO CRISTAL COLORIDO, 10 MM, PINTADO NA COR BRANCA                                                                                                                                                                                                                                                                                                                                                                                                                                                      </t>
  </si>
  <si>
    <t>587,99</t>
  </si>
  <si>
    <t xml:space="preserve">VIDRO CRISTAL COLORIDO, 4 MM, PINTADO NA COR BRANCA                                                                                                                                                                                                                                                                                                                                                                                                                                                       </t>
  </si>
  <si>
    <t>183,75</t>
  </si>
  <si>
    <t xml:space="preserve">VIDRO CRISTAL COLORIDO, 6 MM, PINTADO NA COR BRANCA                                                                                                                                                                                                                                                                                                                                                                                                                                                       </t>
  </si>
  <si>
    <t>261,16</t>
  </si>
  <si>
    <t xml:space="preserve">VIDRO CRISTAL COLORIDO, 8 MM, PINTADO NA COR BRANCA                                                                                                                                                                                                                                                                                                                                                                                                                                                       </t>
  </si>
  <si>
    <t>423,93</t>
  </si>
  <si>
    <t xml:space="preserve">VIDRO LISO FUME E = 4MM - SEM COLOCACAO                                                                                                                                                                                                                                                                                                                                                                                                                                                                   </t>
  </si>
  <si>
    <t>209,99</t>
  </si>
  <si>
    <t xml:space="preserve">VIDRO LISO FUME E = 6MM - SEM COLOCACAO                                                                                                                                                                                                                                                                                                                                                                                                                                                                   </t>
  </si>
  <si>
    <t>315,00</t>
  </si>
  <si>
    <t xml:space="preserve">VIDRO LISO FUME, E = 5 MM - SEM COLOCACAO                                                                                                                                                                                                                                                                                                                                                                                                                                                                 </t>
  </si>
  <si>
    <t>226,69</t>
  </si>
  <si>
    <t xml:space="preserve">VIDRO LISO INCOLOR 10 MM - SEM COLOCACAO                                                                                                                                                                                                                                                                                                                                                                                                                                                                  </t>
  </si>
  <si>
    <t>393,75</t>
  </si>
  <si>
    <t xml:space="preserve">VIDRO LISO INCOLOR 2 A 3 MM - SEM COLOCACAO                                                                                                                                                                                                                                                                                                                                                                                                                                                               </t>
  </si>
  <si>
    <t>137,81</t>
  </si>
  <si>
    <t xml:space="preserve">VIDRO LISO INCOLOR 4MM - SEM COLOCACAO                                                                                                                                                                                                                                                                                                                                                                                                                                                                    </t>
  </si>
  <si>
    <t>157,50</t>
  </si>
  <si>
    <t xml:space="preserve">VIDRO LISO INCOLOR 5MM - SEM COLOCACAO                                                                                                                                                                                                                                                                                                                                                                                                                                                                    </t>
  </si>
  <si>
    <t xml:space="preserve">VIDRO LISO INCOLOR 6 MM - SEM COLOCACAO                                                                                                                                                                                                                                                                                                                                                                                                                                                                   </t>
  </si>
  <si>
    <t>223,12</t>
  </si>
  <si>
    <t xml:space="preserve">VIDRO LISO INCOLOR 8MM  -  SEM COLOCACAO                                                                                                                                                                                                                                                                                                                                                                                                                                                                  </t>
  </si>
  <si>
    <t>325,50</t>
  </si>
  <si>
    <t xml:space="preserve">VIDRO MARTELADO OU CANELADO, 4 MM - SEM COLOCACAO                                                                                                                                                                                                                                                                                                                                                                                                                                                         </t>
  </si>
  <si>
    <t>131,24</t>
  </si>
  <si>
    <t xml:space="preserve">VIDRO PLANO ARAMADO E = 6 MM - SEM COLOCACAO                                                                                                                                                                                                                                                                                                                                                                                                                                                              </t>
  </si>
  <si>
    <t xml:space="preserve">VIDRO PLANO ARAMADO E = 7MM - SEM COLOCACAO                                                                                                                                                                                                                                                                                                                                                                                                                                                               </t>
  </si>
  <si>
    <t>406,87</t>
  </si>
  <si>
    <t xml:space="preserve">VIDRO TEMPERADO INCOLOR E = 10 MM, SEM COLOCACAO                                                                                                                                                                                                                                                                                                                                                                                                                                                          </t>
  </si>
  <si>
    <t>439,16</t>
  </si>
  <si>
    <t xml:space="preserve">VIDRO TEMPERADO INCOLOR E = 6 MM, SEM COLOCACAO                                                                                                                                                                                                                                                                                                                                                                                                                                                           </t>
  </si>
  <si>
    <t>259,13</t>
  </si>
  <si>
    <t xml:space="preserve">VIDRO TEMPERADO INCOLOR E = 8 MM, SEM COLOCACAO                                                                                                                                                                                                                                                                                                                                                                                                                                                           </t>
  </si>
  <si>
    <t>338,28</t>
  </si>
  <si>
    <t xml:space="preserve">VIDRO TEMPERADO INCOLOR PARA PORTA DE ABRIR, E = 10 MM (SEM FERRAGENS E SEM COLOCACAO)                                                                                                                                                                                                                                                                                                                                                                                                                    </t>
  </si>
  <si>
    <t>475,00</t>
  </si>
  <si>
    <t xml:space="preserve">VIDRO TEMPERADO VERDE E = 10 MM, SEM COLOCACAO                                                                                                                                                                                                                                                                                                                                                                                                                                                            </t>
  </si>
  <si>
    <t>553,48</t>
  </si>
  <si>
    <t xml:space="preserve">VIDRO TEMPERADO VERDE E = 6 MM, SEM COLOCACAO                                                                                                                                                                                                                                                                                                                                                                                                                                                             </t>
  </si>
  <si>
    <t>312,70</t>
  </si>
  <si>
    <t xml:space="preserve">VIDRO TEMPERADO VERDE E = 8 MM, SEM COLOCACAO                                                                                                                                                                                                                                                                                                                                                                                                                                                             </t>
  </si>
  <si>
    <t>422,46</t>
  </si>
  <si>
    <t xml:space="preserve">VIGA *7,5 X 10* CM EM PINUS, MISTA OU EQUIVALENTE DA REGIAO - BRUTA                                                                                                                                                                                                                                                                                                                                                                                                                                       </t>
  </si>
  <si>
    <t xml:space="preserve">VIGA *7,5 X 15 CM EM PINUS, MISTA OU EQUIVALENTE DA REGIAO - BRUTA                                                                                                                                                                                                                                                                                                                                                                                                                                        </t>
  </si>
  <si>
    <t>20,58</t>
  </si>
  <si>
    <t xml:space="preserve">VIGA APARELHADA *6 X 12* CM, EM MACARANDUBA/MASSARANDUBA, ANGELIM OU EQUIVALENTE DA REGIAO                                                                                                                                                                                                                                                                                                                                                                                                                </t>
  </si>
  <si>
    <t>31,31</t>
  </si>
  <si>
    <t xml:space="preserve">VIGA APARELHADA *6 X 16* CM, EM MACARANDUBA/MASSARANDUBA, ANGELIM OU EQUIVALENTE DA REGIAO                                                                                                                                                                                                                                                                                                                                                                                                                </t>
  </si>
  <si>
    <t>41,45</t>
  </si>
  <si>
    <t xml:space="preserve">VIGA DE ESCORAMAENTO H20, DE MADEIRA, PESO DE 5,00 A 5,20 KG/M, COM EXTREMIDADES PLASTICAS                                                                                                                                                                                                                                                                                                                                                                                                                </t>
  </si>
  <si>
    <t>126,05</t>
  </si>
  <si>
    <t xml:space="preserve">VIGA NAO APARELHADA *6 X 12* CM, EM MACARANDUBA/MASSARANDUBA, ANGELIM OU EQUIVALENTE DA REGIAO - BRUTA                                                                                                                                                                                                                                                                                                                                                                                                    </t>
  </si>
  <si>
    <t xml:space="preserve">VIGA NAO APARELHADA *6 X 16* CM, EM MACARANDUBA/MASSARANDUBA, ANGELIM OU EQUIVALENTE DA REGIAO - BRUTA                                                                                                                                                                                                                                                                                                                                                                                                    </t>
  </si>
  <si>
    <t>42,80</t>
  </si>
  <si>
    <t xml:space="preserve">VIGA NAO APARELHADA *6 X 20* CM, EM MACARANDUBA/MASSARANDUBA, ANGELIM OU EQUIVALENTE DA REGIAO - BRUTA                                                                                                                                                                                                                                                                                                                                                                                                    </t>
  </si>
  <si>
    <t>61,87</t>
  </si>
  <si>
    <t xml:space="preserve">VIGA NAO APARELHADA *8 X 16* CM EM MACARANDUBA/MASSARANDUBA, ANGELIM OU EQUIVALENTE DA REGIAO - BRUTA                                                                                                                                                                                                                                                                                                                                                                                                     </t>
  </si>
  <si>
    <t>66,23</t>
  </si>
  <si>
    <t xml:space="preserve">VIGIA DIURNO (HORISTA)                                                                                                                                                                                                                                                                                                                                                                                                                                                                                    </t>
  </si>
  <si>
    <t>21,68</t>
  </si>
  <si>
    <t xml:space="preserve">VIGIA DIURNO (MENSALISTA)                                                                                                                                                                                                                                                                                                                                                                                                                                                                                 </t>
  </si>
  <si>
    <t>3.795,83</t>
  </si>
  <si>
    <t>TOTAL DE INSUMOS : 4886</t>
  </si>
  <si>
    <t>3. Mão de obra</t>
  </si>
  <si>
    <t>mês</t>
  </si>
  <si>
    <t>Leis sociais - M</t>
  </si>
  <si>
    <t>Leis sociais - H</t>
  </si>
  <si>
    <t>Fonte: Sinapi - 03-2024</t>
  </si>
  <si>
    <t xml:space="preserve">valor da tarifa * 4,50 x 2vt/dia/func x 26dias - 6%desc sob salario da categ. </t>
  </si>
  <si>
    <t>4. Equipamentos</t>
  </si>
  <si>
    <t>unid.</t>
  </si>
  <si>
    <t>QUD./ ANO</t>
  </si>
  <si>
    <t>MESES</t>
  </si>
  <si>
    <t>Custo mensal com Manutenção</t>
  </si>
  <si>
    <t>Diesel</t>
  </si>
  <si>
    <t>litro</t>
  </si>
  <si>
    <t>OBS: (*) Km médio por periodo por caminhão 86,80 Km x 08 veiculos x 02 turnos x 26 dias</t>
  </si>
  <si>
    <t>Locação de veículo leve - passeio</t>
  </si>
  <si>
    <t>Gasolina</t>
  </si>
  <si>
    <t>zero</t>
  </si>
  <si>
    <t>até 4 anos</t>
  </si>
  <si>
    <t>R$/mês/unid</t>
  </si>
  <si>
    <t>localiza</t>
  </si>
  <si>
    <t>COLETORES</t>
  </si>
  <si>
    <t>CCT - Siemaco - 2024</t>
  </si>
  <si>
    <t>Seconci</t>
  </si>
  <si>
    <t>A1</t>
  </si>
  <si>
    <t>A2</t>
  </si>
  <si>
    <t>A3</t>
  </si>
  <si>
    <t>A4</t>
  </si>
  <si>
    <t>A5</t>
  </si>
  <si>
    <t>A6</t>
  </si>
  <si>
    <t>A7</t>
  </si>
  <si>
    <t>A8</t>
  </si>
  <si>
    <t>A9</t>
  </si>
  <si>
    <t>B1</t>
  </si>
  <si>
    <t>B2</t>
  </si>
  <si>
    <t>B3</t>
  </si>
  <si>
    <t>B4</t>
  </si>
  <si>
    <t>B5</t>
  </si>
  <si>
    <t>B6</t>
  </si>
  <si>
    <t>B7</t>
  </si>
  <si>
    <t>B8</t>
  </si>
  <si>
    <t>B9</t>
  </si>
  <si>
    <t>B10</t>
  </si>
  <si>
    <t>Repouso semanal remunerado</t>
  </si>
  <si>
    <t>Feriados</t>
  </si>
  <si>
    <t>Dias de chuvas</t>
  </si>
  <si>
    <t>Salário maternidade</t>
  </si>
  <si>
    <t>Férias indenizadas</t>
  </si>
  <si>
    <t>C1</t>
  </si>
  <si>
    <t>C2</t>
  </si>
  <si>
    <t>C3</t>
  </si>
  <si>
    <t>C4</t>
  </si>
  <si>
    <t>C5</t>
  </si>
  <si>
    <t>D1</t>
  </si>
  <si>
    <t>D2</t>
  </si>
  <si>
    <t>SIEMACO-2024</t>
  </si>
  <si>
    <t>CCT - Convenção SindEtranscoletiva de trabalho 2024</t>
  </si>
  <si>
    <t>MUNICÍPIO DE SERTÃOZINHO</t>
  </si>
  <si>
    <t>SIEMACO-2023</t>
  </si>
  <si>
    <t>Capa de chuva em PVC (2 un/ano x Nº colab.)</t>
  </si>
  <si>
    <t>Calça com faixa refeltiva  (2 un/ano x Nº colab.)</t>
  </si>
  <si>
    <t>Bermuda com faixa refeltiva  (2 un/ano x Nº colab.)</t>
  </si>
  <si>
    <t>Camiseta de algodão Manga Longa com faixa refeltiva  (4 un/ano x Nº colab.)</t>
  </si>
  <si>
    <t>Boné  (2 un/ano x Nº colab.)</t>
  </si>
  <si>
    <t>Calçado de Segurança Sem Biqueira de Aço - Coleta (4 un/ano x  Nº colab.)</t>
  </si>
  <si>
    <t>Calçado de Segurança Sem Biqueira de Aço  (2 un/ano x  Nº colab.)</t>
  </si>
  <si>
    <t>Calçado de Segurança Com Biqueira de Aço (2 un/ano x  Nº colab.)</t>
  </si>
  <si>
    <t>Luva de Vaqueta (2 un/ano x Nº colab.)</t>
  </si>
  <si>
    <t>Luva de Proteção em PVC (2 un/mês x Nº colab.)</t>
  </si>
  <si>
    <t>Meia Anti Corte (2 un/mês x Nº colab.)</t>
  </si>
  <si>
    <t>Protetor Solar FPS 30 (1 un/mês x Nº colab.)</t>
  </si>
  <si>
    <t>Oculos de Proteção (2 un/ano x Nº colab.)</t>
  </si>
  <si>
    <t>Protetor Auricular (4 un/ano x Nº colab.)</t>
  </si>
  <si>
    <t>Creme Protetor para as mãos (frasco 120g) ( 1 un/mês x Nº colab.)</t>
  </si>
  <si>
    <t xml:space="preserve">SUPERVISOR </t>
  </si>
  <si>
    <t>ENCARREGADO</t>
  </si>
  <si>
    <t>ACRÉSCIMO SOBRE OS COLETORES</t>
  </si>
  <si>
    <t>TOTAL DO ITEM 3.4</t>
  </si>
  <si>
    <t>3.4.1 Depreciação</t>
  </si>
  <si>
    <t>3.4.2 Remuneração do Capital Investido</t>
  </si>
  <si>
    <t>3.5.1 Depreciação</t>
  </si>
  <si>
    <t>3.5.2 Remuneração do Capital Investido</t>
  </si>
  <si>
    <t>TOTAL DO ITEM 3.5</t>
  </si>
  <si>
    <t>Custo Mensal - Item 3.4</t>
  </si>
  <si>
    <t>QUANTIDADE PREVISTA</t>
  </si>
  <si>
    <t>PERCENTUAL MÍNIMO EXIGIDO</t>
  </si>
  <si>
    <t>Quantidade geral de resíduos</t>
  </si>
  <si>
    <t>ANEXO II</t>
  </si>
  <si>
    <t>ANEXO I</t>
  </si>
  <si>
    <t>CRONOGRAMA FÍSICO-FINANCEIRO</t>
  </si>
  <si>
    <t>INÍCIO</t>
  </si>
  <si>
    <t>SERVIÇOS</t>
  </si>
  <si>
    <t>VALORES TOTAIS</t>
  </si>
  <si>
    <t>GRUPO DE SERVIÇOS</t>
  </si>
  <si>
    <t>DIAS</t>
  </si>
  <si>
    <t>TOTAL MENSAL (R$)</t>
  </si>
  <si>
    <t>CUSTO</t>
  </si>
  <si>
    <t>TOTAL ACUMULADO (R$)</t>
  </si>
  <si>
    <t>TOTAL MENSAL (%)</t>
  </si>
  <si>
    <t>VAI PARA CUSTO DIRETO DRE E FC (DESLOCADO 1 MÊS)</t>
  </si>
  <si>
    <t>TOTAL ACUMULADO (%)</t>
  </si>
  <si>
    <t>PLANILHA ANALÍTICA DA COMPOSIÇÃO DO BDI</t>
  </si>
  <si>
    <t>Item</t>
  </si>
  <si>
    <t>Descrição dos Serviços</t>
  </si>
  <si>
    <t>AC</t>
  </si>
  <si>
    <t>ADMINISTRAÇÃO CENTRAL</t>
  </si>
  <si>
    <t xml:space="preserve"> </t>
  </si>
  <si>
    <t>I</t>
  </si>
  <si>
    <t>IMPOSTOS E TAXAS</t>
  </si>
  <si>
    <t>2.1</t>
  </si>
  <si>
    <r>
      <t xml:space="preserve">ISS - </t>
    </r>
    <r>
      <rPr>
        <sz val="8"/>
        <color theme="1"/>
        <rFont val="Calibri"/>
        <family val="2"/>
        <scheme val="minor"/>
      </rPr>
      <t>Imposto Sobre Serviços de Qualquer Natureza</t>
    </r>
  </si>
  <si>
    <t>2.2</t>
  </si>
  <si>
    <r>
      <t xml:space="preserve">PIS - </t>
    </r>
    <r>
      <rPr>
        <sz val="8"/>
        <color theme="1"/>
        <rFont val="Calibri"/>
        <family val="2"/>
        <scheme val="minor"/>
      </rPr>
      <t>Programa de Integração social</t>
    </r>
  </si>
  <si>
    <t>2.3</t>
  </si>
  <si>
    <r>
      <t xml:space="preserve">COFINS - </t>
    </r>
    <r>
      <rPr>
        <sz val="8"/>
        <color theme="1"/>
        <rFont val="Calibri"/>
        <family val="2"/>
        <scheme val="minor"/>
      </rPr>
      <t>Contribuição Para o Financiamento Seguridade Social</t>
    </r>
  </si>
  <si>
    <t>2.4</t>
  </si>
  <si>
    <r>
      <t xml:space="preserve">CPRB - </t>
    </r>
    <r>
      <rPr>
        <sz val="8"/>
        <color theme="1"/>
        <rFont val="Calibri"/>
        <family val="2"/>
        <scheme val="minor"/>
      </rPr>
      <t>Contribuição Previdenciária Sobre Receita Bruta</t>
    </r>
  </si>
  <si>
    <t>TAXA DE RISCO</t>
  </si>
  <si>
    <t>3.1</t>
  </si>
  <si>
    <t>S</t>
  </si>
  <si>
    <t>Seguro</t>
  </si>
  <si>
    <t>3.2</t>
  </si>
  <si>
    <t>R</t>
  </si>
  <si>
    <t>Riscos e Imprevistos</t>
  </si>
  <si>
    <t>3.3</t>
  </si>
  <si>
    <t>G</t>
  </si>
  <si>
    <t>Garantias</t>
  </si>
  <si>
    <t>DF</t>
  </si>
  <si>
    <t>DESPESAS GERAIS</t>
  </si>
  <si>
    <t>4.1</t>
  </si>
  <si>
    <t>Despesas Financeiras</t>
  </si>
  <si>
    <t>4.2</t>
  </si>
  <si>
    <t>Outros</t>
  </si>
  <si>
    <t>L</t>
  </si>
  <si>
    <t>LUCRO</t>
  </si>
  <si>
    <t xml:space="preserve">BDI </t>
  </si>
  <si>
    <t>BDI (CALCULADO):</t>
  </si>
  <si>
    <t>-</t>
  </si>
  <si>
    <t>Preenche os empaços em amarelo</t>
  </si>
  <si>
    <t>Preencher com valores decimais</t>
  </si>
  <si>
    <t>Para o preenchimento da proposta deve-se utilizar o valor de ISS da Prefeitura Local.</t>
  </si>
  <si>
    <t xml:space="preserve">BDI CALCULADO CONFORME ACÓRDÃO Nº 2369/2011 – TCU </t>
  </si>
  <si>
    <t>ANEXO III</t>
  </si>
  <si>
    <t>ANEXO IV</t>
  </si>
  <si>
    <t>S1</t>
  </si>
  <si>
    <t>S2</t>
  </si>
  <si>
    <t>S3</t>
  </si>
  <si>
    <t>S4</t>
  </si>
  <si>
    <t>T</t>
  </si>
  <si>
    <t>M3</t>
  </si>
  <si>
    <t>UNID X M3</t>
  </si>
  <si>
    <t>OPERADOR DE MÁQUINAS - BRITADOR, TRITURADOR, PENEIRA, ENTRE OUTROS</t>
  </si>
  <si>
    <t xml:space="preserve">PIPA </t>
  </si>
  <si>
    <t>CAM. BASCL.</t>
  </si>
  <si>
    <t>Tabela Sinapi - 03-2024</t>
  </si>
  <si>
    <t>CAMINHÃO BASCULANTE - 12 M3</t>
  </si>
  <si>
    <t>CAMINHÃO PIPA - 8 M3</t>
  </si>
  <si>
    <t>Triturador Móvel 580HP - 50 mm</t>
  </si>
  <si>
    <t>Balança rodoviária - 80.000 kg</t>
  </si>
  <si>
    <t>Peneira Separadora</t>
  </si>
  <si>
    <t>Esteira de triagem</t>
  </si>
  <si>
    <t>Correia transportadora</t>
  </si>
  <si>
    <t>Britador de mandibula ou martelo - reciclador</t>
  </si>
  <si>
    <t>Peneira granulométrica</t>
  </si>
  <si>
    <t>CAÇAMBA ESTACIONÁRIA</t>
  </si>
  <si>
    <t>CAMINHÃO POLIGUINDASTE</t>
  </si>
  <si>
    <t>Vias públicas em áreas urbanas implantadas 6943778*25%</t>
  </si>
  <si>
    <t xml:space="preserve">  </t>
  </si>
  <si>
    <t>são 260 eventos com DMT de até 10 km</t>
  </si>
  <si>
    <t>QUANTIDADE MÉDIA MENSAL - trocas/mês</t>
  </si>
  <si>
    <t>SERVENTE - MÃO DE OBRA BRAÇAL</t>
  </si>
  <si>
    <t>Contratação de empresa para prestação de serviços especializados em transbordo, transporte, recepção, triagem, processamento e destinação final de resíduos da construção civil/demolição, volumosos/inservíveis, massa verde, e disponibilização de até 15 caçambas e até 260 trocas de caçambas comunitárias/mês neste Município de Serrana</t>
  </si>
  <si>
    <t xml:space="preserve">PLANILHA DE QUANTITATIVOS </t>
  </si>
  <si>
    <t>PÁ CARREGADEIRA</t>
  </si>
  <si>
    <t>CONTRATAÇÃO DE EMPRESA ESPECIALIZADA PARA A PRESTAÇÃO DOS SERVIÇOS DE COLETA E TRANSPORTE DE RESÍDUOS SÓLIDOS URBANOS (RSU) ATÉ O LOCAL DE TRANSBORDO NO MUNICÍPIO DE PONTAL</t>
  </si>
  <si>
    <t>S6</t>
  </si>
  <si>
    <t>MUNICÍPIO DE GUAÍRA</t>
  </si>
  <si>
    <t>MES DE COLETA: 10/2024</t>
  </si>
  <si>
    <t>171,43</t>
  </si>
  <si>
    <t>2,66</t>
  </si>
  <si>
    <t>1,08</t>
  </si>
  <si>
    <t>0,21</t>
  </si>
  <si>
    <t>1,04</t>
  </si>
  <si>
    <t>5,73</t>
  </si>
  <si>
    <t>8,40</t>
  </si>
  <si>
    <t>7,40</t>
  </si>
  <si>
    <t>19,87</t>
  </si>
  <si>
    <t>0,80</t>
  </si>
  <si>
    <t>0,53</t>
  </si>
  <si>
    <t>13,15</t>
  </si>
  <si>
    <t xml:space="preserve">ABRACADEIRA, GALVANIZADA/ZINCADA, ROSCA SEM FIM, PARAFUSO INOX, LARGURA FITA *12,6 A *14 MM, D = 2" A 2 1/2"                                                                                                                                                                                                                                                                                                                                                                                              </t>
  </si>
  <si>
    <t>7,95</t>
  </si>
  <si>
    <t xml:space="preserve">ABRACADEIRA, GALVANIZADA/ZINCADA, ROSCA SEM FIM, PARAFUSO INOX, LARGURA FITA *12,6 A *14 MM, D = 3" A 3 3/4"                                                                                                                                                                                                                                                                                                                                                                                              </t>
  </si>
  <si>
    <t xml:space="preserve">ABRACADEIRA, GALVANIZADA/ZINCADA, ROSCA SEM FIM, PARAFUSO INOX, LARGURA FITA *12,6 A *14 MM, D = 4" A 4 3/4"                                                                                                                                                                                                                                                                                                                                                                                              </t>
  </si>
  <si>
    <t>14,09</t>
  </si>
  <si>
    <t xml:space="preserve">ACABAMENTO DE METAL CROMADO PARA REGISTRO PEQUENO, DE PAREDE, 1/2" OU 3/4"                                                                                                                                                                                                                                                                                                                                                                                                                                </t>
  </si>
  <si>
    <t>31,60</t>
  </si>
  <si>
    <t>4,28</t>
  </si>
  <si>
    <t>104,86</t>
  </si>
  <si>
    <t>97,60</t>
  </si>
  <si>
    <t>95,00</t>
  </si>
  <si>
    <t>15,02</t>
  </si>
  <si>
    <t>8,26</t>
  </si>
  <si>
    <t>7,89</t>
  </si>
  <si>
    <t>10,07</t>
  </si>
  <si>
    <t>7,65</t>
  </si>
  <si>
    <t>6,66</t>
  </si>
  <si>
    <t>7,68</t>
  </si>
  <si>
    <t>8,44</t>
  </si>
  <si>
    <t>7,27</t>
  </si>
  <si>
    <t>6,34</t>
  </si>
  <si>
    <t>19,45</t>
  </si>
  <si>
    <t>23,69</t>
  </si>
  <si>
    <t>27,60</t>
  </si>
  <si>
    <t>30,59</t>
  </si>
  <si>
    <t>34,55</t>
  </si>
  <si>
    <t>54,66</t>
  </si>
  <si>
    <t>62,47</t>
  </si>
  <si>
    <t>16,44</t>
  </si>
  <si>
    <t>144,89</t>
  </si>
  <si>
    <t>113,39</t>
  </si>
  <si>
    <t>72,28</t>
  </si>
  <si>
    <t>18,85</t>
  </si>
  <si>
    <t xml:space="preserve">ADAPTADOR PVC PBA, BOLSA/ROSCA, JE, DN 75 / DE 85 MM                                                                                                                                                                                                                                                                                                                                                                                                                                                      </t>
  </si>
  <si>
    <t>42,27</t>
  </si>
  <si>
    <t xml:space="preserve">ADAPTADOR PVC PBA, PONTA/ROSCA, JE, DN 50 / DE 60 MM                                                                                                                                                                                                                                                                                                                                                                                                                                                      </t>
  </si>
  <si>
    <t>14,32</t>
  </si>
  <si>
    <t xml:space="preserve">ADAPTADOR PVC PBA, PONTA/ROSCA, JE, DN 75 / DE 85 MM                                                                                                                                                                                                                                                                                                                                                                                                                                                      </t>
  </si>
  <si>
    <t>48,34</t>
  </si>
  <si>
    <t>11,21</t>
  </si>
  <si>
    <t>19,52</t>
  </si>
  <si>
    <t>18,61</t>
  </si>
  <si>
    <t>27,86</t>
  </si>
  <si>
    <t>26,33</t>
  </si>
  <si>
    <t>50,50</t>
  </si>
  <si>
    <t xml:space="preserve">ADAPTADOR PVC, ROSCAVEL, COM FLANGES E ANEL DE VEDACAO, 1/2", PARA CAIXA D'AGUA                                                                                                                                                                                                                                                                                                                                                                                                                           </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</si>
  <si>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</si>
  <si>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</si>
  <si>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</si>
  <si>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46,00</t>
  </si>
  <si>
    <t xml:space="preserve">ADAPTADOR PVC, SOLDAVEL, COM FLANGES LIVRES, 110 MM X 4", PARA CAIXA D'AGUA                                                                                                                                                                                                                                                                                                                                                                                                                               </t>
  </si>
  <si>
    <t>268,22</t>
  </si>
  <si>
    <t xml:space="preserve">ADAPTADOR PVC, SOLDAVEL, COM FLANGES LIVRES, 75 MM X 2 1/2", PARA CAIXA D'AGUA                                                                                                                                                                                                                                                                                                                                                                                                                            </t>
  </si>
  <si>
    <t>214,43</t>
  </si>
  <si>
    <t xml:space="preserve">ADAPTADOR PVC, SOLDAVEL, COM FLANGES LIVRES, 85 MM X 3", PARA CAIXA D'AGUA                                                                                                                                                                                                                                                                                                                                                                                                                                </t>
  </si>
  <si>
    <t>306,58</t>
  </si>
  <si>
    <t xml:space="preserve">ADAPTADOR PVC, SOLDAVEL, LONGO, COM FLANGE LIVRE, 110 MM X 4", PARA CAIXA D'AGUA                                                                                                                                                                                                                                                                                                                                                                                                                          </t>
  </si>
  <si>
    <t>387,68</t>
  </si>
  <si>
    <t xml:space="preserve">ADAPTADOR PVC, SOLDAVEL, LONGO, COM FLANGE LIVRE, 32 MM X 1", PARA CAIXA D'AGUA                                                                                                                                                                                                                                                                                                                                                                                                                           </t>
  </si>
  <si>
    <t xml:space="preserve">ADAPTADOR PVC, SOLDAVEL, LONGO, COM FLANGE LIVRE, 75 MM X 2 1/2", PARA CAIXA D'AGUA                                                                                                                                                                                                                                                                                                                                                                                                                       </t>
  </si>
  <si>
    <t>204,01</t>
  </si>
  <si>
    <t xml:space="preserve">ADAPTADOR PVC, SOLDAVEL, LONGO, COM FLANGE LIVRE, 85 MM X 3", PARA CAIXA D'AGUA                                                                                                                                                                                                                                                                                                                                                                                                                           </t>
  </si>
  <si>
    <t>289,08</t>
  </si>
  <si>
    <t>145,51</t>
  </si>
  <si>
    <t>32,73</t>
  </si>
  <si>
    <t>49,59</t>
  </si>
  <si>
    <t>149,25</t>
  </si>
  <si>
    <t>53,14</t>
  </si>
  <si>
    <t>45,44</t>
  </si>
  <si>
    <t>28,68</t>
  </si>
  <si>
    <t>55,93</t>
  </si>
  <si>
    <t>15,70</t>
  </si>
  <si>
    <t>33,60</t>
  </si>
  <si>
    <t>17,12</t>
  </si>
  <si>
    <t>7,37</t>
  </si>
  <si>
    <t>18,55</t>
  </si>
  <si>
    <t>4.059,83</t>
  </si>
  <si>
    <t>5.085,04</t>
  </si>
  <si>
    <t>6.889,41</t>
  </si>
  <si>
    <t>8.170,92</t>
  </si>
  <si>
    <t>60,00</t>
  </si>
  <si>
    <t>22,82</t>
  </si>
  <si>
    <t>3.995,51</t>
  </si>
  <si>
    <t>3.589,24</t>
  </si>
  <si>
    <t>21,94</t>
  </si>
  <si>
    <t>3.840,90</t>
  </si>
  <si>
    <t>6,93</t>
  </si>
  <si>
    <t>2,45</t>
  </si>
  <si>
    <t xml:space="preserve">ALICATE DE CORTE DIAGONAL 6" COM ISOLAMENTO                                                                                                                                                                                                                                                                                                                                                                                                                                                               </t>
  </si>
  <si>
    <t>58,92</t>
  </si>
  <si>
    <t>160,78</t>
  </si>
  <si>
    <t xml:space="preserve">ALICATE DE PRESSAO PARA SOLDA DE CHAPA 18"                                                                                                                                                                                                                                                                                                                                                                                                                                                                </t>
  </si>
  <si>
    <t>172,88</t>
  </si>
  <si>
    <t xml:space="preserve">ALICATE DE PRESSAO 11" PARA SOLDA, TIPO C                                                                                                                                                                                                                                                                                                                                                                                                                                                                 </t>
  </si>
  <si>
    <t>97,28</t>
  </si>
  <si>
    <t xml:space="preserve">ALICATE DE PRESSAO 11" PARA SOLDA, TIPO U                                                                                                                                                                                                                                                                                                                                                                                                                                                                 </t>
  </si>
  <si>
    <t>107,04</t>
  </si>
  <si>
    <t>139,01</t>
  </si>
  <si>
    <t>7.709,00</t>
  </si>
  <si>
    <t>6.329,61</t>
  </si>
  <si>
    <t>2,58</t>
  </si>
  <si>
    <t>1,45</t>
  </si>
  <si>
    <t>1,91</t>
  </si>
  <si>
    <t>27,27</t>
  </si>
  <si>
    <t>8,99</t>
  </si>
  <si>
    <t>13,63</t>
  </si>
  <si>
    <t>56,43</t>
  </si>
  <si>
    <t>6,84</t>
  </si>
  <si>
    <t>2,01</t>
  </si>
  <si>
    <t>5,72</t>
  </si>
  <si>
    <t>76,89</t>
  </si>
  <si>
    <t>4,61</t>
  </si>
  <si>
    <t>5,05</t>
  </si>
  <si>
    <t>753,20</t>
  </si>
  <si>
    <t>1.187,19</t>
  </si>
  <si>
    <t>1.666,99</t>
  </si>
  <si>
    <t>155,83</t>
  </si>
  <si>
    <t>491,07</t>
  </si>
  <si>
    <t>22,72</t>
  </si>
  <si>
    <t>34,33</t>
  </si>
  <si>
    <t>18,98</t>
  </si>
  <si>
    <t>32,04</t>
  </si>
  <si>
    <t>43,68</t>
  </si>
  <si>
    <t>53,82</t>
  </si>
  <si>
    <t>62,43</t>
  </si>
  <si>
    <t>78,44</t>
  </si>
  <si>
    <t xml:space="preserve">ANEL EM CONCRETO ARMADO, LISO, PARA FOSSAS SEPTICAS E SUMIDOUROS, COM FUNDO, DIAMETRO INTERNO DE 1,20 M E ALTURA DE 0,50 M                                                                                                                                                                                                                                                                                                                                                                                </t>
  </si>
  <si>
    <t>631,05</t>
  </si>
  <si>
    <t>2.176,52</t>
  </si>
  <si>
    <t>763,27</t>
  </si>
  <si>
    <t>1.025,21</t>
  </si>
  <si>
    <t>1.435,29</t>
  </si>
  <si>
    <t>184,53</t>
  </si>
  <si>
    <t>86,11</t>
  </si>
  <si>
    <t>132,81</t>
  </si>
  <si>
    <t>445,96</t>
  </si>
  <si>
    <t>318,18</t>
  </si>
  <si>
    <t>246,05</t>
  </si>
  <si>
    <t>322,94</t>
  </si>
  <si>
    <t>174,28</t>
  </si>
  <si>
    <t>234,40</t>
  </si>
  <si>
    <t>615,12</t>
  </si>
  <si>
    <t>440,10</t>
  </si>
  <si>
    <t xml:space="preserve">ANEL EM CONCRETO ARMADO, PERFURADO, PARA FOSSAS SEPTICAS E SUMIDOUROS, SEM FUNDO, DIAMETRO INTERNO DE 1,20 M E ALTURA DE 0,50 M                                                                                                                                                                                                                                                                                                                                                                           </t>
  </si>
  <si>
    <t>276,80</t>
  </si>
  <si>
    <t>584,36</t>
  </si>
  <si>
    <t>717,64</t>
  </si>
  <si>
    <t>1.004,70</t>
  </si>
  <si>
    <t>51,51</t>
  </si>
  <si>
    <t>2.454,53</t>
  </si>
  <si>
    <t>37,48</t>
  </si>
  <si>
    <t>6.561,84</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</si>
  <si>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</si>
  <si>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</si>
  <si>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</si>
  <si>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</si>
  <si>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2.595,95</t>
  </si>
  <si>
    <t>3.853,77</t>
  </si>
  <si>
    <t>5.326,28</t>
  </si>
  <si>
    <t>2.318,41</t>
  </si>
  <si>
    <t>21.108,84</t>
  </si>
  <si>
    <t>9.994,38</t>
  </si>
  <si>
    <t>11.204,52</t>
  </si>
  <si>
    <t>12.658,73</t>
  </si>
  <si>
    <t>17.398,49</t>
  </si>
  <si>
    <t>6.126,25</t>
  </si>
  <si>
    <t>7.592,61</t>
  </si>
  <si>
    <t>11.282,44</t>
  </si>
  <si>
    <t>11.695,87</t>
  </si>
  <si>
    <t>13.421,86</t>
  </si>
  <si>
    <t>7.330,63</t>
  </si>
  <si>
    <t>7.893,48</t>
  </si>
  <si>
    <t>11.665,05</t>
  </si>
  <si>
    <t>13.495,33</t>
  </si>
  <si>
    <t>14.117,83</t>
  </si>
  <si>
    <t>2.083,42</t>
  </si>
  <si>
    <t>2.253,72</t>
  </si>
  <si>
    <t>2.997,76</t>
  </si>
  <si>
    <t>3.342,97</t>
  </si>
  <si>
    <t>3.926,80</t>
  </si>
  <si>
    <t>4.420,57</t>
  </si>
  <si>
    <t>1.784,80</t>
  </si>
  <si>
    <t>1.965,26</t>
  </si>
  <si>
    <t>5.584,91</t>
  </si>
  <si>
    <t>5.890,95</t>
  </si>
  <si>
    <t>7.817,35</t>
  </si>
  <si>
    <t>9.471,76</t>
  </si>
  <si>
    <t>10.654,15</t>
  </si>
  <si>
    <t>83.959,08</t>
  </si>
  <si>
    <t>26.279,01</t>
  </si>
  <si>
    <t>33.913,58</t>
  </si>
  <si>
    <t>49.341,61</t>
  </si>
  <si>
    <t>6.060,05</t>
  </si>
  <si>
    <t xml:space="preserve">ARAME DE ACO OVALADO 15 X 17 (45,7 KG, 700 KGF), ROLO 1000 M                                                                                                                                                                                                                                                                                                                                                                                                                                              </t>
  </si>
  <si>
    <t>20,44</t>
  </si>
  <si>
    <t>1,19</t>
  </si>
  <si>
    <t>19,49</t>
  </si>
  <si>
    <t>22,64</t>
  </si>
  <si>
    <t>26,31</t>
  </si>
  <si>
    <t>78,00</t>
  </si>
  <si>
    <t>79,01</t>
  </si>
  <si>
    <t>39,00</t>
  </si>
  <si>
    <t>895,19</t>
  </si>
  <si>
    <t>0,87</t>
  </si>
  <si>
    <t>3,29</t>
  </si>
  <si>
    <t>747,19</t>
  </si>
  <si>
    <t>52,30</t>
  </si>
  <si>
    <t>41,03</t>
  </si>
  <si>
    <t>31,75</t>
  </si>
  <si>
    <t>74,14</t>
  </si>
  <si>
    <t>53,09</t>
  </si>
  <si>
    <t>95,54</t>
  </si>
  <si>
    <t>81,10</t>
  </si>
  <si>
    <t>24,63</t>
  </si>
  <si>
    <t>4.311,53</t>
  </si>
  <si>
    <t xml:space="preserve">ARRUELA EM ACO GALVANIZADO, DIAMETRO EXTERNO = 35MM, ESPESSURA = 3MM, DIAMETRO DO FURO= 18MM                                                                                                                                                                                                                                                                                                                                                                                                              </t>
  </si>
  <si>
    <t>1,64</t>
  </si>
  <si>
    <t xml:space="preserve">ARRUELA EM ALUMINIO, COM ROSCA, DE 1 1/4", PARA ELETRODUTO                                                                                                                                                                                                                                                                                                                                                                                                                                                </t>
  </si>
  <si>
    <t>3,62</t>
  </si>
  <si>
    <t>2,56</t>
  </si>
  <si>
    <t>0,63</t>
  </si>
  <si>
    <t>6,59</t>
  </si>
  <si>
    <t>14,16</t>
  </si>
  <si>
    <t>16,78</t>
  </si>
  <si>
    <t>18,83</t>
  </si>
  <si>
    <t>19,03</t>
  </si>
  <si>
    <t>3.332,61</t>
  </si>
  <si>
    <t>41,80</t>
  </si>
  <si>
    <t xml:space="preserve">ASSENTO VASO SANITARIO INFANTIL EM PLASTICO BRANCO                                                                                                                                                                                                                                                                                                                                                                                                                                                        </t>
  </si>
  <si>
    <t>88,95</t>
  </si>
  <si>
    <t>41,58</t>
  </si>
  <si>
    <t>20,23</t>
  </si>
  <si>
    <t>3.544,23</t>
  </si>
  <si>
    <t>5.431,04</t>
  </si>
  <si>
    <t>39,42</t>
  </si>
  <si>
    <t>6.900,59</t>
  </si>
  <si>
    <t>3.587,28</t>
  </si>
  <si>
    <t>33,08</t>
  </si>
  <si>
    <t>5.793,78</t>
  </si>
  <si>
    <t>44,25</t>
  </si>
  <si>
    <t>365,61</t>
  </si>
  <si>
    <t xml:space="preserve">BACIA SANITARIA (VASO) COM CAIXA ACOPLADA, SIFAO OCULTO / CARENADO, DE LOUCA BRANCA (SEM ASSENTO) - PADRAO ALTO                                                                                                                                                                                                                                                                                                                                                                                           </t>
  </si>
  <si>
    <t>506,10</t>
  </si>
  <si>
    <t>615,36</t>
  </si>
  <si>
    <t>551,40</t>
  </si>
  <si>
    <t>195,60</t>
  </si>
  <si>
    <t>214,94</t>
  </si>
  <si>
    <t>433,40</t>
  </si>
  <si>
    <t>231,20</t>
  </si>
  <si>
    <t>289,81</t>
  </si>
  <si>
    <t>653,09</t>
  </si>
  <si>
    <t xml:space="preserve">BANCADA/ BANCA EM GRANITO, POLIDO, TIPO ANDORINHA/ QUARTZ/ CASTELO/ CORUMBA OU OUTROS EQUIVALENTES DA REGIAO, COM CUBA INOX, FORMATO *120 X 60* CM, E= *2* CM                                                                                                                                                                                                                                                                                                                                             </t>
  </si>
  <si>
    <t>974,84</t>
  </si>
  <si>
    <t>580,22</t>
  </si>
  <si>
    <t>219,90</t>
  </si>
  <si>
    <t>292,41</t>
  </si>
  <si>
    <t>423,65</t>
  </si>
  <si>
    <t>214,95</t>
  </si>
  <si>
    <t>255,60</t>
  </si>
  <si>
    <t>597,31</t>
  </si>
  <si>
    <t>951,70</t>
  </si>
  <si>
    <t>1.192,43</t>
  </si>
  <si>
    <t>256,35</t>
  </si>
  <si>
    <t>1.354,98</t>
  </si>
  <si>
    <t>1.494,69</t>
  </si>
  <si>
    <t>603,99</t>
  </si>
  <si>
    <t>922,46</t>
  </si>
  <si>
    <t>988,04</t>
  </si>
  <si>
    <t>9,50</t>
  </si>
  <si>
    <t>4,51</t>
  </si>
  <si>
    <t>16,43</t>
  </si>
  <si>
    <t>36,55</t>
  </si>
  <si>
    <t>18,13</t>
  </si>
  <si>
    <t>49,05</t>
  </si>
  <si>
    <t>97,12</t>
  </si>
  <si>
    <t>24,28</t>
  </si>
  <si>
    <t>30,37</t>
  </si>
  <si>
    <t>36,37</t>
  </si>
  <si>
    <t>155,60</t>
  </si>
  <si>
    <t>178,42</t>
  </si>
  <si>
    <t>202,09</t>
  </si>
  <si>
    <t>402,35</t>
  </si>
  <si>
    <t>55,24</t>
  </si>
  <si>
    <t>6,81</t>
  </si>
  <si>
    <t>656.464,84</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</si>
  <si>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</si>
  <si>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</si>
  <si>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157,93</t>
  </si>
  <si>
    <t xml:space="preserve">BATENTE / PORTAL / ADUELA / MARCO EM MADEIRA MACICA COM REBAIXO, E = *3* CM, L = *16* CM, PARA PORTAS DE GIRO DE *60 CM A 120* CM X *210* CM, CEDRINHO / ANGELIM COMERCIAL / TAURI / CURUPIXA / PEROBA / CUMARU OU EQUIVALENTE DA REGIAO (NAO INCLUI ALIZARES)                                                                                                                                                                                                                                            </t>
  </si>
  <si>
    <t>340,54</t>
  </si>
  <si>
    <t xml:space="preserve">BATENTE / PORTAL / ADUELA / MARCO EM MADEIRA MACICA COM REBAIXO, E = *3* CM, L = *16* CM, PARA PORTAS DE GIRO DE *60 CM A 120* CM X *210* CM, PINUS / EUCALIPTO / VIROLA OU EQUIVALENTE DA REGIAO (NAO INCLUI ALIZARES)                                                                                                                                                                                                                                                                                   </t>
  </si>
  <si>
    <t>197,41</t>
  </si>
  <si>
    <t>384,54</t>
  </si>
  <si>
    <t xml:space="preserve">BETONEIRA CAPACIDADE NOMINAL 400 L, CAPACIDADE DE MISTURA 280 L, MOTOR ELETRICO TRIFASICO 220/380 V POTENCIA 2 CV, SEM CARREGADOR                                                                                                                                                                                                                                                                                                                                                                         </t>
  </si>
  <si>
    <t xml:space="preserve">BETONEIRA, CAPACIDADE NOMINAL 600 L, CAPACIDADE DE MISTURA 360L, MOTOR ELETRICO TRIFASICO 220/380V, POTENCIA 4CV, EXCLUSO CARREGADOR                                                                                                                                                                                                                                                                                                                                                                      </t>
  </si>
  <si>
    <t>4.500,91</t>
  </si>
  <si>
    <t>22,21</t>
  </si>
  <si>
    <t>126,02</t>
  </si>
  <si>
    <t>74,49</t>
  </si>
  <si>
    <t>5,29</t>
  </si>
  <si>
    <t>3,91</t>
  </si>
  <si>
    <t>4,32</t>
  </si>
  <si>
    <t>6,69</t>
  </si>
  <si>
    <t>6,98</t>
  </si>
  <si>
    <t>7,57</t>
  </si>
  <si>
    <t>3,00</t>
  </si>
  <si>
    <t>56,78</t>
  </si>
  <si>
    <t>41,64</t>
  </si>
  <si>
    <t xml:space="preserve">BLOCO DE POLIETILENO ALTA DENSIDADE, *27* X *30* X *100* CM, ACOMPANHADOS PLACAS TERMINAIS E LONGARINAS, PARA FUNDO DE FILTRO                                                                                                                                                                                                                                                                                                                                                                             </t>
  </si>
  <si>
    <t>727,92</t>
  </si>
  <si>
    <t>3,44</t>
  </si>
  <si>
    <t xml:space="preserve">BLOCO DE VEDACAO DE CONCRETO APARENTE 19 X 19 X 39 CM (CLASSE C - NBR 6136)                                                                                                                                                                                                                                                                                                                                                                                                                               </t>
  </si>
  <si>
    <t>4,99</t>
  </si>
  <si>
    <t>89,79</t>
  </si>
  <si>
    <t>131,89</t>
  </si>
  <si>
    <t>202,04</t>
  </si>
  <si>
    <t>3,03</t>
  </si>
  <si>
    <t>2,65</t>
  </si>
  <si>
    <t xml:space="preserve">BLOCO ESTRUTURAL CERAMICO DE 19 X 19 X 29 CM (L X A X C) E 6,0 MPA                                                                                                                                                                                                                                                                                                                                                                                                                                        </t>
  </si>
  <si>
    <t>3,54</t>
  </si>
  <si>
    <t>66,85</t>
  </si>
  <si>
    <t>150,43</t>
  </si>
  <si>
    <t>94,02</t>
  </si>
  <si>
    <t>96,11</t>
  </si>
  <si>
    <t>73,12</t>
  </si>
  <si>
    <t>63,12</t>
  </si>
  <si>
    <t>87,75</t>
  </si>
  <si>
    <t>79,74</t>
  </si>
  <si>
    <t>64,45</t>
  </si>
  <si>
    <t>63,57</t>
  </si>
  <si>
    <t>80,08</t>
  </si>
  <si>
    <t>56,69</t>
  </si>
  <si>
    <t>254,83</t>
  </si>
  <si>
    <t xml:space="preserve">BOMBA CENTRIFUGA COM MOTOR ELETRICO MONOFASICO, POTENCIA 0,33 HP, BOCAIS 1" X 3/4", DIAMETRO DO ROTOR 99 MM, HM/Q = 4 MCA / 8,5 M3/H A 18 MCA / 0,90 M3/H                                                                                                                                                                                                                                                                                                                                                 </t>
  </si>
  <si>
    <t>1.120,94</t>
  </si>
  <si>
    <t xml:space="preserve">BOMBA CENTRIFUGA MONOESTAGIO COM MOTOR ELETRICO MONOFASICO, POTENCIA 15 HP, DIAMETRO DO ROTOR *173* MM, HM/Q = *30* MCA / *90* M3/H A *45* MCA / *55* M3/H                                                                                                                                                                                                                                                                                                                                                </t>
  </si>
  <si>
    <t>16.197,48</t>
  </si>
  <si>
    <t xml:space="preserve">BOMBA CENTRIFUGA MOTOR ELETRICO MONOFASICO 0,49 HP BOCAIS 1" X 3/4", DIAMETRO DO ROTOR 110 MM, HM/Q: 6 M / 8,3 M3/H A 20 M / 1,2 M3/H                                                                                                                                                                                                                                                                                                                                                                     </t>
  </si>
  <si>
    <t>1.090,95</t>
  </si>
  <si>
    <t>1.702,51</t>
  </si>
  <si>
    <t xml:space="preserve">BOMBA CENTRIFUGA MOTOR ELETRICO MONOFASICO 0,74HP DIAMETRO DE SUCCAO X ELEVACAO 1 1/4" X 1", DIAMETRO DO ROTOR 120 MM, HM/Q: 8 M / 7,70 M3/H A 24 M / 2,80 M3/H                                                                                                                                                                                                                                                                                                                                           </t>
  </si>
  <si>
    <t>1.864,04</t>
  </si>
  <si>
    <t xml:space="preserve">BOMBA CENTRIFUGA MOTOR ELETRICO TRIFASICO 0,99HP DIAMETRO DE SUCCAO X ELEVACAO 1" X 1", DIAMETRO DO ROTOR 145 MM, HM/Q: 14 M / 8,4 M3/H A 40 M / 0,60 M3/H                                                                                                                                                                                                                                                                                                                                                </t>
  </si>
  <si>
    <t>1.838,98</t>
  </si>
  <si>
    <t xml:space="preserve">BOMBA CENTRIFUGA MOTOR ELETRICO TRIFASICO 1,48HP DIAMETRO DE SUCCAO X ELEVACAO 1" X 1", 4 ESTAGIOS, DIAMETRO DOS ROTORES 3 X 107 MM + 1 X 100 MM, HM/Q: 10 M / 5,3 M3/H A 70 M / 1,8 M3/H                                                                                                                                                                                                                                                                                                                 </t>
  </si>
  <si>
    <t>3.271,45</t>
  </si>
  <si>
    <t>10.312,46</t>
  </si>
  <si>
    <t xml:space="preserve">BOMBA CENTRIFUGA MOTOR ELETRICO TRIFASICO 2,96HP, DIAMETRO DE SUCCAO X ELEVACAO 1 1/2" X 1 1/4", DIAMETRO DO ROTOR 148 MM, HM/Q: 34 M / 14,80 M3/H A 40 M / 8,60 M3/H                                                                                                                                                                                                                                                                                                                                     </t>
  </si>
  <si>
    <t>2.750,70</t>
  </si>
  <si>
    <t>4.781,82</t>
  </si>
  <si>
    <t>9.701,31</t>
  </si>
  <si>
    <t xml:space="preserve">BOMBA CENTRIFUGA, MOTOR ELETRICO TRIFASICO 1,48HP DIAMETRO DE SUCCAO X ELEVACAO 1 1/2" X 1", DIAMETRO DO ROTOR 117 MM, HM/Q: 10 M / 21,9 M3/H A 24 M / 6,1 M3/H                                                                                                                                                                                                                                                                                                                                           </t>
  </si>
  <si>
    <t>1.971,38</t>
  </si>
  <si>
    <t>3.747,45</t>
  </si>
  <si>
    <t>5.388,09</t>
  </si>
  <si>
    <t>9.133,27</t>
  </si>
  <si>
    <t>8.671,31</t>
  </si>
  <si>
    <t>35.582,85</t>
  </si>
  <si>
    <t>13.086,71</t>
  </si>
  <si>
    <t>38.807,86</t>
  </si>
  <si>
    <t>3.890,33</t>
  </si>
  <si>
    <t>4.699,00</t>
  </si>
  <si>
    <t>6.312,81</t>
  </si>
  <si>
    <t>35.242,50</t>
  </si>
  <si>
    <t>5.550,69</t>
  </si>
  <si>
    <t>8.810,62</t>
  </si>
  <si>
    <t xml:space="preserve">BOMBA SUBMERSIVEL, ELETRICA, TRIFASICA, POTENCIA 6 HP, DIAMETRO DO ROTOR 127 MM, BOCAL DE SAIDA DIAMETRO DE 3 POLEGADAS, HM/Q = 7 M / 66,90 M3/H A 26 M / 2,88 M3/H                                                                                                                                                                                                                                                                                                                                       </t>
  </si>
  <si>
    <t>17.621,25</t>
  </si>
  <si>
    <t xml:space="preserve">BOMBA TRIPLEX COM MOTOR A DIESEL, NACIONAL, DIAMETRO DE SUCCAO DE 2 1/2"                                                                                                                                                                                                                                                                                                                                                                                                                                  </t>
  </si>
  <si>
    <t>278.665,18</t>
  </si>
  <si>
    <t>42,91</t>
  </si>
  <si>
    <t>71,52</t>
  </si>
  <si>
    <t xml:space="preserve">BRACO / CANO PARA CHUVEIRO ELETRICO, EM ALUMINIO, 30 CM X 1/2"                                                                                                                                                                                                                                                                                                                                                                                                                                            </t>
  </si>
  <si>
    <t>27,97</t>
  </si>
  <si>
    <t>0,08</t>
  </si>
  <si>
    <t>0,65</t>
  </si>
  <si>
    <t>20,17</t>
  </si>
  <si>
    <t>34,44</t>
  </si>
  <si>
    <t>48,55</t>
  </si>
  <si>
    <t>151,35</t>
  </si>
  <si>
    <t>0,59</t>
  </si>
  <si>
    <t>0,96</t>
  </si>
  <si>
    <t>16,57</t>
  </si>
  <si>
    <t>20,55</t>
  </si>
  <si>
    <t>21,47</t>
  </si>
  <si>
    <t>20,33</t>
  </si>
  <si>
    <t>16,73</t>
  </si>
  <si>
    <t>17,53</t>
  </si>
  <si>
    <t>67,43</t>
  </si>
  <si>
    <t>70,44</t>
  </si>
  <si>
    <t>72,64</t>
  </si>
  <si>
    <t>64,89</t>
  </si>
  <si>
    <t>37,45</t>
  </si>
  <si>
    <t>40,08</t>
  </si>
  <si>
    <t>43,93</t>
  </si>
  <si>
    <t>45,70</t>
  </si>
  <si>
    <t>5,53</t>
  </si>
  <si>
    <t>81,26</t>
  </si>
  <si>
    <t>77,08</t>
  </si>
  <si>
    <t>128,60</t>
  </si>
  <si>
    <t>131,71</t>
  </si>
  <si>
    <t>124,95</t>
  </si>
  <si>
    <t>1,18</t>
  </si>
  <si>
    <t>8,58</t>
  </si>
  <si>
    <t>7,29</t>
  </si>
  <si>
    <t>3,41</t>
  </si>
  <si>
    <t>1,13</t>
  </si>
  <si>
    <t>26,87</t>
  </si>
  <si>
    <t>55,48</t>
  </si>
  <si>
    <t>4,89</t>
  </si>
  <si>
    <t>22,20</t>
  </si>
  <si>
    <t xml:space="preserve">BUCHA EM ALUMINIO, COM ROSCA, DE 1 1/2", PARA ELETRODUTO                                                                                                                                                                                                                                                                                                                                                                                                                                                  </t>
  </si>
  <si>
    <t>5,34</t>
  </si>
  <si>
    <t>17,19</t>
  </si>
  <si>
    <t>31,42</t>
  </si>
  <si>
    <t>16,21</t>
  </si>
  <si>
    <t>62,63</t>
  </si>
  <si>
    <t>3,89</t>
  </si>
  <si>
    <t>46,86</t>
  </si>
  <si>
    <t>68,11</t>
  </si>
  <si>
    <t>21,67</t>
  </si>
  <si>
    <t>1,94</t>
  </si>
  <si>
    <t>65,23</t>
  </si>
  <si>
    <t>62,25</t>
  </si>
  <si>
    <t>46,35</t>
  </si>
  <si>
    <t>46,92</t>
  </si>
  <si>
    <t>50,86</t>
  </si>
  <si>
    <t>51,58</t>
  </si>
  <si>
    <t>109,91</t>
  </si>
  <si>
    <t>218,85</t>
  </si>
  <si>
    <t>46,37</t>
  </si>
  <si>
    <t>127,44</t>
  </si>
  <si>
    <t>154,26</t>
  </si>
  <si>
    <t>16,77</t>
  </si>
  <si>
    <t>178,48</t>
  </si>
  <si>
    <t>23,91</t>
  </si>
  <si>
    <t>50,16</t>
  </si>
  <si>
    <t>66,26</t>
  </si>
  <si>
    <t>95,31</t>
  </si>
  <si>
    <t>9,24</t>
  </si>
  <si>
    <t>113,32</t>
  </si>
  <si>
    <t>137,29</t>
  </si>
  <si>
    <t>14,72</t>
  </si>
  <si>
    <t>168,64</t>
  </si>
  <si>
    <t>224,10</t>
  </si>
  <si>
    <t>22,83</t>
  </si>
  <si>
    <t>290,76</t>
  </si>
  <si>
    <t>32,26</t>
  </si>
  <si>
    <t>390,95</t>
  </si>
  <si>
    <t>47,71</t>
  </si>
  <si>
    <t>467,66</t>
  </si>
  <si>
    <t>66,74</t>
  </si>
  <si>
    <t>86,66</t>
  </si>
  <si>
    <t>0,62</t>
  </si>
  <si>
    <t>1,12</t>
  </si>
  <si>
    <t>103,17</t>
  </si>
  <si>
    <t>130,12</t>
  </si>
  <si>
    <t>157,19</t>
  </si>
  <si>
    <t>206,75</t>
  </si>
  <si>
    <t>21,70</t>
  </si>
  <si>
    <t>31,62</t>
  </si>
  <si>
    <t>44,02</t>
  </si>
  <si>
    <t>5,07</t>
  </si>
  <si>
    <t>86,05</t>
  </si>
  <si>
    <t>152,68</t>
  </si>
  <si>
    <t>15,03</t>
  </si>
  <si>
    <t>190,10</t>
  </si>
  <si>
    <t>248,99</t>
  </si>
  <si>
    <t>23,75</t>
  </si>
  <si>
    <t>32,51</t>
  </si>
  <si>
    <t>45,00</t>
  </si>
  <si>
    <t>62,05</t>
  </si>
  <si>
    <t>85,65</t>
  </si>
  <si>
    <t>114,83</t>
  </si>
  <si>
    <t>4,14</t>
  </si>
  <si>
    <t>3,16</t>
  </si>
  <si>
    <t>8,43</t>
  </si>
  <si>
    <t>14,00</t>
  </si>
  <si>
    <t>13,27</t>
  </si>
  <si>
    <t>19,72</t>
  </si>
  <si>
    <t>26,35</t>
  </si>
  <si>
    <t>5,36</t>
  </si>
  <si>
    <t>30,70</t>
  </si>
  <si>
    <t>479,80</t>
  </si>
  <si>
    <t>84,52</t>
  </si>
  <si>
    <t>117,09</t>
  </si>
  <si>
    <t>12,44</t>
  </si>
  <si>
    <t>158,97</t>
  </si>
  <si>
    <t>19,05</t>
  </si>
  <si>
    <t>239,88</t>
  </si>
  <si>
    <t>299,91</t>
  </si>
  <si>
    <t>6,63</t>
  </si>
  <si>
    <t>105,72</t>
  </si>
  <si>
    <t>29,80</t>
  </si>
  <si>
    <t>43,62</t>
  </si>
  <si>
    <t>65,35</t>
  </si>
  <si>
    <t>80.806,10</t>
  </si>
  <si>
    <t>91.760,25</t>
  </si>
  <si>
    <t>60.588,11</t>
  </si>
  <si>
    <t>73.008,67</t>
  </si>
  <si>
    <t>1.075,70</t>
  </si>
  <si>
    <t>25,63</t>
  </si>
  <si>
    <t>30,61</t>
  </si>
  <si>
    <t>29,33</t>
  </si>
  <si>
    <t>23,87</t>
  </si>
  <si>
    <t>5,30</t>
  </si>
  <si>
    <t>4.802,63</t>
  </si>
  <si>
    <t>960,52</t>
  </si>
  <si>
    <t>7.237,52</t>
  </si>
  <si>
    <t>1.205,48</t>
  </si>
  <si>
    <t>11.433,46</t>
  </si>
  <si>
    <t>1.786,49</t>
  </si>
  <si>
    <t>447,75</t>
  </si>
  <si>
    <t>2.754,98</t>
  </si>
  <si>
    <t>3.431,04</t>
  </si>
  <si>
    <t>644,65</t>
  </si>
  <si>
    <t>623,45</t>
  </si>
  <si>
    <t>442,73</t>
  </si>
  <si>
    <t>1.021,90</t>
  </si>
  <si>
    <t>1.159,18</t>
  </si>
  <si>
    <t>1.998,36</t>
  </si>
  <si>
    <t>267,74</t>
  </si>
  <si>
    <t>414,14</t>
  </si>
  <si>
    <t>113,78</t>
  </si>
  <si>
    <t>123,02</t>
  </si>
  <si>
    <t>225,54</t>
  </si>
  <si>
    <t>394,70</t>
  </si>
  <si>
    <t>715,59</t>
  </si>
  <si>
    <t>1.281,51</t>
  </si>
  <si>
    <t>189,66</t>
  </si>
  <si>
    <t>348,57</t>
  </si>
  <si>
    <t>442,89</t>
  </si>
  <si>
    <t>98,13</t>
  </si>
  <si>
    <t>163,00</t>
  </si>
  <si>
    <t>315,76</t>
  </si>
  <si>
    <t>656,13</t>
  </si>
  <si>
    <t>1.034,43</t>
  </si>
  <si>
    <t>241,34</t>
  </si>
  <si>
    <t>256,47</t>
  </si>
  <si>
    <t>1.131,78</t>
  </si>
  <si>
    <t>51,20</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</si>
  <si>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</si>
  <si>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</si>
  <si>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379,82</t>
  </si>
  <si>
    <t>298,77</t>
  </si>
  <si>
    <t>377,91</t>
  </si>
  <si>
    <t>313,00</t>
  </si>
  <si>
    <t>382,35</t>
  </si>
  <si>
    <t xml:space="preserve">CAIXA DE INSPECAO PARA ATERRAMENTO E PARA RAIOS, EM POLIPROPILENO, DIAMETRO = 300 MM X ALTURA = 400 MM                                                                                                                                                                                                                                                                                                                                                                                                    </t>
  </si>
  <si>
    <t>43,74</t>
  </si>
  <si>
    <t>50,72</t>
  </si>
  <si>
    <t>81,02</t>
  </si>
  <si>
    <t>69,13</t>
  </si>
  <si>
    <t>151,36</t>
  </si>
  <si>
    <t>2,93</t>
  </si>
  <si>
    <t>32,57</t>
  </si>
  <si>
    <t>39,84</t>
  </si>
  <si>
    <t>65,50</t>
  </si>
  <si>
    <t>217,13</t>
  </si>
  <si>
    <t>132,03</t>
  </si>
  <si>
    <t>194,41</t>
  </si>
  <si>
    <t xml:space="preserve">CAIXA DE PASSAGEM ELETRICA DE PAREDE, DE SOBREPOR, EM TERMOPLASTICO / PVC, COM TAMPA APARAFUSADA, DIMENSOES 200 X 200 X *100* MM                                                                                                                                                                                                                                                                                                                                                                          </t>
  </si>
  <si>
    <t>515,44</t>
  </si>
  <si>
    <t>28,16</t>
  </si>
  <si>
    <t>55,36</t>
  </si>
  <si>
    <t>88,98</t>
  </si>
  <si>
    <t>133,09</t>
  </si>
  <si>
    <t>177,63</t>
  </si>
  <si>
    <t>214,67</t>
  </si>
  <si>
    <t>272,08</t>
  </si>
  <si>
    <t>19,75</t>
  </si>
  <si>
    <t>64,85</t>
  </si>
  <si>
    <t>592,60</t>
  </si>
  <si>
    <t xml:space="preserve">CAIXA DE PASSAGEM/ LUZ / TELEFONIA, DE EMBUTIR, EM CHAPA DE ACO GALVANIZADO, DIMENSOES 150 X 150 X 15 CM (PADRAO CONCESSIONARIA LOCAL)                                                                                                                                                                                                                                                                                                                                                                    </t>
  </si>
  <si>
    <t>1.246,96</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</si>
  <si>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</si>
  <si>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</si>
  <si>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2.435,75</t>
  </si>
  <si>
    <t xml:space="preserve">CAIXA DE PASSAGEM/ LUZ / TELEFONIA, DE EMBUTIR, EM CHAPA DE ACO GALVANIZADO, DIMENSOES 40 X 40 X *12* CM (PADRAO CONCESSIONARIA LOCAL)                                                                                                                                                                                                                                                                                                                                                                    </t>
  </si>
  <si>
    <t>118,91</t>
  </si>
  <si>
    <t xml:space="preserve">CAIXA DE PASSAGEM/ LUZ / TELEFONIA, DE EMBUTIR, EM CHAPA DE ACO GALVANIZADO, DIMENSOES 60 X 60 X *12* CM (PADRAO CONCESSIONARIA LOCAL)                                                                                                                                                                                                                                                                                                                                                                    </t>
  </si>
  <si>
    <t>197,05</t>
  </si>
  <si>
    <t xml:space="preserve">CAIXA DE PASSAGEM/ LUZ / TELEFONIA, DE EMBUTIR, EM CHAPA DE ACO GALVANIZADO, DIMENSOES 80 X 80 X *12* CM (PADRAO CONCESSIONARIA LOCAL)                                                                                                                                                                                                                                                                                                                                                                    </t>
  </si>
  <si>
    <t>294,58</t>
  </si>
  <si>
    <t xml:space="preserve">CAIXA DE PASSAGEM/ LUZ / TELEFONIA, DE SOBREPOR, EM CHAPA DE ACO GALVANIZADO, DIMENSOES 80 X 80 X *12* CM (PADRAO CONCESSIONARIA LOCAL)                                                                                                                                                                                                                                                                                                                                                                   </t>
  </si>
  <si>
    <t>368,99</t>
  </si>
  <si>
    <t>2,08</t>
  </si>
  <si>
    <t>2.317,47</t>
  </si>
  <si>
    <t>741,54</t>
  </si>
  <si>
    <t>235,00</t>
  </si>
  <si>
    <t>380,52</t>
  </si>
  <si>
    <t xml:space="preserve">CAIXA MODULAR PARA MEDIDOR DE ENERGIA AGRUPADA, EM POLICARBONATO / TERMOPLASTICO, COM SUPORTE PARA DISJUNTOR (PADRAO DA CONCESSIONARIA LOCAL)                                                                                                                                                                                                                                                                                                                                                             </t>
  </si>
  <si>
    <t>143,08</t>
  </si>
  <si>
    <t>5,38</t>
  </si>
  <si>
    <t>125,07</t>
  </si>
  <si>
    <t>1.550,11</t>
  </si>
  <si>
    <t>2.600,57</t>
  </si>
  <si>
    <t>3.270,79</t>
  </si>
  <si>
    <t>74,70</t>
  </si>
  <si>
    <t>177,17</t>
  </si>
  <si>
    <t>574,11</t>
  </si>
  <si>
    <t>101,13</t>
  </si>
  <si>
    <t>44,99</t>
  </si>
  <si>
    <t>54,23</t>
  </si>
  <si>
    <t>24,61</t>
  </si>
  <si>
    <t>4.311,49</t>
  </si>
  <si>
    <t>175,45</t>
  </si>
  <si>
    <t>25,28</t>
  </si>
  <si>
    <t>30,11</t>
  </si>
  <si>
    <t>83,05</t>
  </si>
  <si>
    <t>42,45</t>
  </si>
  <si>
    <t>16,29</t>
  </si>
  <si>
    <t>465.515,69</t>
  </si>
  <si>
    <t>496.848,50</t>
  </si>
  <si>
    <t>513.678,69</t>
  </si>
  <si>
    <t>572.942,43</t>
  </si>
  <si>
    <t>541.609,63</t>
  </si>
  <si>
    <t>563.990,17</t>
  </si>
  <si>
    <t>445.820,81</t>
  </si>
  <si>
    <t>446.716,03</t>
  </si>
  <si>
    <t>710.806,66</t>
  </si>
  <si>
    <t>687.530,90</t>
  </si>
  <si>
    <t>734.082,47</t>
  </si>
  <si>
    <t>674.102,58</t>
  </si>
  <si>
    <t>264.190,00</t>
  </si>
  <si>
    <t>132,57</t>
  </si>
  <si>
    <t>21,28</t>
  </si>
  <si>
    <t>5,83</t>
  </si>
  <si>
    <t>4,84</t>
  </si>
  <si>
    <t>6,18</t>
  </si>
  <si>
    <t>3,35</t>
  </si>
  <si>
    <t>1,89</t>
  </si>
  <si>
    <t>1,90</t>
  </si>
  <si>
    <t>12,05</t>
  </si>
  <si>
    <t>31,67</t>
  </si>
  <si>
    <t>36,60</t>
  </si>
  <si>
    <t xml:space="preserve">CANTONEIRA EM ALUMINIO, ABAS IGUAIS, LARGURA DE 25,40 MM (1"), ESPESSURA DE 4,76 MM (3/16") E PESO LINEAR DE APROXIMADAMENTE 0,593 KG/M                                                                                                                                                                                                                                                                                                                                                                   </t>
  </si>
  <si>
    <t>21,52</t>
  </si>
  <si>
    <t>34,03</t>
  </si>
  <si>
    <t>34,15</t>
  </si>
  <si>
    <t xml:space="preserve">CANTONEIRA EM ALUMINIO, ABAS IGUAIS, LARGURA DE 50,80 MM (2"), ESPESSURA DE 3,17 MM (1/8") E PESO LINEAR DE APROXIMADAMENTE 0,842 KG/M                                                                                                                                                                                                                                                                                                                                                                    </t>
  </si>
  <si>
    <t>36,35</t>
  </si>
  <si>
    <t>57,53</t>
  </si>
  <si>
    <t xml:space="preserve">CAP PVC, ROSCAVEL, 1", PARA AGUA FRIA PREDIAL                                                                                                                                                                                                                                                                                                                                                                                                                                                             </t>
  </si>
  <si>
    <t xml:space="preserve">CAP PVC, ROSCAVEL, 3/4", PARA AGUA FRIA PREDIAL                                                                                                                                                                                                                                                                                                                                                                                                                                                           </t>
  </si>
  <si>
    <t>66,18</t>
  </si>
  <si>
    <t>7,12</t>
  </si>
  <si>
    <t>11,99</t>
  </si>
  <si>
    <t xml:space="preserve">CAP, PVC PBA, JE, DN 100 / DE 110 MM, PARA REDE DE AGUA (NBR 10351)                                                                                                                                                                                                                                                                                                                                                                                                                                       </t>
  </si>
  <si>
    <t>29,61</t>
  </si>
  <si>
    <t xml:space="preserve">CAP, PVC PBA, JE, DN 50 / DE 60 MM, PARA REDE DE AGUA (NBR 10351)                                                                                                                                                                                                                                                                                                                                                                                                                                         </t>
  </si>
  <si>
    <t xml:space="preserve">CAP, PVC PBA, JE, DN 75 / DE 85 MM, PARA REDE DE AGUA (NBR 10351)                                                                                                                                                                                                                                                                                                                                                                                                                                         </t>
  </si>
  <si>
    <t>19,33</t>
  </si>
  <si>
    <t>68,58</t>
  </si>
  <si>
    <t>75,53</t>
  </si>
  <si>
    <t>179,11</t>
  </si>
  <si>
    <t>304,33</t>
  </si>
  <si>
    <t>55,52</t>
  </si>
  <si>
    <t>78,07</t>
  </si>
  <si>
    <t>70,78</t>
  </si>
  <si>
    <t>136,90</t>
  </si>
  <si>
    <t>123,19</t>
  </si>
  <si>
    <t xml:space="preserve">CARPINTEIRO DE FORMAS OU OFICIAL (MENSALISTA)                                                                                                                                                                                                                                                                                                                                                                                                                                                             </t>
  </si>
  <si>
    <t xml:space="preserve">CARPINTEIRO DE FORMAS PARA CONCRETO (HORISTA)                                                                                                                                                                                                                                                                                                                                                                                                                                                             </t>
  </si>
  <si>
    <t>3.608,96</t>
  </si>
  <si>
    <t>206,22</t>
  </si>
  <si>
    <t>18.835,00</t>
  </si>
  <si>
    <t>25.552,37</t>
  </si>
  <si>
    <t>27.659,79</t>
  </si>
  <si>
    <t>29.767,20</t>
  </si>
  <si>
    <t>31.874,61</t>
  </si>
  <si>
    <t>36.352,86</t>
  </si>
  <si>
    <t>9.163,09</t>
  </si>
  <si>
    <t>868.334,36</t>
  </si>
  <si>
    <t>744.717,47</t>
  </si>
  <si>
    <t>753.762,50</t>
  </si>
  <si>
    <t>856.877,32</t>
  </si>
  <si>
    <t>1.050.744,95</t>
  </si>
  <si>
    <t>6.479,06</t>
  </si>
  <si>
    <t>5.976,18</t>
  </si>
  <si>
    <t>7.968,24</t>
  </si>
  <si>
    <t>1.388,69</t>
  </si>
  <si>
    <t>3.064,70</t>
  </si>
  <si>
    <t>20,64</t>
  </si>
  <si>
    <t>1.278,71</t>
  </si>
  <si>
    <t>852,46</t>
  </si>
  <si>
    <t>32,87</t>
  </si>
  <si>
    <t>9,74</t>
  </si>
  <si>
    <t>8,98</t>
  </si>
  <si>
    <t>10,40</t>
  </si>
  <si>
    <t>10,83</t>
  </si>
  <si>
    <t>10,37</t>
  </si>
  <si>
    <t>11,31</t>
  </si>
  <si>
    <t>13,62</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</si>
  <si>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</si>
  <si>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</si>
  <si>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</si>
  <si>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</si>
  <si>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</si>
  <si>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</si>
  <si>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9,28</t>
  </si>
  <si>
    <t xml:space="preserve">CHAPA DE ACO GROSSA, ASTM A36, E = 7/8" (22,23 MM) 174,28 KG/M2                                                                                                                                                                                                                                                                                                                                                                                                                                           </t>
  </si>
  <si>
    <t>9,59</t>
  </si>
  <si>
    <t>8,21</t>
  </si>
  <si>
    <t xml:space="preserve">CHAPA DE ACO XADREZ PARA PISOS, E = 1/4" (6,30 MM) 54,53 KG/M2                                                                                                                                                                                                                                                                                                                                                                                                                                            </t>
  </si>
  <si>
    <t>57,40</t>
  </si>
  <si>
    <t>55,28</t>
  </si>
  <si>
    <t>45,68</t>
  </si>
  <si>
    <t>50,60</t>
  </si>
  <si>
    <t>64,21</t>
  </si>
  <si>
    <t>92,23</t>
  </si>
  <si>
    <t>33,40</t>
  </si>
  <si>
    <t>43,65</t>
  </si>
  <si>
    <t>48,02</t>
  </si>
  <si>
    <t>52,41</t>
  </si>
  <si>
    <t>65,06</t>
  </si>
  <si>
    <t>98,26</t>
  </si>
  <si>
    <t>36,03</t>
  </si>
  <si>
    <t>38,79</t>
  </si>
  <si>
    <t>47,33</t>
  </si>
  <si>
    <t>62,92</t>
  </si>
  <si>
    <t>76,71</t>
  </si>
  <si>
    <t>29,69</t>
  </si>
  <si>
    <t>99,40</t>
  </si>
  <si>
    <t>116,06</t>
  </si>
  <si>
    <t>150,52</t>
  </si>
  <si>
    <t>91,69</t>
  </si>
  <si>
    <t xml:space="preserve">CHAPA/PAINEL DE MADEIRA COMPENSADA PLASTIFICADA (MADEIRITE PLASTIFICADO) PARA FORMA DE CONCRETO, DE 2200 X 1100 MM, E = *17* MM                                                                                                                                                                                                                                                                                                                                                                           </t>
  </si>
  <si>
    <t>65,80</t>
  </si>
  <si>
    <t xml:space="preserve">CHAPA/PAINEL DE MADEIRA COMPENSADA PLASTIFICADA (MADEIRITE PLASTIFICADO) PARA FORMA DE CONCRETO, DE 2200 X 1100 MM, E = 10 MM                                                                                                                                                                                                                                                                                                                                                                             </t>
  </si>
  <si>
    <t>38,27</t>
  </si>
  <si>
    <t xml:space="preserve">CHAPA/PAINEL DE MADEIRA COMPENSADA PLASTIFICADA (MADEIRITE PLASTIFICADO) PARA FORMA DE CONCRETO, DE 2200 X 1100 MM, E = 12 MM                                                                                                                                                                                                                                                                                                                                                                             </t>
  </si>
  <si>
    <t>47,42</t>
  </si>
  <si>
    <t>55,01</t>
  </si>
  <si>
    <t>79,25</t>
  </si>
  <si>
    <t>27,81</t>
  </si>
  <si>
    <t xml:space="preserve">CHAPA/PAINEL DE MADEIRA COMPENSADA RESINADA (MADEIRITE RESINADO ROSA) PARA FORMA DE CONCRETO, DE 2200 X 1100 MM, E = 14 MM                                                                                                                                                                                                                                                                                                                                                                                </t>
  </si>
  <si>
    <t>31,65</t>
  </si>
  <si>
    <t xml:space="preserve">CHAPA/PAINEL DE MADEIRA COMPENSADA RESINADA (MADEIRITE RESINADO ROSA) PARA FORMA DE CONCRETO, DE 2200 X 1100 MM, E = 17 MM                                                                                                                                                                                                                                                                                                                                                                                </t>
  </si>
  <si>
    <t>38,85</t>
  </si>
  <si>
    <t>48,20</t>
  </si>
  <si>
    <t>14,78</t>
  </si>
  <si>
    <t xml:space="preserve">CHAPA/PAINEL DE MADEIRA COMPENSADA RESINADA (MADEIRITE RESINADO ROSA) PARA FORMA DE CONCRETO, DE 2200 X 1100 MM, E = 8 A 12 MM                                                                                                                                                                                                                                                                                                                                                                            </t>
  </si>
  <si>
    <t>24,48</t>
  </si>
  <si>
    <t>31,49</t>
  </si>
  <si>
    <t>83,86</t>
  </si>
  <si>
    <t xml:space="preserve">CHUMBADOR DE ACO TIPO PARABOLT, * 5/8" X 200* MM, COM PORCA E ARRUELA                                                                                                                                                                                                                                                                                                                                                                                                                                     </t>
  </si>
  <si>
    <t>11,00</t>
  </si>
  <si>
    <t>86,31</t>
  </si>
  <si>
    <t>279,19</t>
  </si>
  <si>
    <t>16,89</t>
  </si>
  <si>
    <t xml:space="preserve">CIMENTO PORTLAND ESTRUTURAL BRANCO CPB - 32 OU CPB - 40                                                                                                                                                                                                                                                                                                                                                                                                                                                   </t>
  </si>
  <si>
    <t>28,79</t>
  </si>
  <si>
    <t>34,30</t>
  </si>
  <si>
    <t xml:space="preserve">CINTURAO DE SEGURANCA TIPO PARAQUEDISTA, FIVELA EM ACO, AJUSTE NO SUSPENSORIO, CINTURA E PERNAS                                                                                                                                                                                                                                                                                                                                                                                                           </t>
  </si>
  <si>
    <t>121,27</t>
  </si>
  <si>
    <t>49,78</t>
  </si>
  <si>
    <t>44,82</t>
  </si>
  <si>
    <t>152,43</t>
  </si>
  <si>
    <t>17,04</t>
  </si>
  <si>
    <t>17,41</t>
  </si>
  <si>
    <t>6,02</t>
  </si>
  <si>
    <t>9,16</t>
  </si>
  <si>
    <t>13,52</t>
  </si>
  <si>
    <t>13,83</t>
  </si>
  <si>
    <t>12.732,95</t>
  </si>
  <si>
    <t>10.689,21</t>
  </si>
  <si>
    <t>9.226,77</t>
  </si>
  <si>
    <t>7.132,64</t>
  </si>
  <si>
    <t>126.114,97</t>
  </si>
  <si>
    <t>16.603,87</t>
  </si>
  <si>
    <t>15.777,78</t>
  </si>
  <si>
    <t>54,52</t>
  </si>
  <si>
    <t>67,41</t>
  </si>
  <si>
    <t>81,33</t>
  </si>
  <si>
    <t>92,37</t>
  </si>
  <si>
    <t>109,85</t>
  </si>
  <si>
    <t>29,96</t>
  </si>
  <si>
    <t>195.745,48</t>
  </si>
  <si>
    <t>157.739,68</t>
  </si>
  <si>
    <t>337.699,37</t>
  </si>
  <si>
    <t>366.811,08</t>
  </si>
  <si>
    <t>85.403,03</t>
  </si>
  <si>
    <t>99.322,71</t>
  </si>
  <si>
    <t>133.016,30</t>
  </si>
  <si>
    <t>132.635,69</t>
  </si>
  <si>
    <t>505,15</t>
  </si>
  <si>
    <t>515,00</t>
  </si>
  <si>
    <t>451,57</t>
  </si>
  <si>
    <t>13,16</t>
  </si>
  <si>
    <t>17,11</t>
  </si>
  <si>
    <t>13,36</t>
  </si>
  <si>
    <t>234,74</t>
  </si>
  <si>
    <t>31,40</t>
  </si>
  <si>
    <t xml:space="preserve">CONDULETE DE ALUMINIO TIPO E, PARA ELETRODUTO ROSCAVEL DE 1 1/4", COM TAMPA CEGA                                                                                                                                                                                                                                                                                                                                                                                                                          </t>
  </si>
  <si>
    <t>11,45</t>
  </si>
  <si>
    <t>19,27</t>
  </si>
  <si>
    <t>46,05</t>
  </si>
  <si>
    <t>127,89</t>
  </si>
  <si>
    <t>213,06</t>
  </si>
  <si>
    <t>36,31</t>
  </si>
  <si>
    <t>18,63</t>
  </si>
  <si>
    <t>163,55</t>
  </si>
  <si>
    <t>255,17</t>
  </si>
  <si>
    <t>43,50</t>
  </si>
  <si>
    <t>13,58</t>
  </si>
  <si>
    <t>58,94</t>
  </si>
  <si>
    <t>13,67</t>
  </si>
  <si>
    <t>184,03</t>
  </si>
  <si>
    <t>252,53</t>
  </si>
  <si>
    <t>135,49</t>
  </si>
  <si>
    <t>40,35</t>
  </si>
  <si>
    <t>62,30</t>
  </si>
  <si>
    <t>18,04</t>
  </si>
  <si>
    <t>151,54</t>
  </si>
  <si>
    <t>9,62</t>
  </si>
  <si>
    <t>10,75</t>
  </si>
  <si>
    <t>8,56</t>
  </si>
  <si>
    <t>10,29</t>
  </si>
  <si>
    <t>10,63</t>
  </si>
  <si>
    <t>16,01</t>
  </si>
  <si>
    <t>118,54</t>
  </si>
  <si>
    <t>49,90</t>
  </si>
  <si>
    <t>10,70</t>
  </si>
  <si>
    <t>27,06</t>
  </si>
  <si>
    <t>19,13</t>
  </si>
  <si>
    <t>18,60</t>
  </si>
  <si>
    <t>13,94</t>
  </si>
  <si>
    <t>17,30</t>
  </si>
  <si>
    <t>24,38</t>
  </si>
  <si>
    <t>119,64</t>
  </si>
  <si>
    <t>50,93</t>
  </si>
  <si>
    <t>10,85</t>
  </si>
  <si>
    <t>144,26</t>
  </si>
  <si>
    <t>265,51</t>
  </si>
  <si>
    <t>44,15</t>
  </si>
  <si>
    <t>13,06</t>
  </si>
  <si>
    <t>19,28</t>
  </si>
  <si>
    <t>74,79</t>
  </si>
  <si>
    <t>15,16</t>
  </si>
  <si>
    <t>12,28</t>
  </si>
  <si>
    <t>34,79</t>
  </si>
  <si>
    <t>8,19</t>
  </si>
  <si>
    <t>10,24</t>
  </si>
  <si>
    <t>14,36</t>
  </si>
  <si>
    <t>21,44</t>
  </si>
  <si>
    <t>32,41</t>
  </si>
  <si>
    <t>4,10</t>
  </si>
  <si>
    <t>32,88</t>
  </si>
  <si>
    <t>51,53</t>
  </si>
  <si>
    <t>10,26</t>
  </si>
  <si>
    <t>18,94</t>
  </si>
  <si>
    <t>9,29</t>
  </si>
  <si>
    <t>9,45</t>
  </si>
  <si>
    <t>19,99</t>
  </si>
  <si>
    <t>13,11</t>
  </si>
  <si>
    <t>22,61</t>
  </si>
  <si>
    <t>1.515,73</t>
  </si>
  <si>
    <t>23,95</t>
  </si>
  <si>
    <t>21,45</t>
  </si>
  <si>
    <t>27,63</t>
  </si>
  <si>
    <t>88,23</t>
  </si>
  <si>
    <t>340,41</t>
  </si>
  <si>
    <t>494,35</t>
  </si>
  <si>
    <t>179,78</t>
  </si>
  <si>
    <t xml:space="preserve">CONJUNTO DE FERRAGENS PIVO, PARA PORTA PIVOTANTE DE ATE 100 KG, REGULAVEL COM ESFERA, CROMADO - SUPERIOR E INFERIOR - COMPLETO                                                                                                                                                                                                                                                                                                                                                                            </t>
  </si>
  <si>
    <t xml:space="preserve">CONJUNTO DE LIGACAO AJUSTAVEL, PARA VASO / BACIA SANITARIA, EM PLASTICO BRANCO, COM TUBO, CANOPLA E ESPUDE                                                                                                                                                                                                                                                                                                                                                                                                </t>
  </si>
  <si>
    <t>38,11</t>
  </si>
  <si>
    <t>4.068,28</t>
  </si>
  <si>
    <t xml:space="preserve">CONJUNTO PARA QUADRA DE VOLEI COM POSTES EM TUBO DE ACO GALVANIZADO 3", H = *255* CM, PINTURA EM TINTA ESMALTE SINTETICO, REDE DE NYLON COM 2 MM, MALHA 10 X 10 CM E ANTENAS OFICIAIS EM FIBRA DE VIDRO                                                                                                                                                                                                                                                                                                   </t>
  </si>
  <si>
    <t>2.469,80</t>
  </si>
  <si>
    <t>495,17</t>
  </si>
  <si>
    <t>1.797,72</t>
  </si>
  <si>
    <t>2.688,71</t>
  </si>
  <si>
    <t>187,79</t>
  </si>
  <si>
    <t>6.067,31</t>
  </si>
  <si>
    <t>395,60</t>
  </si>
  <si>
    <t>14.766,40</t>
  </si>
  <si>
    <t>756,17</t>
  </si>
  <si>
    <t>210,67</t>
  </si>
  <si>
    <t>4.638,59</t>
  </si>
  <si>
    <t>7.134,23</t>
  </si>
  <si>
    <t>326,06</t>
  </si>
  <si>
    <t>8.516,72</t>
  </si>
  <si>
    <t>583,15</t>
  </si>
  <si>
    <t>20.934,52</t>
  </si>
  <si>
    <t>1.095,06</t>
  </si>
  <si>
    <t>144,23</t>
  </si>
  <si>
    <t>1.504,78</t>
  </si>
  <si>
    <t>45,94</t>
  </si>
  <si>
    <t>635,97</t>
  </si>
  <si>
    <t>3,10</t>
  </si>
  <si>
    <t>8,22</t>
  </si>
  <si>
    <t xml:space="preserve">CORTADEIRA DE PISO DE CONCRETO E ASFALTO, PARA DISCO PADRAO DE DIAMETRO 350 MM (14") OU 450 MM (18"), MOTOR A GASOLINA, POTENCIA 13 HP, SEM DISCO                                                                                                                                                                                                                                                                                                                                                         </t>
  </si>
  <si>
    <t>13.550,71</t>
  </si>
  <si>
    <t>111.707,47</t>
  </si>
  <si>
    <t>20,88</t>
  </si>
  <si>
    <t>23,40</t>
  </si>
  <si>
    <t>783,17</t>
  </si>
  <si>
    <t>38,96</t>
  </si>
  <si>
    <t>59,79</t>
  </si>
  <si>
    <t>94,92</t>
  </si>
  <si>
    <t>330,52</t>
  </si>
  <si>
    <t>316,95</t>
  </si>
  <si>
    <t>228,21</t>
  </si>
  <si>
    <t>1.492,05</t>
  </si>
  <si>
    <t>45,78</t>
  </si>
  <si>
    <t>28,60</t>
  </si>
  <si>
    <t>2.127,86</t>
  </si>
  <si>
    <t>71,56</t>
  </si>
  <si>
    <t>4,31</t>
  </si>
  <si>
    <t>82,84</t>
  </si>
  <si>
    <t>132,40</t>
  </si>
  <si>
    <t>175,41</t>
  </si>
  <si>
    <t>121,50</t>
  </si>
  <si>
    <t>159,55</t>
  </si>
  <si>
    <t>11,12</t>
  </si>
  <si>
    <t>59,77</t>
  </si>
  <si>
    <t>48,05</t>
  </si>
  <si>
    <t>6,51</t>
  </si>
  <si>
    <t>58,37</t>
  </si>
  <si>
    <t>51,77</t>
  </si>
  <si>
    <t>5,44</t>
  </si>
  <si>
    <t>31,08</t>
  </si>
  <si>
    <t>37,94</t>
  </si>
  <si>
    <t>184,34</t>
  </si>
  <si>
    <t>2,12</t>
  </si>
  <si>
    <t>12,07</t>
  </si>
  <si>
    <t>34,23</t>
  </si>
  <si>
    <t>52,57</t>
  </si>
  <si>
    <t>67,34</t>
  </si>
  <si>
    <t>37,26</t>
  </si>
  <si>
    <t>40,19</t>
  </si>
  <si>
    <t>72,41</t>
  </si>
  <si>
    <t>8,25</t>
  </si>
  <si>
    <t>9,64</t>
  </si>
  <si>
    <t>6,71</t>
  </si>
  <si>
    <t>57,74</t>
  </si>
  <si>
    <t>61,44</t>
  </si>
  <si>
    <t>160,09</t>
  </si>
  <si>
    <t>10,16</t>
  </si>
  <si>
    <t>16,34</t>
  </si>
  <si>
    <t>5,28</t>
  </si>
  <si>
    <t>12,08</t>
  </si>
  <si>
    <t>25,21</t>
  </si>
  <si>
    <t>61,25</t>
  </si>
  <si>
    <t>14,37</t>
  </si>
  <si>
    <t>46,79</t>
  </si>
  <si>
    <t>123,57</t>
  </si>
  <si>
    <t>26,97</t>
  </si>
  <si>
    <t>66,57</t>
  </si>
  <si>
    <t>150,79</t>
  </si>
  <si>
    <t>33,80</t>
  </si>
  <si>
    <t>79,81</t>
  </si>
  <si>
    <t>33,45</t>
  </si>
  <si>
    <t>449,72</t>
  </si>
  <si>
    <t>314,20</t>
  </si>
  <si>
    <t>601,82</t>
  </si>
  <si>
    <t>26,09</t>
  </si>
  <si>
    <t>106,65</t>
  </si>
  <si>
    <t>6,00</t>
  </si>
  <si>
    <t>5,40</t>
  </si>
  <si>
    <t>5,08</t>
  </si>
  <si>
    <t>18,06</t>
  </si>
  <si>
    <t>47,58</t>
  </si>
  <si>
    <t>112,85</t>
  </si>
  <si>
    <t>268,20</t>
  </si>
  <si>
    <t>23,54</t>
  </si>
  <si>
    <t>28,07</t>
  </si>
  <si>
    <t>31,09</t>
  </si>
  <si>
    <t>20,69</t>
  </si>
  <si>
    <t>20,72</t>
  </si>
  <si>
    <t>41,63</t>
  </si>
  <si>
    <t>59,18</t>
  </si>
  <si>
    <t>10.358,73</t>
  </si>
  <si>
    <t>37,47</t>
  </si>
  <si>
    <t>17,08</t>
  </si>
  <si>
    <t>6,89</t>
  </si>
  <si>
    <t>45,08</t>
  </si>
  <si>
    <t xml:space="preserve">DISCO DE BORRACHA PARA LIXADEIRA RIGIDO 7" COM ARRUELA CENTRAL                                                                                                                                                                                                                                                                                                                                                                                                                                            </t>
  </si>
  <si>
    <t>43,33</t>
  </si>
  <si>
    <t xml:space="preserve">DISCO DE CORTE DIAMANTADO SEGMENTADO DIAMETRO DE 180 MM PARA ESMERILHADEIRA 7"                                                                                                                                                                                                                                                                                                                                                                                                                            </t>
  </si>
  <si>
    <t>137,73</t>
  </si>
  <si>
    <t xml:space="preserve">DISCO DE CORTE DIAMANTADO SEGMENTADO PARA CONCRETO, DIAMETRO DE 350 MM, FURO DE 1" (14 X 1 ")                                                                                                                                                                                                                                                                                                                                                                                                             </t>
  </si>
  <si>
    <t>790,77</t>
  </si>
  <si>
    <t xml:space="preserve">DISCO DE CORTE PARA METAL COM DUAS TELAS 12 X 1/8 X 3/4" (300 X 3,2 X 19,05 MM)                                                                                                                                                                                                                                                                                                                                                                                                                           </t>
  </si>
  <si>
    <t>35,20</t>
  </si>
  <si>
    <t xml:space="preserve">DISCO DE DESBASTE PARA METAL FERROSO EM GERAL, COM TRES TELAS, 9 X 1/4 X 7/8" (228,6 X 6,4 X 22,2 MM)                                                                                                                                                                                                                                                                                                                                                                                                     </t>
  </si>
  <si>
    <t>33,24</t>
  </si>
  <si>
    <t>1.095,80</t>
  </si>
  <si>
    <t>1.696,65</t>
  </si>
  <si>
    <t>3.963,91</t>
  </si>
  <si>
    <t>48,24</t>
  </si>
  <si>
    <t>68,04</t>
  </si>
  <si>
    <t xml:space="preserve">DISJUNTOR TERMOMAGNETICO PARA TRILHO DIN (IEC), MONOPOLAR, 40 - 50 A                                                                                                                                                                                                                                                                                                                                                                                                                                      </t>
  </si>
  <si>
    <t>12,48</t>
  </si>
  <si>
    <t>59,10</t>
  </si>
  <si>
    <t>70,59</t>
  </si>
  <si>
    <t>322,39</t>
  </si>
  <si>
    <t>365,75</t>
  </si>
  <si>
    <t>513,29</t>
  </si>
  <si>
    <t>859,57</t>
  </si>
  <si>
    <t xml:space="preserve">DISJUNTOR TERMOMAGNETICO TRIPOLAR 3 X 250 A/ICC - 25 KA                                                                                                                                                                                                                                                                                                                                                                                                                                                   </t>
  </si>
  <si>
    <t>751,82</t>
  </si>
  <si>
    <t>1.393,13</t>
  </si>
  <si>
    <t xml:space="preserve">DISJUNTOR TERMOMAGNETICO TRIPOLAR 3 X 400 A / ICC - 25 KA                                                                                                                                                                                                                                                                                                                                                                                                                                                 </t>
  </si>
  <si>
    <t>1.392,99</t>
  </si>
  <si>
    <t>1.180,74</t>
  </si>
  <si>
    <t>1.944,67</t>
  </si>
  <si>
    <t>4.157,34</t>
  </si>
  <si>
    <t xml:space="preserve">DISJUNTOR TIPO NEMA, BIPOLAR 10 ATE 50 A, TENSAO MAXIMA 415 V                                                                                                                                                                                                                                                                                                                                                                                                                                             </t>
  </si>
  <si>
    <t>58,66</t>
  </si>
  <si>
    <t>28,65</t>
  </si>
  <si>
    <t xml:space="preserve">DISJUNTOR TIPO NEMA, MONOPOLAR 35 ATE 50 A, TENSAO MAXIMA DE 240 V                                                                                                                                                                                                                                                                                                                                                                                                                                        </t>
  </si>
  <si>
    <t xml:space="preserve">DISJUNTOR TIPO NEMA, TRIPOLAR 10 ATE 50A, TENSAO MAXIMA DE 415 V                                                                                                                                                                                                                                                                                                                                                                                                                                          </t>
  </si>
  <si>
    <t>103,09</t>
  </si>
  <si>
    <t>62,97</t>
  </si>
  <si>
    <t>70,85</t>
  </si>
  <si>
    <t>90,62</t>
  </si>
  <si>
    <t>161,08</t>
  </si>
  <si>
    <t>65,61</t>
  </si>
  <si>
    <t>96,88</t>
  </si>
  <si>
    <t>168,34</t>
  </si>
  <si>
    <t>108,75</t>
  </si>
  <si>
    <t>115,93</t>
  </si>
  <si>
    <t>131,53</t>
  </si>
  <si>
    <t>247,61</t>
  </si>
  <si>
    <t>121,32</t>
  </si>
  <si>
    <t>147,36</t>
  </si>
  <si>
    <t>304,08</t>
  </si>
  <si>
    <t>258,09</t>
  </si>
  <si>
    <t>141,04</t>
  </si>
  <si>
    <t>240,50</t>
  </si>
  <si>
    <t>146,73</t>
  </si>
  <si>
    <t>160,04</t>
  </si>
  <si>
    <t>161,00</t>
  </si>
  <si>
    <t>269,43</t>
  </si>
  <si>
    <t>298,38</t>
  </si>
  <si>
    <t>147,64</t>
  </si>
  <si>
    <t>161,07</t>
  </si>
  <si>
    <t>300,57</t>
  </si>
  <si>
    <t>483,35</t>
  </si>
  <si>
    <t>183,32</t>
  </si>
  <si>
    <t>214,81</t>
  </si>
  <si>
    <t>479,60</t>
  </si>
  <si>
    <t>32,36</t>
  </si>
  <si>
    <t>21,84</t>
  </si>
  <si>
    <t>41,23</t>
  </si>
  <si>
    <t>28,50</t>
  </si>
  <si>
    <t>133,55</t>
  </si>
  <si>
    <t>152,63</t>
  </si>
  <si>
    <t>146,29</t>
  </si>
  <si>
    <t>178,06</t>
  </si>
  <si>
    <t xml:space="preserve">DIVISORIA EM GRANITO, COM DUAS FACES POLIDAS, TIPO ANDORINHA/ QUARTZ/ CASTELO/ CORUMBA OU OUTROS EQUIVALENTES DA REGIAO, E= *3,0* CM                                                                                                                                                                                                                                                                                                                                                                      </t>
  </si>
  <si>
    <t>777,92</t>
  </si>
  <si>
    <t xml:space="preserve">DIVISORIA EM MARMORE, COM DUAS FACES POLIDAS, BRANCO COMUM, E= *3,0* CM                                                                                                                                                                                                                                                                                                                                                                                                                                   </t>
  </si>
  <si>
    <t>735,29</t>
  </si>
  <si>
    <t xml:space="preserve">DIVISORIA, PLACA PRE-MOLDADA EM GRANILITE, MARMORITE OU GRANITINA, E = *3 CM                                                                                                                                                                                                                                                                                                                                                                                                                              </t>
  </si>
  <si>
    <t>207,56</t>
  </si>
  <si>
    <t>118.391,95</t>
  </si>
  <si>
    <t xml:space="preserve">DOBRADICA EM ACO/FERRO, 3 1/2" X 3", E= 1,9 A 2 MM, COM ANEL, CROMADO OU ZINCADO, TAMPA BOLA, COM PARAFUSOS                                                                                                                                                                                                                                                                                                                                                                                               </t>
  </si>
  <si>
    <t>32,98</t>
  </si>
  <si>
    <t>15,30</t>
  </si>
  <si>
    <t xml:space="preserve">DOBRADICA EM ACO/FERRO, 3" X 2 1/2", E= 1,2 A 1,8 MM, SEM ANEL, CROMADO OU ZINCADO, TAMPA CHATA, COM PARAFUSOS                                                                                                                                                                                                                                                                                                                                                                                            </t>
  </si>
  <si>
    <t xml:space="preserve">DOBRADICA EM ACO/FERRO, 3" X 2 1/2", E= 1,9 A 2 MM, SEM ANEL, CROMADO OU ZINCADO, TAMPA BOLA, COM PARAFUSOS                                                                                                                                                                                                                                                                                                                                                                                               </t>
  </si>
  <si>
    <t>19,19</t>
  </si>
  <si>
    <t xml:space="preserve">DOBRADICA EM LATAO, 3" X 2 1/2 ", E= 1,9 A 2 MM, COM ANEL, CROMADO, TAMPA BOLA, COM PARAFUSOS                                                                                                                                                                                                                                                                                                                                                                                                             </t>
  </si>
  <si>
    <t>37,92</t>
  </si>
  <si>
    <t xml:space="preserve">DOBRADICA TIPO VAI-E-VEM EM ACO/FERRO, TAMANHO 3", GALVANIZADO, COM PARAFUSOS                                                                                                                                                                                                                                                                                                                                                                                                                             </t>
  </si>
  <si>
    <t>101,67</t>
  </si>
  <si>
    <t>156,84</t>
  </si>
  <si>
    <t>330,42</t>
  </si>
  <si>
    <t xml:space="preserve">DUCHA / CHUVEIRO PLASTICO SIMPLES, 5", BRANCO, PARA ACOPLAR EM HASTE 1/2", AGUA FRIA                                                                                                                                                                                                                                                                                                                                                                                                                      </t>
  </si>
  <si>
    <t>12,31</t>
  </si>
  <si>
    <t xml:space="preserve">DUCHA HIGIENICA PLASTICA COM REGISTRO METALICO 1/2"                                                                                                                                                                                                                                                                                                                                                                                                                                                       </t>
  </si>
  <si>
    <t>117,53</t>
  </si>
  <si>
    <t>145.210,25</t>
  </si>
  <si>
    <t>12,36</t>
  </si>
  <si>
    <t>26,58</t>
  </si>
  <si>
    <t>35,55</t>
  </si>
  <si>
    <t>31,53</t>
  </si>
  <si>
    <t>28,55</t>
  </si>
  <si>
    <t>14,42</t>
  </si>
  <si>
    <t>33,38</t>
  </si>
  <si>
    <t>5.843,01</t>
  </si>
  <si>
    <t>50,21</t>
  </si>
  <si>
    <t>44,19</t>
  </si>
  <si>
    <t>47,90</t>
  </si>
  <si>
    <t>9,79</t>
  </si>
  <si>
    <t>8,91</t>
  </si>
  <si>
    <t>29,28</t>
  </si>
  <si>
    <t>46,15</t>
  </si>
  <si>
    <t>3,86</t>
  </si>
  <si>
    <t>5,37</t>
  </si>
  <si>
    <t>9,48</t>
  </si>
  <si>
    <t xml:space="preserve">ELETRODUTO FLEXIVEL PLANO EM PEAD, COR PRETA E LARANJA, DIAMETRO 32 MM                                                                                                                                                                                                                                                                                                                                                                                                                                    </t>
  </si>
  <si>
    <t xml:space="preserve">ELETRODUTO FLEXIVEL PLANO EM PEAD, COR PRETA E LARANJA, DIAMETRO 40 MM                                                                                                                                                                                                                                                                                                                                                                                                                                    </t>
  </si>
  <si>
    <t xml:space="preserve">ELETRODUTO FLEXIVEL, EM FITA DE ACO GALVANIZADO, SEM REVESTIMENTO, DIAMETRO NOMINAL 1"                                                                                                                                                                                                                                                                                                                                                                                                                    </t>
  </si>
  <si>
    <t>3,85</t>
  </si>
  <si>
    <t>9,88</t>
  </si>
  <si>
    <t>4,75</t>
  </si>
  <si>
    <t>7,82</t>
  </si>
  <si>
    <t>10,95</t>
  </si>
  <si>
    <t>39,27</t>
  </si>
  <si>
    <t>6.875,56</t>
  </si>
  <si>
    <t xml:space="preserve">ELEVADOR DE CARGA A CABO, CABINE SEMI FECHADA 2,0 X 1,5 X 2,0 M, CAPACIDADE DE CARGA 1000 KG, TORRE 2,38 X 2,21 X 15 M, GUINCHO DE EMBREAGEM, FREIO DE SEGURANCA, LIMITADOR DE VELOCIDADE E CANCELA                                                                                                                                                                                                                                                                                                       </t>
  </si>
  <si>
    <t>72.764,03</t>
  </si>
  <si>
    <t xml:space="preserve">ELEVADOR DE CREMALHEIRA CABINE FECHADA 1,5 X 2,5 X 2,35 M (UMA POR TORRE), CAPACIDADE DE CARGA 1200 KG (15 PESSOAS), TORRE 24 M (16 MODULOS), FREIO DE SEGURANCA, LIMITADOR DE CARGA                                                                                                                                                                                                                                                                                                                      </t>
  </si>
  <si>
    <t>342.571,65</t>
  </si>
  <si>
    <t>33,69</t>
  </si>
  <si>
    <t>9,78</t>
  </si>
  <si>
    <t>28,73</t>
  </si>
  <si>
    <t>5.028,23</t>
  </si>
  <si>
    <t>45,34</t>
  </si>
  <si>
    <t>7.936,54</t>
  </si>
  <si>
    <t xml:space="preserve">ENGATE / RABICHO FLEXIVEL INOX 1/2" X 30 CM                                                                                                                                                                                                                                                                                                                                                                                                                                                               </t>
  </si>
  <si>
    <t>39,67</t>
  </si>
  <si>
    <t xml:space="preserve">ENGATE / RABICHO FLEXIVEL INOX 1/2" X 40 CM                                                                                                                                                                                                                                                                                                                                                                                                                                                               </t>
  </si>
  <si>
    <t>43,42</t>
  </si>
  <si>
    <t xml:space="preserve">ENGATE/RABICHO FLEXIVEL PLASTICO (PVC OU ABS) BRANCO 1/2" X 30 CM                                                                                                                                                                                                                                                                                                                                                                                                                                         </t>
  </si>
  <si>
    <t xml:space="preserve">ENGATE/RABICHO FLEXIVEL PLASTICO (PVC OU ABS) BRANCO 1/2" X 40 CM                                                                                                                                                                                                                                                                                                                                                                                                                                         </t>
  </si>
  <si>
    <t>51,09</t>
  </si>
  <si>
    <t>2.869.394,53</t>
  </si>
  <si>
    <t>1.927.644,53</t>
  </si>
  <si>
    <t>383,95</t>
  </si>
  <si>
    <t>1.087,35</t>
  </si>
  <si>
    <t>936.675,80</t>
  </si>
  <si>
    <t>1.143.500,22</t>
  </si>
  <si>
    <t>696.043,57</t>
  </si>
  <si>
    <t>827.794,72</t>
  </si>
  <si>
    <t>1.146.287,66</t>
  </si>
  <si>
    <t>44,54</t>
  </si>
  <si>
    <t xml:space="preserve">ESCOVA CIRCULAR EM ACO LATONADO, 6 X 1" (DIAMETRO X ESPESSURA), FURO DE 1 1/4 ", FIO ONDULADO *0,30* MM                                                                                                                                                                                                                                                                                                                                                                                                   </t>
  </si>
  <si>
    <t>80,02</t>
  </si>
  <si>
    <t xml:space="preserve">ESCOVA DE ACO, COM CABO, *4 X 15* FILEIRAS DE CERDAS                                                                                                                                                                                                                                                                                                                                                                                                                                                      </t>
  </si>
  <si>
    <t>388,42</t>
  </si>
  <si>
    <t>472,49</t>
  </si>
  <si>
    <t>118,56</t>
  </si>
  <si>
    <t>119,66</t>
  </si>
  <si>
    <t>128,85</t>
  </si>
  <si>
    <t>195,29</t>
  </si>
  <si>
    <t>214,19</t>
  </si>
  <si>
    <t xml:space="preserve">ESMERILHADEIRA ANGULAR ELETRICA, DIAMETRO DO DISCO 7" (180 MM), ROTACAO 8500 RPM, POTENCIA 2400 W                                                                                                                                                                                                                                                                                                                                                                                                         </t>
  </si>
  <si>
    <t>980,83</t>
  </si>
  <si>
    <t>2,85</t>
  </si>
  <si>
    <t xml:space="preserve">ESPARGIDOR DE ASFALTO PRESSURIZADO, REBOCAVEL, TANQUE DE 2500 L, PNEUMATICO, COM MOTOR A GASOLINA 3,4HP                                                                                                                                                                                                                                                                                                                                                                                                   </t>
  </si>
  <si>
    <t>20,63</t>
  </si>
  <si>
    <t>2,37</t>
  </si>
  <si>
    <t>5,78</t>
  </si>
  <si>
    <t>487,33</t>
  </si>
  <si>
    <t xml:space="preserve">ESQUADRO DE ACO 12" (300 MM), CABO DE ALUMINIO                                                                                                                                                                                                                                                                                                                                                                                                                                                            </t>
  </si>
  <si>
    <t>32,78</t>
  </si>
  <si>
    <t>392,90</t>
  </si>
  <si>
    <t>712,65</t>
  </si>
  <si>
    <t>976,05</t>
  </si>
  <si>
    <t>156,07</t>
  </si>
  <si>
    <t>227,69</t>
  </si>
  <si>
    <t>79,00</t>
  </si>
  <si>
    <t>107,43</t>
  </si>
  <si>
    <t>275,32</t>
  </si>
  <si>
    <t>36,77</t>
  </si>
  <si>
    <t>44,42</t>
  </si>
  <si>
    <t>54,91</t>
  </si>
  <si>
    <t>181,74</t>
  </si>
  <si>
    <t>114,74</t>
  </si>
  <si>
    <t>149,41</t>
  </si>
  <si>
    <t>94,42</t>
  </si>
  <si>
    <t>12,80</t>
  </si>
  <si>
    <t>144,27</t>
  </si>
  <si>
    <t xml:space="preserve">FECHADURA BICO DE PAPAGAIO PARA PORTA DE CORRER EXTERNA, EM ACO INOX COM ACABAMENTO CROMADO, MAQUINA COM 45 MM, INCLUINDO CHAVE TIPO CILINDRO                                                                                                                                                                                                                                                                                                                                                             </t>
  </si>
  <si>
    <t>113,55</t>
  </si>
  <si>
    <t xml:space="preserve">FECHADURA BICO DE PAPAGAIO PARA PORTA DE CORRER INTERNA, EM ACO INOX COM ACABAMENTO CROMADO, MAQUINA COM 45 MM, INCLUINDO CHAVE TIPO BIPARTIDA                                                                                                                                                                                                                                                                                                                                                            </t>
  </si>
  <si>
    <t>94,00</t>
  </si>
  <si>
    <t>15,40</t>
  </si>
  <si>
    <t>15,41</t>
  </si>
  <si>
    <t>67,68</t>
  </si>
  <si>
    <t>105,08</t>
  </si>
  <si>
    <t>61,33</t>
  </si>
  <si>
    <t xml:space="preserve">FECHADURA ESPELHO PARA PORTA DE BANHEIRO, EM ACO INOX (MAQUINA, TESTA E CONTRA-TESTA) E EM ZAMAC (MACANETA, LINGUETA E TRINCOS) COM ACABAMENTO CROMADO, MAQUINA DE 55 MM, INCLUINDO CHAVE TIPO TRANQUETA (CONJUNTO DE FECHADURAS)                                                                                                                                                                                                                                                                         </t>
  </si>
  <si>
    <t>116,01</t>
  </si>
  <si>
    <t>154,32</t>
  </si>
  <si>
    <t>69,62</t>
  </si>
  <si>
    <t>115,52</t>
  </si>
  <si>
    <t>57,72</t>
  </si>
  <si>
    <t>87,33</t>
  </si>
  <si>
    <t>139,84</t>
  </si>
  <si>
    <t>101,38</t>
  </si>
  <si>
    <t>163,53</t>
  </si>
  <si>
    <t>86,65</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</si>
  <si>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</si>
  <si>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</si>
  <si>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</si>
  <si>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</si>
  <si>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FERROLHO COM FECHO CHATO E PORTA CADEADO, EM ACO GALVANIZADO / ZINCADO, DE SOBREPOR, COM COMPRIMENTO DE 6", CHAPA COM ESPESSURA MINIMA DE 0,90 MM E LARGURA MINIMA DE 3,80 CM (FECHO SIMPLES)                                                                                                                                                                                                                                                                                                             </t>
  </si>
  <si>
    <t>1.898,54</t>
  </si>
  <si>
    <t>2.880,39</t>
  </si>
  <si>
    <t>4.935,36</t>
  </si>
  <si>
    <t>46,16</t>
  </si>
  <si>
    <t>74,23</t>
  </si>
  <si>
    <t>5,42</t>
  </si>
  <si>
    <t>75,80</t>
  </si>
  <si>
    <t xml:space="preserve">FITA ADESIVA ALUMINIZADA, PARA INSTALACAO DE MANTAS DE SUBCOBERTURA, L = *5* CM                                                                                                                                                                                                                                                                                                                                                                                                                           </t>
  </si>
  <si>
    <t>22,85</t>
  </si>
  <si>
    <t>53,35</t>
  </si>
  <si>
    <t>46,30</t>
  </si>
  <si>
    <t>162,05</t>
  </si>
  <si>
    <t>3,51</t>
  </si>
  <si>
    <t>127,68</t>
  </si>
  <si>
    <t>112,28</t>
  </si>
  <si>
    <t>122,46</t>
  </si>
  <si>
    <t>131,35</t>
  </si>
  <si>
    <t xml:space="preserve">FORRO DE PVC LISO, BRANCO, REGUA DE 10 CM, ESPESSURA APROXIMADA DE 8 MM (COM COLOCACAO / SEM ESTRUTURA METALICA)                                                                                                                                                                                                                                                                                                                                                                                          </t>
  </si>
  <si>
    <t>87,55</t>
  </si>
  <si>
    <t xml:space="preserve">FORRO DE PVC LISO, BRANCO, REGUA DE 20 CM, ESPESSURA APROXIMADA DE 8 MM, COMPRIMENTO 6 M (SEM COLOCACAO)                                                                                                                                                                                                                                                                                                                                                                                                  </t>
  </si>
  <si>
    <t>35,56</t>
  </si>
  <si>
    <t xml:space="preserve">FORRO DE PVC, FRISADO, BRANCO, REGUA DE 10 CM, ESPESSURA APROXIMADA DE 8 MM E COMPRIMENTO 6 M (SEM COLOCACAO)                                                                                                                                                                                                                                                                                                                                                                                             </t>
  </si>
  <si>
    <t>26,13</t>
  </si>
  <si>
    <t xml:space="preserve">FORRO DE PVC, FRISADO, BRANCO, REGUA DE 20 CM, ESPESSURA APROXIMADA DE 8 MM E COMPRIMENTO 6 M (SEM COLOCACAO)                                                                                                                                                                                                                                                                                                                                                                                             </t>
  </si>
  <si>
    <t>25,53</t>
  </si>
  <si>
    <t>5.596,24</t>
  </si>
  <si>
    <t>1.709,69</t>
  </si>
  <si>
    <t>3.020,25</t>
  </si>
  <si>
    <t>11.803,95</t>
  </si>
  <si>
    <t>6.073.717,40</t>
  </si>
  <si>
    <t>2.600.067,83</t>
  </si>
  <si>
    <t>47,31</t>
  </si>
  <si>
    <t>20,60</t>
  </si>
  <si>
    <t>35,41</t>
  </si>
  <si>
    <t xml:space="preserve">FURO PARA TORNEIRA OU OUTROS ACESSORIOS EM BANCADA DE MARMORE/ GRANITO OU OUTRO TIPO DE PEDRA NATURAL                                                                                                                                                                                                                                                                                                                                                                                                     </t>
  </si>
  <si>
    <t xml:space="preserve">FUSIVEL DIAZED 20 A TAMANHO DII, CAPACIDADE DE INTERRUPCAO DE 50 KA EM VCA E 8 KA EM VCC, TENSAO NOMINAL DE 500 V                                                                                                                                                                                                                                                                                                                                                                                         </t>
  </si>
  <si>
    <t xml:space="preserve">FUSIVEL DIAZED 35 A TAMANHO DIII, CAPACIDADE DE INTERRUPCAO DE 50 KA EM VCA E 8 KA EM VCC, TENSAO NOMINAL DE 500 V                                                                                                                                                                                                                                                                                                                                                                                        </t>
  </si>
  <si>
    <t xml:space="preserve">FUSIVEL NH *36* A 80 AMPERES, TAMANHO 00, CAPACIDADE DE INTERRUPCAO DE 120 KA, TENSAO NOMINAL DE 500 V                                                                                                                                                                                                                                                                                                                                                                                                    </t>
  </si>
  <si>
    <t xml:space="preserve">FUSIVEL NH 100 A TAMANHO 00, CAPACIDADE DE INTERRUPCAO DE 120 KA, TENSAO NOMINAL DE 500 V                                                                                                                                                                                                                                                                                                                                                                                                                 </t>
  </si>
  <si>
    <t xml:space="preserve">FUSIVEL NH 125 A TAMANHO 00, CAPACIDADE DE INTERRUPCAO DE 120 KA, TENSAO NOMINAL DE 500 V                                                                                                                                                                                                                                                                                                                                                                                                                 </t>
  </si>
  <si>
    <t xml:space="preserve">FUSIVEL NH 160 A TAMANHO 00, CAPACIDADE DE INTERRUPCAO DE 120 KA, TENSAO NOMINAL DE 500 V                                                                                                                                                                                                                                                                                                                                                                                                                 </t>
  </si>
  <si>
    <t xml:space="preserve">FUSIVEL NH 20 A TAMANHO 000, CAPACIDADE DE INTERRUPCAO DE 120 KA, TENSAO NOMINAL DE 500 V                                                                                                                                                                                                                                                                                                                                                                                                                 </t>
  </si>
  <si>
    <t xml:space="preserve">FUSIVEL NH 200 A 250 AMPERES, TAMANHO 1, CAPACIDADE DE INTERRUPCAO DE 120 KA, TENSAO NOMINAL DE 500 V                                                                                                                                                                                                                                                                                                                                                                                                     </t>
  </si>
  <si>
    <t>1.136,35</t>
  </si>
  <si>
    <t>1.225,94</t>
  </si>
  <si>
    <t>1.348,62</t>
  </si>
  <si>
    <t>109,01</t>
  </si>
  <si>
    <t>117,95</t>
  </si>
  <si>
    <t>129,38</t>
  </si>
  <si>
    <t xml:space="preserve">GABIAO SACO MALHA HEXAGONAL 8 X 10 CM (ZN/AL REVESTIDO COM POLIMERO), FIO 2,4 MM, DIMENSOES 3,0 X 0,65 M                                                                                                                                                                                                                                                                                                                                                                                                  </t>
  </si>
  <si>
    <t>390,74</t>
  </si>
  <si>
    <t>519,64</t>
  </si>
  <si>
    <t xml:space="preserve">GABIAO TIPO CAIXA MALHA HEXAGONAL 8 X 10 CM (ZN/AL REVESTIDO COM POLIMERO), FIO 2,4 MM, DIMENSOES 2,0 X 1,0 X 1,0 M (C X L X A)                                                                                                                                                                                                                                                                                                                                                                           </t>
  </si>
  <si>
    <t>728,50</t>
  </si>
  <si>
    <t xml:space="preserve">GABIAO TIPO CAIXA MALHA HEXAGONAL 8 X 10 CM (ZN/AL REVESTIDO COM POLIMERO), FIO 2,4 MM, H = 0,50 M                                                                                                                                                                                                                                                                                                                                                                                                        </t>
  </si>
  <si>
    <t>521,03</t>
  </si>
  <si>
    <t>605,89</t>
  </si>
  <si>
    <t>413,77</t>
  </si>
  <si>
    <t>749,38</t>
  </si>
  <si>
    <t>963,67</t>
  </si>
  <si>
    <t>1.062,22</t>
  </si>
  <si>
    <t>542,70</t>
  </si>
  <si>
    <t>346,48</t>
  </si>
  <si>
    <t>291,28</t>
  </si>
  <si>
    <t xml:space="preserve">GABIAO TIPO CAIXA, MALHA HEXAGONAL 8 X 10 CM (ZN/AL REVESTIDO COM POLIMERO), FIO DE 2,4 MM, DIMENSOES 2,0 X 1,0 X 1,0 M (C X L X A)                                                                                                                                                                                                                                                                                                                                                                       </t>
  </si>
  <si>
    <t>364,25</t>
  </si>
  <si>
    <t>242,67</t>
  </si>
  <si>
    <t>302,59</t>
  </si>
  <si>
    <t xml:space="preserve">GABIAO TIPO CAIXA, MALHA HEXAGONAL 8 X 10 CM (ZN/AL), FIO 2,7 MM, DIMENSOES 2,0 X 1,0 X 0,5 M (C X L X A)                                                                                                                                                                                                                                                                                                                                                                                                 </t>
  </si>
  <si>
    <t>12,82</t>
  </si>
  <si>
    <t>43,98</t>
  </si>
  <si>
    <t xml:space="preserve">GONZO DE EMBUTIR, EM LATAO / ZAMAC, *20 X 48* MM, PARA JANELA BASCULANTE / PIVOTANTE, JOGO COM 4 PECAS (PAR) - INCLUI PARAFUSOS                                                                                                                                                                                                                                                                                                                                                                           </t>
  </si>
  <si>
    <t xml:space="preserve">GRADE DE DISCOS MECANICA 20X24" COM 20 DISCOS 24" X 6MM COM PNEUS PARA TRANSPORTE                                                                                                                                                                                                                                                                                                                                                                                                                         </t>
  </si>
  <si>
    <t xml:space="preserve">GRAMPO DE ACO POLIDO 1" X 9                                                                                                                                                                                                                                                                                                                                                                                                                                                                               </t>
  </si>
  <si>
    <t xml:space="preserve">GRAMPO DE ACO POLIDO 7/8" X 9                                                                                                                                                                                                                                                                                                                                                                                                                                                                             </t>
  </si>
  <si>
    <t>86,43</t>
  </si>
  <si>
    <t xml:space="preserve">GRAMPO METALICO TIPO OLHAL PARA HASTE DE ATERRAMENTO DE 1/2", CONDUTOR DE *10* A 50 MM2                                                                                                                                                                                                                                                                                                                                                                                                                   </t>
  </si>
  <si>
    <t xml:space="preserve">GRAMPO METALICO TIPO OLHAL PARA HASTE DE ATERRAMENTO DE 1", CONDUTOR DE *10* A 50 MM2                                                                                                                                                                                                                                                                                                                                                                                                                     </t>
  </si>
  <si>
    <t>35,44</t>
  </si>
  <si>
    <t xml:space="preserve">GRAMPO METALICO TIPO OLHAL PARA HASTE DE ATERRAMENTO DE 3/4", CONDUTOR DE *10* A 50 MM2                                                                                                                                                                                                                                                                                                                                                                                                                   </t>
  </si>
  <si>
    <t>12,97</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</si>
  <si>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</si>
  <si>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</si>
  <si>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</si>
  <si>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43,26</t>
  </si>
  <si>
    <t>16,51</t>
  </si>
  <si>
    <t xml:space="preserve">GRAMPO U DE 5/8" N8 EM ACO GALVANIZADO                                                                                                                                                                                                                                                                                                                                                                                                                                                                    </t>
  </si>
  <si>
    <t xml:space="preserve">GRANITO PARA BANCADA, POLIDO, TIPO ANDORINHA/ QUARTZ/ CASTELO/ CORUMBA OU OUTROS EQUIVALENTES DA REGIAO, E= *2,5* CM                                                                                                                                                                                                                                                                                                                                                                                      </t>
  </si>
  <si>
    <t>701,88</t>
  </si>
  <si>
    <t>44,17</t>
  </si>
  <si>
    <t>10,27</t>
  </si>
  <si>
    <t>26,93</t>
  </si>
  <si>
    <t>263,55</t>
  </si>
  <si>
    <t>201,11</t>
  </si>
  <si>
    <t>255,58</t>
  </si>
  <si>
    <t xml:space="preserve">GRELHA FOFO SIMPLES COM REQUADRO, CARGA MAXIMA 12,5 T, *300 X 1000* MM, E= *15* MM, AREA ESTACIONAMENTO CARRO PASSEIO                                                                                                                                                                                                                                                                                                                                                                                     </t>
  </si>
  <si>
    <t>364,52</t>
  </si>
  <si>
    <t>746.558,98</t>
  </si>
  <si>
    <t>845.821,00</t>
  </si>
  <si>
    <t>1.571.214,64</t>
  </si>
  <si>
    <t xml:space="preserve">GUARNICAO / ALIZAR / VISTA LISA EM MADEIRA MACICA, PARA PORTA, E = *1* CM, L = *5* CM, CEDRINHO / ANGELIM COMERCIAL / TAURI/ CURUPIXA / PEROBA / CUMARU OU EQUIVALENTE DA REGIAO                                                                                                                                                                                                                                                                                                                          </t>
  </si>
  <si>
    <t>9,27</t>
  </si>
  <si>
    <t xml:space="preserve">GUARNICAO / ALIZAR / VISTA LISA EM MADEIRA MACICA, PARA PORTA, E = *1* CM, L = *5* CM, PINUS /EUCALIPTO / VIROLA OU EQUIVALENTE DA REGIAO                                                                                                                                                                                                                                                                                                                                                                 </t>
  </si>
  <si>
    <t>300,97</t>
  </si>
  <si>
    <t>29,05</t>
  </si>
  <si>
    <t>264,46</t>
  </si>
  <si>
    <t>301,61</t>
  </si>
  <si>
    <t>2.355,61</t>
  </si>
  <si>
    <t>2.689,18</t>
  </si>
  <si>
    <t>4.682,28</t>
  </si>
  <si>
    <t>1.305.473,15</t>
  </si>
  <si>
    <t>2.510.525,30</t>
  </si>
  <si>
    <t>4.267.892,99</t>
  </si>
  <si>
    <t xml:space="preserve">GUINDAUTO HIDRAULICO, CAPACIDADE MAXIMA DE CARGA 10000 KG, MOMENTO MAXIMO DE CARGA 23 TM, ALCANCE MAXIMO HORIZONTAL 11,80 M, PARA MONTAGEM SOBRE CHASSI DE CAMINHAO PBT MINIMO 15000 KG (INCLUI MONTAGEM, NAO INCLUI CAMINHAO)                                                                                                                                                                                                                                                                            </t>
  </si>
  <si>
    <t>261.567,29</t>
  </si>
  <si>
    <t>411.988,28</t>
  </si>
  <si>
    <t xml:space="preserve">GUINDAUTO HIDRAULICO, CAPACIDADE MAXIMA DE CARGA 30000 KG, MOMENTO MAXIMO DE CARGA 92,2 TM, ALCANCE MAXIMO HORIZONTAL 22,00 M, PARA MONTAGEM SOBRE CHASSI DE CAMINHAO PBT MINIMO 30000 KG (INCLUI MONTAGEM, NAO INCLUI CAMINHAO)                                                                                                                                                                                                                                                                          </t>
  </si>
  <si>
    <t>1.525.714,84</t>
  </si>
  <si>
    <t xml:space="preserve">GUINDAUTO HIDRAULICO, CAPACIDADE MAXIMA DE CARGA 3300 KG, MOMENTO MAXIMO DE CARGA 5,8 TM, ALCANCE MAXIMO HORIZONTAL 7,60 M, PARA MONTAGEM SOBRE CHASSI DE CAMINHAO PBT MINIMO 8000 KG (INCLUI MONTAGEM, NAO INCLUI CAMINHAO)                                                                                                                                                                                                                                                                              </t>
  </si>
  <si>
    <t>102.997,07</t>
  </si>
  <si>
    <t xml:space="preserve">GUINDAUTO HIDRAULICO, CAPACIDADE MAXIMA DE CARGA 6200 KG, MOMENTO MAXIMO DE CARGA 11,7 TM, ALCANCE MAXIMO HORIZONTAL 9,70 M, PARA MONTAGEM SOBRE CHASSI DE CAMINHAO PBT MINIMO 13000 KG (INCLUI MONTAGEM, NAO INCLUI CAMINHAO)                                                                                                                                                                                                                                                                            </t>
  </si>
  <si>
    <t>144.875,00</t>
  </si>
  <si>
    <t xml:space="preserve">GUINDAUTO HIDRAULICO, CAPACIDADE MAXIMA DE CARGA 8500 KG, MOMENTO MAXIMO DE CARGA 30,4 TM, ALCANCE MAXIMO HORIZONTAL 14,30 M, PARA MONTAGEM SOBRE CHASSI DE CAMINHAO PBT MINIMO 23000 KG (INCLUI MONTAGEM, NAO INCLUI CAMINHAO)                                                                                                                                                                                                                                                                           </t>
  </si>
  <si>
    <t>338.645,31</t>
  </si>
  <si>
    <t>59,88</t>
  </si>
  <si>
    <t>125,45</t>
  </si>
  <si>
    <t>87,82</t>
  </si>
  <si>
    <t>84,79</t>
  </si>
  <si>
    <t>98,44</t>
  </si>
  <si>
    <t>24,99</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</si>
  <si>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</si>
  <si>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</si>
  <si>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HASTE RETA PARA GANCHO DE FERRO GALVANIZADO, COM ROSCA 5/16" X 40 CM PARA FIXACAO DE TELHA DE FIBROCIMENTO, INCLUI PORCA SEXTAVADA DE ZINCO                                                                                                                                                                                                                                                                                                                                                               </t>
  </si>
  <si>
    <t>3,63</t>
  </si>
  <si>
    <t>4,25</t>
  </si>
  <si>
    <t>5.608,00</t>
  </si>
  <si>
    <t>5.079,58</t>
  </si>
  <si>
    <t>3.002,25</t>
  </si>
  <si>
    <t>3.161,95</t>
  </si>
  <si>
    <t>749,73</t>
  </si>
  <si>
    <t>451,11</t>
  </si>
  <si>
    <t>330,39</t>
  </si>
  <si>
    <t>1.054,71</t>
  </si>
  <si>
    <t>86,41</t>
  </si>
  <si>
    <t>92,76</t>
  </si>
  <si>
    <t>114,36</t>
  </si>
  <si>
    <t xml:space="preserve">HIDROMETRO WOLTMANN, DN 2", VAZAO MAXIMA DE 50 M3/H, PARA AGUA POTAVEL FRIA, RELOJOARIA PLANA, TURBINA HORIZONTAL, EQUIPADO COM TELEMETRIA (SEM CONEXOES)                                                                                                                                                                                                                                                                                                                                                 </t>
  </si>
  <si>
    <t>1.702,78</t>
  </si>
  <si>
    <t xml:space="preserve">HIDROMETRO WOLTMANN, DN 3", VAZAO MAXIMA DE 80 M3/H, PARA AGUA POTAVEL FRIA, RELOJOARIA PLANA, TURBINA HORIZONTAL, EQUIPADO COM TELEMETRIA (SEM CONEXOES)                                                                                                                                                                                                                                                                                                                                                 </t>
  </si>
  <si>
    <t>2.223,78</t>
  </si>
  <si>
    <t xml:space="preserve">IMPERMEABILIZANTE INCOLOR, BASE SILICONE, PARA TRATAMENTO DE FACHADAS, TELHAS, PEDRAS E OUTRAS SUPERFICIES                                                                                                                                                                                                                                                                                                                                                                                                </t>
  </si>
  <si>
    <t>27,82</t>
  </si>
  <si>
    <t>29,30</t>
  </si>
  <si>
    <t>4.756,06</t>
  </si>
  <si>
    <t>16,12</t>
  </si>
  <si>
    <t>28,00</t>
  </si>
  <si>
    <t>6,90</t>
  </si>
  <si>
    <t>12,19</t>
  </si>
  <si>
    <t>24,88</t>
  </si>
  <si>
    <t>21,35</t>
  </si>
  <si>
    <t>216,40</t>
  </si>
  <si>
    <t>601,13</t>
  </si>
  <si>
    <t>174,93</t>
  </si>
  <si>
    <t>204,58</t>
  </si>
  <si>
    <t>891,67</t>
  </si>
  <si>
    <t xml:space="preserve">JANELA DE ABRIR EM MADEIRA PINUS/EUCALIPTO/TAUARI/VIROLA OU EQUIVALENTE DA REGIAO, CAIXA DO BATENTE/MARCO *10* CM, 2 FOLHAS DE ABRIR TIPO VENEZIANA E 2 FOLHAS GUILHOTINA PARA VIDRO, COM FERRAGENS (SEM VIDRO, SEM GUARNICAO/ALIZAR E SEM ACABAMENTO)                                                                                                                                                                                                                                                    </t>
  </si>
  <si>
    <t>509,45</t>
  </si>
  <si>
    <t xml:space="preserve">JANELA DE CORRER, ACO, BATENTE/REQUADRO DE 6 A 14 CM, COM DIVISAO HORIZ, PINT ANTICORROSIVA, SEM VIDRO, BANDEIRA COM BASCULA, 4 FLS, 120 X 150 CM (A X L)                                                                                                                                                                                                                                                                                                                                                 </t>
  </si>
  <si>
    <t>966,10</t>
  </si>
  <si>
    <t>396,23</t>
  </si>
  <si>
    <t>510,68</t>
  </si>
  <si>
    <t>618,31</t>
  </si>
  <si>
    <t xml:space="preserve">JANELA DE CORRER, EM ALUMINIO PERFIL 25, 100 X 200 CM (A X L), 4 FLS, SEM BANDEIRA, ACABAMENTO BRANCO OU BRILHANTE, BATENTE DE 6 A 7 CM, COM VIDRO 4 MM, SEM GUARNICAO/ALIZAR                                                                                                                                                                                                                                                                                                                             </t>
  </si>
  <si>
    <t>711,56</t>
  </si>
  <si>
    <t>671,27</t>
  </si>
  <si>
    <t>850,51</t>
  </si>
  <si>
    <t>1.077,92</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</si>
  <si>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</si>
  <si>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662,73</t>
  </si>
  <si>
    <t>667,80</t>
  </si>
  <si>
    <t xml:space="preserve">JANELA FIXA, EM ALUMINIO PERFIL 20, 60 X 80 CM (A X L), BATENTE/REQUADRO DE 3 A 14 CM, COM VIDRO 4 MM, SEM GUARNICAO/ALIZAR, ACABAMENTO ALUM BRANCO OU BRILHANTE                                                                                                                                                                                                                                                                                                                                          </t>
  </si>
  <si>
    <t>722,64</t>
  </si>
  <si>
    <t xml:space="preserve">JANELA INTEGRADA VENEZIANA EM ALUMINIO PERFIL 25, 120 X 120 CM (A X L), 2 FLS (2 VIDROS) E VENEZIANA COM ACIONAMENTO MANUAL, SEM BANDEIRA, ACABAMENTO BRILHANTE, BATENTE DE 11,50 A 12,50 CM, COM VIDRO 4 MM, INCLUSO GUARNICAO                                                                                                                                                                                                                                                                           </t>
  </si>
  <si>
    <t>1.603,92</t>
  </si>
  <si>
    <t xml:space="preserve">JANELA MAXIM-AR EM MADEIRA CEDRINHO/ ANGELIM COMERCIAL/ CURUPIXA/ CUMARU OU EQUIVALENTE DA REGIAO, CAIXA DO BATENTE/MARCO *10* CM, 1 FOLHA PARA VIDRO, COM GUARNICAO/ALIZAR, COM FERRAGENS, (SEM VIDRO E SEM ACABAMENTO)                                                                                                                                                                                                                                                                                  </t>
  </si>
  <si>
    <t>941,76</t>
  </si>
  <si>
    <t xml:space="preserve">JANELA MAXIM-AR, ACO GALVANIZADO PINT. ANTICORROSIVA, COM BATENTE/REQUADRO DE 6 A 14 CM, SEM VIDRO, COM GRADE, 1 FL, 60 X 80 CM (A X L)                                                                                                                                                                                                                                                                                                                                                                   </t>
  </si>
  <si>
    <t>381,02</t>
  </si>
  <si>
    <t xml:space="preserve">JANELA MAXIM-AR, EM ALUMINIO PERFIL 25, 60 X 80 CM (A X L), ACABAMENTO BRANCO OU BRILHANTE, BATENTE DE 4 A 5 CM, COM VIDRO 4 MM, SEM GUARNICAO/ALIZAR                                                                                                                                                                                                                                                                                                                                                     </t>
  </si>
  <si>
    <t>291,78</t>
  </si>
  <si>
    <t>575,39</t>
  </si>
  <si>
    <t>786,17</t>
  </si>
  <si>
    <t>21,96</t>
  </si>
  <si>
    <t>3.845,77</t>
  </si>
  <si>
    <t>24,34</t>
  </si>
  <si>
    <t>130,57</t>
  </si>
  <si>
    <t>188,91</t>
  </si>
  <si>
    <t>218,20</t>
  </si>
  <si>
    <t>16,06</t>
  </si>
  <si>
    <t>24,72</t>
  </si>
  <si>
    <t>63,18</t>
  </si>
  <si>
    <t>135,77</t>
  </si>
  <si>
    <t>156,53</t>
  </si>
  <si>
    <t>14,50</t>
  </si>
  <si>
    <t>22,48</t>
  </si>
  <si>
    <t>38,22</t>
  </si>
  <si>
    <t>76,37</t>
  </si>
  <si>
    <t>137,42</t>
  </si>
  <si>
    <t>299,49</t>
  </si>
  <si>
    <t>14,28</t>
  </si>
  <si>
    <t>23,16</t>
  </si>
  <si>
    <t>67,19</t>
  </si>
  <si>
    <t>85,37</t>
  </si>
  <si>
    <t>21,33</t>
  </si>
  <si>
    <t>13,31</t>
  </si>
  <si>
    <t>7,63</t>
  </si>
  <si>
    <t>5,46</t>
  </si>
  <si>
    <t>1,98</t>
  </si>
  <si>
    <t>6,54</t>
  </si>
  <si>
    <t>18,70</t>
  </si>
  <si>
    <t>9,61</t>
  </si>
  <si>
    <t>68,84</t>
  </si>
  <si>
    <t>8,33</t>
  </si>
  <si>
    <t>8,73</t>
  </si>
  <si>
    <t>63,38</t>
  </si>
  <si>
    <t>207,66</t>
  </si>
  <si>
    <t>5,93</t>
  </si>
  <si>
    <t>29,06</t>
  </si>
  <si>
    <t>102,48</t>
  </si>
  <si>
    <t>33,84</t>
  </si>
  <si>
    <t>11,06</t>
  </si>
  <si>
    <t>12,83</t>
  </si>
  <si>
    <t>19,22</t>
  </si>
  <si>
    <t>11,97</t>
  </si>
  <si>
    <t>16,09</t>
  </si>
  <si>
    <t>21,27</t>
  </si>
  <si>
    <t>11,89</t>
  </si>
  <si>
    <t>13,96</t>
  </si>
  <si>
    <t>18,72</t>
  </si>
  <si>
    <t>77,69</t>
  </si>
  <si>
    <t>80,98</t>
  </si>
  <si>
    <t>6,29</t>
  </si>
  <si>
    <t>17,69</t>
  </si>
  <si>
    <t>4,16</t>
  </si>
  <si>
    <t>5,98</t>
  </si>
  <si>
    <t>7,52</t>
  </si>
  <si>
    <t>27,31</t>
  </si>
  <si>
    <t>65,48</t>
  </si>
  <si>
    <t>80,81</t>
  </si>
  <si>
    <t>85,72</t>
  </si>
  <si>
    <t>23,32</t>
  </si>
  <si>
    <t>123,20</t>
  </si>
  <si>
    <t xml:space="preserve">JUNCAO DUPLA, PVC SOLDAVEL, DN 100 X 100 X 100 MM, SERIE NORMAL PARA ESGOTO PREDIAL                                                                                                                                                                                                                                                                                                                                                                                                                       </t>
  </si>
  <si>
    <t>44,01</t>
  </si>
  <si>
    <t>19,66</t>
  </si>
  <si>
    <t>25,42</t>
  </si>
  <si>
    <t>56,92</t>
  </si>
  <si>
    <t>72,83</t>
  </si>
  <si>
    <t>140,49</t>
  </si>
  <si>
    <t>192,04</t>
  </si>
  <si>
    <t>22,06</t>
  </si>
  <si>
    <t>38,81</t>
  </si>
  <si>
    <t>25,24</t>
  </si>
  <si>
    <t>10,36</t>
  </si>
  <si>
    <t>155,62</t>
  </si>
  <si>
    <t>642,87</t>
  </si>
  <si>
    <t>804,87</t>
  </si>
  <si>
    <t>1.116,32</t>
  </si>
  <si>
    <t>1.474,48</t>
  </si>
  <si>
    <t>440,86</t>
  </si>
  <si>
    <t>511,37</t>
  </si>
  <si>
    <t>561,68</t>
  </si>
  <si>
    <t>57,26</t>
  </si>
  <si>
    <t>83,44</t>
  </si>
  <si>
    <t>79,63</t>
  </si>
  <si>
    <t>182,80</t>
  </si>
  <si>
    <t>385,67</t>
  </si>
  <si>
    <t>45,75</t>
  </si>
  <si>
    <t>22,13</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</si>
  <si>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</si>
  <si>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</si>
  <si>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NUCLEO SOLIDO, ESTRUTURA USINADA PARA FECHADURA, CAPA LISA EM HDF, ACABAMENTO EM LAMINADO NATURAL COM VERNIZ (INCLUI MARCO, ALIZARES E DOBRADICAS)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</si>
  <si>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</si>
  <si>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NUCLEO SOLIDO, ESTRUTURA USINADA PARA FECHADURA, CAPA LISA EM HDF, ACABAMENTO EM LAMINADO NATURAL COM VERNIZ (INCLUI MARCO, ALIZARES E DOBRADICAS)                                                                                                                                                                                                                                                 </t>
  </si>
  <si>
    <t xml:space="preserve">LADRILHO HIDRAULICO, *20 X 20* CM, E= 2 CM, PADRAO COPACABANA, 2 CORES (PRETO E BRANCO)                                                                                                                                                                                                                                                                                                                                                                                                                   </t>
  </si>
  <si>
    <t>80,80</t>
  </si>
  <si>
    <t>75,44</t>
  </si>
  <si>
    <t>74,08</t>
  </si>
  <si>
    <t>46,85</t>
  </si>
  <si>
    <t>48,83</t>
  </si>
  <si>
    <t>52,66</t>
  </si>
  <si>
    <t>48,66</t>
  </si>
  <si>
    <t>53,56</t>
  </si>
  <si>
    <t>56,29</t>
  </si>
  <si>
    <t>59,01</t>
  </si>
  <si>
    <t>68,09</t>
  </si>
  <si>
    <t>388,60</t>
  </si>
  <si>
    <t>662,34</t>
  </si>
  <si>
    <t>70,63</t>
  </si>
  <si>
    <t>82,47</t>
  </si>
  <si>
    <t>8,93</t>
  </si>
  <si>
    <t>6,23</t>
  </si>
  <si>
    <t xml:space="preserve">LAVADORA DE ALTA PRESSAO (LAVA - JATO) PARA AGUA FRIA, PRESSAO DE OPERACAO ENTRE 1400 E 1900 LIB/POL2, VAZAO MAXIMA ENTRE 400 E 700 L/H, POTENCIA DE OPERACAO ENTRE 2,50 E 3,00 CV                                                                                                                                                                                                                                                                                                                        </t>
  </si>
  <si>
    <t>3.092,54</t>
  </si>
  <si>
    <t>92,02</t>
  </si>
  <si>
    <t>101,68</t>
  </si>
  <si>
    <t>162,77</t>
  </si>
  <si>
    <t>455,49</t>
  </si>
  <si>
    <t>469,30</t>
  </si>
  <si>
    <t>146,43</t>
  </si>
  <si>
    <t>155,88</t>
  </si>
  <si>
    <t>174,56</t>
  </si>
  <si>
    <t>303,18</t>
  </si>
  <si>
    <t>149,56</t>
  </si>
  <si>
    <t>89,57</t>
  </si>
  <si>
    <t>48,72</t>
  </si>
  <si>
    <t xml:space="preserve">LIXADEIRA ELETRICA ANGULAR PARA CONCRETO, POTENCIA 1.400 W, PRATO DIAMANTADO DE 5"                                                                                                                                                                                                                                                                                                                                                                                                                        </t>
  </si>
  <si>
    <t>6.114,37</t>
  </si>
  <si>
    <t xml:space="preserve">LIXADEIRA ELETRICA ANGULAR, PARA DISCO DE 7" (180 MM), POTENCIA DE 2.200 W, *5.000* RPM, 220 V                                                                                                                                                                                                                                                                                                                                                                                                            </t>
  </si>
  <si>
    <t>1.011,23</t>
  </si>
  <si>
    <t>21,00</t>
  </si>
  <si>
    <t>805,00</t>
  </si>
  <si>
    <t>1.040,62</t>
  </si>
  <si>
    <t>945,23</t>
  </si>
  <si>
    <t>832,50</t>
  </si>
  <si>
    <t>650,39</t>
  </si>
  <si>
    <t>7,51</t>
  </si>
  <si>
    <t>24,85</t>
  </si>
  <si>
    <t>18,36</t>
  </si>
  <si>
    <t>30,08</t>
  </si>
  <si>
    <t xml:space="preserve">LOCACAO DE TORRE METALICA COMPLETA PARA UMA CARGA DE 8 TF (80 KN) E PE DIREITO DE 6 M, INCLUINDO MODULOS, DIAGONAIS, SAPATAS E FORCADOS                                                                                                                                                                                                                                                                                                                                                                   </t>
  </si>
  <si>
    <t>700,00</t>
  </si>
  <si>
    <t>22,40</t>
  </si>
  <si>
    <t>83,57</t>
  </si>
  <si>
    <t>65,27</t>
  </si>
  <si>
    <t>399,59</t>
  </si>
  <si>
    <t>464,15</t>
  </si>
  <si>
    <t>768,93</t>
  </si>
  <si>
    <t>120,08</t>
  </si>
  <si>
    <t>221,59</t>
  </si>
  <si>
    <t>245,29</t>
  </si>
  <si>
    <t>295,78</t>
  </si>
  <si>
    <t>50,02</t>
  </si>
  <si>
    <t>66,92</t>
  </si>
  <si>
    <t>102,90</t>
  </si>
  <si>
    <t>365,99</t>
  </si>
  <si>
    <t xml:space="preserve">LUMINARIA LED PLAFON REDONDO DE SOBREPOR BIVOLT 12/13 W, D = *17* CM                                                                                                                                                                                                                                                                                                                                                                                                                                      </t>
  </si>
  <si>
    <t>27,34</t>
  </si>
  <si>
    <t>61,89</t>
  </si>
  <si>
    <t>71,66</t>
  </si>
  <si>
    <t>210,00</t>
  </si>
  <si>
    <t>107,48</t>
  </si>
  <si>
    <t>76,20</t>
  </si>
  <si>
    <t>158,76</t>
  </si>
  <si>
    <t>80,79</t>
  </si>
  <si>
    <t>178,57</t>
  </si>
  <si>
    <t>31,50</t>
  </si>
  <si>
    <t>133,69</t>
  </si>
  <si>
    <t>153,57</t>
  </si>
  <si>
    <t>385,55</t>
  </si>
  <si>
    <t>366,88</t>
  </si>
  <si>
    <t>10,96</t>
  </si>
  <si>
    <t>24,20</t>
  </si>
  <si>
    <t>30,69</t>
  </si>
  <si>
    <t>50,14</t>
  </si>
  <si>
    <t>164,33</t>
  </si>
  <si>
    <t>251,60</t>
  </si>
  <si>
    <t>47,78</t>
  </si>
  <si>
    <t>105,44</t>
  </si>
  <si>
    <t>188,08</t>
  </si>
  <si>
    <t>342,59</t>
  </si>
  <si>
    <t>470,21</t>
  </si>
  <si>
    <t>10,64</t>
  </si>
  <si>
    <t>12,39</t>
  </si>
  <si>
    <t>22,00</t>
  </si>
  <si>
    <t>28,44</t>
  </si>
  <si>
    <t>39,41</t>
  </si>
  <si>
    <t>47,41</t>
  </si>
  <si>
    <t>207,71</t>
  </si>
  <si>
    <t>9,71</t>
  </si>
  <si>
    <t>20,16</t>
  </si>
  <si>
    <t>28,64</t>
  </si>
  <si>
    <t>25,75</t>
  </si>
  <si>
    <t>78,64</t>
  </si>
  <si>
    <t>11,82</t>
  </si>
  <si>
    <t xml:space="preserve">LUVA DE REDUCAO EM ACO CARBONO, COM ENCAIXE PARA SOLDA DN SW, PRESSAO 3.000 LBS, DN 1 1/4" X 1"                                                                                                                                                                                                                                                                                                                                                                                                           </t>
  </si>
  <si>
    <t xml:space="preserve">LUVA DE REDUCAO EM ACO CARBONO, COM ENCAIXE PARA SOLDA DN SW, PRESSAO 3.000 LBS, 3/4" X 1/2"                                                                                                                                                                                                                                                                                                                                                                                                              </t>
  </si>
  <si>
    <t>5,39</t>
  </si>
  <si>
    <t>1,41</t>
  </si>
  <si>
    <t>5,32</t>
  </si>
  <si>
    <t>113,92</t>
  </si>
  <si>
    <t>181,02</t>
  </si>
  <si>
    <t>1,46</t>
  </si>
  <si>
    <t>13,46</t>
  </si>
  <si>
    <t>23,66</t>
  </si>
  <si>
    <t xml:space="preserve">LUVA PARA ELETRODUTO, EM ACO GALVANIZADO ELETROLITICO, COM ROSCA,DIAMETRO DE 50 MM (2")                                                                                                                                                                                                                                                                                                                                                                                                                   </t>
  </si>
  <si>
    <t>6,77</t>
  </si>
  <si>
    <t>37,51</t>
  </si>
  <si>
    <t>57,56</t>
  </si>
  <si>
    <t>4,27</t>
  </si>
  <si>
    <t>13,41</t>
  </si>
  <si>
    <t>19,61</t>
  </si>
  <si>
    <t>44,03</t>
  </si>
  <si>
    <t xml:space="preserve">LUVA PVC, ROSCAVEL, 1 1/2", AGUA FRIA PREDIAL                                                                                                                                                                                                                                                                                                                                                                                                                                                             </t>
  </si>
  <si>
    <t>87,67</t>
  </si>
  <si>
    <t>2,36</t>
  </si>
  <si>
    <t>13,29</t>
  </si>
  <si>
    <t>22,32</t>
  </si>
  <si>
    <t>41,39</t>
  </si>
  <si>
    <t>67,74</t>
  </si>
  <si>
    <t>14,26</t>
  </si>
  <si>
    <t>41,13</t>
  </si>
  <si>
    <t>12,42</t>
  </si>
  <si>
    <t>34,46</t>
  </si>
  <si>
    <t>5,18</t>
  </si>
  <si>
    <t>17,44</t>
  </si>
  <si>
    <t>1,52</t>
  </si>
  <si>
    <t>8,32</t>
  </si>
  <si>
    <t>13,81</t>
  </si>
  <si>
    <t>12,75</t>
  </si>
  <si>
    <t>10,28</t>
  </si>
  <si>
    <t>19,74</t>
  </si>
  <si>
    <t>6,32</t>
  </si>
  <si>
    <t>60,11</t>
  </si>
  <si>
    <t>207,17</t>
  </si>
  <si>
    <t xml:space="preserve">LUVA, PEAD PE 100, DE 400 MM, PARA ELETROFUSAO                                                                                                                                                                                                                                                                                                                                                                                                                                                            </t>
  </si>
  <si>
    <t>2.619,82</t>
  </si>
  <si>
    <t xml:space="preserve">LUVA, PEAD PE 100, DE 63 MM, PARA ELETROFUSAO                                                                                                                                                                                                                                                                                                                                                                                                                                                             </t>
  </si>
  <si>
    <t>184,83</t>
  </si>
  <si>
    <t>26,94</t>
  </si>
  <si>
    <t>4.716,28</t>
  </si>
  <si>
    <t>134,06</t>
  </si>
  <si>
    <t>1.696,77</t>
  </si>
  <si>
    <t>17,91</t>
  </si>
  <si>
    <t>360,00</t>
  </si>
  <si>
    <t>443,76</t>
  </si>
  <si>
    <t>552,47</t>
  </si>
  <si>
    <t>589,90</t>
  </si>
  <si>
    <t>532,87</t>
  </si>
  <si>
    <t>635,34</t>
  </si>
  <si>
    <t>641,58</t>
  </si>
  <si>
    <t>837,62</t>
  </si>
  <si>
    <t>714,65</t>
  </si>
  <si>
    <t>900,00</t>
  </si>
  <si>
    <t>1.094,25</t>
  </si>
  <si>
    <t>1.247,52</t>
  </si>
  <si>
    <t>507.420,91</t>
  </si>
  <si>
    <t>451.123,14</t>
  </si>
  <si>
    <t>122,65</t>
  </si>
  <si>
    <t>194,55</t>
  </si>
  <si>
    <t xml:space="preserve">MANTA DE POLIETILENO EXPANDIDO, COM 1 FACE METALIZADA PARA SUBCOBERTURA, E = *5* MM                                                                                                                                                                                                                                                                                                                                                                                                                       </t>
  </si>
  <si>
    <t>24,23</t>
  </si>
  <si>
    <t xml:space="preserve">MANTA LIQUIDA DE BASE ASFALTICA MODIFICADA COM A ADICAO DE ELASTOMEROS DILUIDOS EM SOLVENTE ORGANICO, APLICACAO A FRIO (MEMBRANA DE EMULSAO ASFALTICA PARA IMPERMEABILIZACAO FLEXIVEL)                                                                                                                                                                                                                                                                                                                    </t>
  </si>
  <si>
    <t>19,38</t>
  </si>
  <si>
    <t xml:space="preserve">MANTA TERMOPLASTICA, PEAD, GEOMEMBRANA LISA, E = 0,50 MM (NBR 15352)                                                                                                                                                                                                                                                                                                                                                                                                                                      </t>
  </si>
  <si>
    <t>19,95</t>
  </si>
  <si>
    <t>21,17</t>
  </si>
  <si>
    <t>26,47</t>
  </si>
  <si>
    <t>39,70</t>
  </si>
  <si>
    <t>53,18</t>
  </si>
  <si>
    <t>66,03</t>
  </si>
  <si>
    <t>14,74</t>
  </si>
  <si>
    <t>20,80</t>
  </si>
  <si>
    <t>23,58</t>
  </si>
  <si>
    <t>42,86</t>
  </si>
  <si>
    <t>57,93</t>
  </si>
  <si>
    <t>72,25</t>
  </si>
  <si>
    <t>40,99</t>
  </si>
  <si>
    <t>37,08</t>
  </si>
  <si>
    <t>70,33</t>
  </si>
  <si>
    <t>66.337,07</t>
  </si>
  <si>
    <t>27.770,45</t>
  </si>
  <si>
    <t xml:space="preserve">MAQUINA PARA CORTE COM DISCO ABRASIVO DE DIAMETRO DE 18" (450 MM), COM MOTOR ELETRICO TRIFASICO DE 10 CV                                                                                                                                                                                                                                                                                                                                                                                                  </t>
  </si>
  <si>
    <t>17.283,64</t>
  </si>
  <si>
    <t>275.624,39</t>
  </si>
  <si>
    <t>39.230,26</t>
  </si>
  <si>
    <t>4.467,81</t>
  </si>
  <si>
    <t>12.046,67</t>
  </si>
  <si>
    <t>22.459,53</t>
  </si>
  <si>
    <t>25.845,18</t>
  </si>
  <si>
    <t>24.410,39</t>
  </si>
  <si>
    <t xml:space="preserve">MARTELO DEMOLIDOR PNEUMATICO MANUAL, PESO DE 28 KG, COM SILENCIADOR                                                                                                                                                                                                                                                                                                                                                                                                                                       </t>
  </si>
  <si>
    <t>27.465,01</t>
  </si>
  <si>
    <t>50.537,50</t>
  </si>
  <si>
    <t>28.264,34</t>
  </si>
  <si>
    <t>27.731,64</t>
  </si>
  <si>
    <t>40,23</t>
  </si>
  <si>
    <t>6,47</t>
  </si>
  <si>
    <t xml:space="preserve">MASSA EPOXI BICOMPONENTE (MASSA + CATALISADOR)                                                                                                                                                                                                                                                                                                                                                                                                                                                            </t>
  </si>
  <si>
    <t>137,92</t>
  </si>
  <si>
    <t>14,51</t>
  </si>
  <si>
    <t>37,03</t>
  </si>
  <si>
    <t>54,41</t>
  </si>
  <si>
    <t>65,28</t>
  </si>
  <si>
    <t>434,33</t>
  </si>
  <si>
    <t>455,01</t>
  </si>
  <si>
    <t xml:space="preserve">MASTRO TELESCOPICO GALVANIZADO 6 METROS (3 M X DN= 2" + 3 M X DN= 1 1/2")                                                                                                                                                                                                                                                                                                                                                                                                                                 </t>
  </si>
  <si>
    <t>440,42</t>
  </si>
  <si>
    <t>597,79</t>
  </si>
  <si>
    <t>743,87</t>
  </si>
  <si>
    <t>33,43</t>
  </si>
  <si>
    <t>5.852,83</t>
  </si>
  <si>
    <t>5.850,02</t>
  </si>
  <si>
    <t>2.216,01</t>
  </si>
  <si>
    <t>5,13</t>
  </si>
  <si>
    <t xml:space="preserve">MEIO BLOCO DE VEDACAO DE CONCRETO APARENTE 14 X 19 X 19 CM (CLASSE C - NBR 6136)                                                                                                                                                                                                                                                                                                                                                                                                                          </t>
  </si>
  <si>
    <t xml:space="preserve">MEIO BLOCO DE VEDACAO DE CONCRETO APARENTE 9 X 19 X 19 CM (CLASSE C - NBR 6136)                                                                                                                                                                                                                                                                                                                                                                                                                           </t>
  </si>
  <si>
    <t>2,78</t>
  </si>
  <si>
    <t>27,59</t>
  </si>
  <si>
    <t>10,93</t>
  </si>
  <si>
    <t>39,03</t>
  </si>
  <si>
    <t>34,35</t>
  </si>
  <si>
    <t>87,86</t>
  </si>
  <si>
    <t>59,64</t>
  </si>
  <si>
    <t>9.489,80</t>
  </si>
  <si>
    <t>73,97</t>
  </si>
  <si>
    <t>12.946,41</t>
  </si>
  <si>
    <t>16,81</t>
  </si>
  <si>
    <t xml:space="preserve">MICRO-TRATOR CORTADOR DE GRAMA COM LARGURA DO CORTE DE 107 CM, COM 2 LAMINAS E DESCARTE LATERAL                                                                                                                                                                                                                                                                                                                                                                                                           </t>
  </si>
  <si>
    <t>21.460,25</t>
  </si>
  <si>
    <t>612,84</t>
  </si>
  <si>
    <t>731,08</t>
  </si>
  <si>
    <t xml:space="preserve">MICTORIO INDIVIDUAL ACO INOX (AISI 304), E = 0,8 MM, DE *50 X 45 X 35* (C X A X P)                                                                                                                                                                                                                                                                                                                                                                                                                        </t>
  </si>
  <si>
    <t>808,01</t>
  </si>
  <si>
    <t>340,55</t>
  </si>
  <si>
    <t>840,19</t>
  </si>
  <si>
    <t xml:space="preserve">MINICAPTOR, EM ACO GALVANIZADO A FOGO, FIXACAO COM ROSCA SOBERBA OU MECANICA, H=300 MM X DN=10 MM                                                                                                                                                                                                                                                                                                                                                                                                         </t>
  </si>
  <si>
    <t xml:space="preserve">MINICAPTOR, EM ACO GALVANIZADO A FOGO, FIXACAO HORIZONTAL COM BANDEIRA A 20 CM, H=300 MM E X DN=10 MM                                                                                                                                                                                                                                                                                                                                                                                                     </t>
  </si>
  <si>
    <t>15,12</t>
  </si>
  <si>
    <t>13,95</t>
  </si>
  <si>
    <t>25,61</t>
  </si>
  <si>
    <t>29,82</t>
  </si>
  <si>
    <t>305.000,00</t>
  </si>
  <si>
    <t>470.704,48</t>
  </si>
  <si>
    <t>462.988,01</t>
  </si>
  <si>
    <t>564.845,39</t>
  </si>
  <si>
    <t>581.839,19</t>
  </si>
  <si>
    <t>798,60</t>
  </si>
  <si>
    <t>352,92</t>
  </si>
  <si>
    <t>432,28</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</si>
  <si>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</si>
  <si>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</si>
  <si>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OU 3/4 ", SOLDAVEL OU ROSCAVEL (NAO INCLUI ACABAMENTOS)                                                                                                                                                                                                                                                                                                                                                                                            </t>
  </si>
  <si>
    <t>212,06</t>
  </si>
  <si>
    <t>465,90</t>
  </si>
  <si>
    <t>968,84</t>
  </si>
  <si>
    <t>32,97</t>
  </si>
  <si>
    <t>5.772,59</t>
  </si>
  <si>
    <t>3.719,05</t>
  </si>
  <si>
    <t>4.456,57</t>
  </si>
  <si>
    <t>3.709,14</t>
  </si>
  <si>
    <t>9.910,13</t>
  </si>
  <si>
    <t>4.925,68</t>
  </si>
  <si>
    <t>4.629,55</t>
  </si>
  <si>
    <t>5.708,79</t>
  </si>
  <si>
    <t xml:space="preserve">MOTONIVELADORA POTENCIA BASICA LIQUIDA (PRIMEIRA MARCHA) 125 HP, PESO BRUTO 13843 KG, LARGURA DA LAMINA DE 3,7 M                                                                                                                                                                                                                                                                                                                                                                                          </t>
  </si>
  <si>
    <t>1.170.000,00</t>
  </si>
  <si>
    <t>1.453.870,89</t>
  </si>
  <si>
    <t>1.530.386,67</t>
  </si>
  <si>
    <t>4.422,18</t>
  </si>
  <si>
    <t>2.192,81</t>
  </si>
  <si>
    <t>1.806,46</t>
  </si>
  <si>
    <t>1.767,17</t>
  </si>
  <si>
    <t>4.760,41</t>
  </si>
  <si>
    <t>22,93</t>
  </si>
  <si>
    <t>28,25</t>
  </si>
  <si>
    <t>4.947,03</t>
  </si>
  <si>
    <t>33,81</t>
  </si>
  <si>
    <t>5.921,11</t>
  </si>
  <si>
    <t>3.965,30</t>
  </si>
  <si>
    <t>30,49</t>
  </si>
  <si>
    <t>5.338,20</t>
  </si>
  <si>
    <t>63,23</t>
  </si>
  <si>
    <t>56,30</t>
  </si>
  <si>
    <t xml:space="preserve">MOURAO DE CONCRETO RETO, SECAO QUADRADA *10 X 10* CM, H= *2,30* M                                                                                                                                                                                                                                                                                                                                                                                                                                         </t>
  </si>
  <si>
    <t>53,08</t>
  </si>
  <si>
    <t>64,80</t>
  </si>
  <si>
    <t>54,65</t>
  </si>
  <si>
    <t>70,97</t>
  </si>
  <si>
    <t>44,00</t>
  </si>
  <si>
    <t>170,34</t>
  </si>
  <si>
    <t xml:space="preserve">MUDA DE ARVORE ORNAMENTAL, OITI/AROEIRA SALSA/ANGICO/IPE/JACARANDA OU EQUIVALENTE DA REGIAO, H= *1* M                                                                                                                                                                                                                                                                                                                                                                                                     </t>
  </si>
  <si>
    <t>52,52</t>
  </si>
  <si>
    <t xml:space="preserve">MUDA DE ARVORE ORNAMENTAL, OITI/AROEIRA SALSA/ANGICO/IPE/JACARANDA OU EQUIVALENTE DA REGIAO, H= *2* M                                                                                                                                                                                                                                                                                                                                                                                                     </t>
  </si>
  <si>
    <t>107,88</t>
  </si>
  <si>
    <t>106,46</t>
  </si>
  <si>
    <t>54.421,12</t>
  </si>
  <si>
    <t>79.437,86</t>
  </si>
  <si>
    <t>96.132,82</t>
  </si>
  <si>
    <t>150.594,23</t>
  </si>
  <si>
    <t>43.514,56</t>
  </si>
  <si>
    <t>5,81</t>
  </si>
  <si>
    <t>24,91</t>
  </si>
  <si>
    <t>4.361,37</t>
  </si>
  <si>
    <t>4.015,23</t>
  </si>
  <si>
    <t>3.640,86</t>
  </si>
  <si>
    <t>19,46</t>
  </si>
  <si>
    <t>3.409,20</t>
  </si>
  <si>
    <t>5.356,41</t>
  </si>
  <si>
    <t>3.846,92</t>
  </si>
  <si>
    <t>17,02</t>
  </si>
  <si>
    <t>2.980,45</t>
  </si>
  <si>
    <t>4.308,20</t>
  </si>
  <si>
    <t>31,70</t>
  </si>
  <si>
    <t>5.549,47</t>
  </si>
  <si>
    <t>23,34</t>
  </si>
  <si>
    <t>4.086,54</t>
  </si>
  <si>
    <t>20,82</t>
  </si>
  <si>
    <t>590.520,00</t>
  </si>
  <si>
    <t>665.000,00</t>
  </si>
  <si>
    <t>922.133,28</t>
  </si>
  <si>
    <t>1.049.813,28</t>
  </si>
  <si>
    <t>612.686,64</t>
  </si>
  <si>
    <t>19,98</t>
  </si>
  <si>
    <t>44,98</t>
  </si>
  <si>
    <t>34,92</t>
  </si>
  <si>
    <t>73,71</t>
  </si>
  <si>
    <t>85,30</t>
  </si>
  <si>
    <t>96,53</t>
  </si>
  <si>
    <t>145,64</t>
  </si>
  <si>
    <t>259,45</t>
  </si>
  <si>
    <t>64,49</t>
  </si>
  <si>
    <t>2.390,42</t>
  </si>
  <si>
    <t>206,11</t>
  </si>
  <si>
    <t>374,21</t>
  </si>
  <si>
    <t>0,46</t>
  </si>
  <si>
    <t>0,23</t>
  </si>
  <si>
    <t>20,07</t>
  </si>
  <si>
    <t>21,04</t>
  </si>
  <si>
    <t>14,13</t>
  </si>
  <si>
    <t xml:space="preserve">PARAFUSO FRANCES ZINCADO, DIAMETRO 1/2", COMPRIMENTO 2", COM PORCA E ARRUELA                                                                                                                                                                                                                                                                                                                                                                                                                              </t>
  </si>
  <si>
    <t>4,76</t>
  </si>
  <si>
    <t>15,93</t>
  </si>
  <si>
    <t>18,30</t>
  </si>
  <si>
    <t>21,36</t>
  </si>
  <si>
    <t>28,38</t>
  </si>
  <si>
    <t>32,19</t>
  </si>
  <si>
    <t>35,00</t>
  </si>
  <si>
    <t>17,10</t>
  </si>
  <si>
    <t>0,38</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</si>
  <si>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</si>
  <si>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</si>
  <si>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</si>
  <si>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</si>
  <si>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</si>
  <si>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</si>
  <si>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</si>
  <si>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</si>
  <si>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</si>
  <si>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</si>
  <si>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PARAFUSO ZINCADO 5/16" X 85 MM PARA FIXACAO DE TELHA DE FIBROCIMENTO CANALETE 90, INCLUI BUCHA NYLON S-10                                                                                                                                                                                                                                                                                                                                                                                                 </t>
  </si>
  <si>
    <t>28,03</t>
  </si>
  <si>
    <t>1,11</t>
  </si>
  <si>
    <t>0,69</t>
  </si>
  <si>
    <t>48,26</t>
  </si>
  <si>
    <t xml:space="preserve">PARAFUSO, ASTM A307 - GRAU A, SEXTAVADO, ZINCADO, DIAMETRO 3/8" (9,52 MM), COMPRIMENTO 1" (25,4 MM)                                                                                                                                                                                                                                                                                                                                                                                                       </t>
  </si>
  <si>
    <t>116,12</t>
  </si>
  <si>
    <t>190,20</t>
  </si>
  <si>
    <t>2.617,16</t>
  </si>
  <si>
    <t>48,81</t>
  </si>
  <si>
    <t xml:space="preserve">PASTILHA CERAMICA/PORCELANA, REVEST INT/EXT E PISCINA, CORES BRANCA OU FRIAS, SOLIDAS, SEM MESCLAGEM/MISTURA, ACABAMENTO LISO *2,5 X 2,5* CM                                                                                                                                                                                                                                                                                                                                                              </t>
  </si>
  <si>
    <t>249,94</t>
  </si>
  <si>
    <t xml:space="preserve">PASTILHA CERAMICA/PORCELANA, REVEST INT/EXT E PISCINA, CORES BRANCA OU FRIAS, SOLIDAS, SEM MESCLAGEM/MISTURA, ACABAMENTO LISO *5 X 5* CM                                                                                                                                                                                                                                                                                                                                                                  </t>
  </si>
  <si>
    <t>182,47</t>
  </si>
  <si>
    <t xml:space="preserve">PASTILHA CERAMICA/PORCELANA, REVEST INT/EXT E PISCINA, CORES LISAS/SOLIDAS, QUENTES, SEM MESCLAGEM/MISTURA, *2,5 X 2,5* CM                                                                                                                                                                                                                                                                                                                                                                                </t>
  </si>
  <si>
    <t>254,11</t>
  </si>
  <si>
    <t xml:space="preserve">PASTILHA CERAMICA/PORCELANA, REVEST INT/EXT E PISCINA, CORES LISAS/SOLIDAS, QUENTES, SEM MESCLAGEM/MISTURA, *5 X 5* CM                                                                                                                                                                                                                                                                                                                                                                                    </t>
  </si>
  <si>
    <t>186,06</t>
  </si>
  <si>
    <t>15,21</t>
  </si>
  <si>
    <t>36,04</t>
  </si>
  <si>
    <t>296,76</t>
  </si>
  <si>
    <t>794,75</t>
  </si>
  <si>
    <t>1.785,68</t>
  </si>
  <si>
    <t>2.801,09</t>
  </si>
  <si>
    <t xml:space="preserve">PEDRA ARDOSIA, CINZA, 20 X 40 CM, E= *1 CM                                                                                                                                                                                                                                                                                                                                                                                                                                                                </t>
  </si>
  <si>
    <t>40,61</t>
  </si>
  <si>
    <t xml:space="preserve">PEDRA ARDOSIA, CINZA, 30 X 30, E= *1 CM                                                                                                                                                                                                                                                                                                                                                                                                                                                                   </t>
  </si>
  <si>
    <t>43,51</t>
  </si>
  <si>
    <t>80,96</t>
  </si>
  <si>
    <t xml:space="preserve">PEDRA BRITADA N. 1 (9,5 A 19 MM) POSTO PEDREIRA/FORNECEDOR, SEM FRETE                                                                                                                                                                                                                                                                                                                                                                                                                                     </t>
  </si>
  <si>
    <t>70,13</t>
  </si>
  <si>
    <t>70,50</t>
  </si>
  <si>
    <t>66,24</t>
  </si>
  <si>
    <t>65,91</t>
  </si>
  <si>
    <t>76,06</t>
  </si>
  <si>
    <t xml:space="preserve">PEDRA GRANITICA OU BASALTO, CACO, RETALHO, CAVACO, TIPO MIRACEMA, MADEIRA, PADUANA, RACHINHA, SANTA ISABEL OU OUTRAS SIMILARES, E= *1,0 A *2,0 CM                                                                                                                                                                                                                                                                                                                                                         </t>
  </si>
  <si>
    <t>141,41</t>
  </si>
  <si>
    <t xml:space="preserve">PEDRA GRANITICA, SERRADA, TIPO MIRACEMA, MADEIRA, PADUANA, RACHINHA, SANTA ISABEL OU OUTRAS SIMILARES, *11,5 X *23 CM, E= *1,0 A *2,0 CM                                                                                                                                                                                                                                                                                                                                                                  </t>
  </si>
  <si>
    <t>84,12</t>
  </si>
  <si>
    <t xml:space="preserve">PEDRA PORTUGUESA OU PETIT PAVE, BRANCA OU PRETA                                                                                                                                                                                                                                                                                                                                                                                                                                                           </t>
  </si>
  <si>
    <t>163,17</t>
  </si>
  <si>
    <t xml:space="preserve">PEDRA QUARTZITO OU CALCARIO LAMINADO, CACO, TIPO CARIRI, ITACOLOMI, LAGOA SANTA, LUMINARIA, PIRENOPOLIS, SAO TOME OU OUTRAS SIMILARES DA REGIAO, E= *1,5 A *2,5 CM                                                                                                                                                                                                                                                                                                                                        </t>
  </si>
  <si>
    <t>79,77</t>
  </si>
  <si>
    <t xml:space="preserve">PEDRA QUARTZITO OU CALCARIO LAMINADO, SERRADA, TIPO CARIRI, ITACOLOMI, LAGOA SANTA, LUMINARIA, PIRENOPOLIS, SAO TOME OU OUTRAS SIMILARES DA REGIAO, *20 X *40 CM, E= *1,5 A *2,5 CM                                                                                                                                                                                                                                                                                                                       </t>
  </si>
  <si>
    <t>255,82</t>
  </si>
  <si>
    <t xml:space="preserve">PEITORIL EM MARMORE, POLIDO, BRANCO COMUM, L= *15* CM, E= *2,0* CM, COM PINGADEIRA                                                                                                                                                                                                                                                                                                                                                                                                                        </t>
  </si>
  <si>
    <t>113,91</t>
  </si>
  <si>
    <t xml:space="preserve">PEITORIL EM MARMORE, POLIDO, BRANCO COMUM, L= *15* CM, E= *3* CM, CORTE RETO                                                                                                                                                                                                                                                                                                                                                                                                                              </t>
  </si>
  <si>
    <t>122,49</t>
  </si>
  <si>
    <t>94,34</t>
  </si>
  <si>
    <t xml:space="preserve">PEITORIL/ SOLEIRA EM MARMORE, POLIDO, BRANCO COMUM, L= *25* CM, E= *3* CM, CORTE RETO                                                                                                                                                                                                                                                                                                                                                                                                                     </t>
  </si>
  <si>
    <t>169,55</t>
  </si>
  <si>
    <t>37,20</t>
  </si>
  <si>
    <t>2,40</t>
  </si>
  <si>
    <t xml:space="preserve">PERFIL CARTOLA DE ACO GALVANIZADO, *20 X 30 X 10* MM, E = 0,8 MM                                                                                                                                                                                                                                                                                                                                                                                                                                          </t>
  </si>
  <si>
    <t>42,69</t>
  </si>
  <si>
    <t xml:space="preserve">PERFIL EM ALUMINIO, FORMATO U, ABAS IGUAIS, LARGURA DE 12,70 MM (1/2 POL), ESPESSURA 1,58 MM (1/16 POL) E PESO LINEAR DE APROXIMADAMENTE 0,149 KG/M                                                                                                                                                                                                                                                                                                                                                       </t>
  </si>
  <si>
    <t xml:space="preserve">PERFIL GUIA, FORMATO U, EM ACO ZINCADO, PARA ESTRUTURA PAREDE DRYWALL, E = 0,5 MM, 48 X 3000 MM (L X C)                                                                                                                                                                                                                                                                                                                                                                                                   </t>
  </si>
  <si>
    <t>7,34</t>
  </si>
  <si>
    <t>16,49</t>
  </si>
  <si>
    <t xml:space="preserve">PERFIL TRAVESSA (SECUNDARIO), T CLICADO, EM ACO GALVANIZADO, BRANCO, PARA FORRO REMOVIVEL, 24 X 1250 MM (L X C)                                                                                                                                                                                                                                                                                                                                                                                           </t>
  </si>
  <si>
    <t>11,64</t>
  </si>
  <si>
    <t>4.474.566,04</t>
  </si>
  <si>
    <t>6.861.001,29</t>
  </si>
  <si>
    <t>1.397.064,67</t>
  </si>
  <si>
    <t>81.125,09</t>
  </si>
  <si>
    <t>11.690,95</t>
  </si>
  <si>
    <t>36.597,78</t>
  </si>
  <si>
    <t>20.015,85</t>
  </si>
  <si>
    <t>1.001.562,98</t>
  </si>
  <si>
    <t>991.862,14</t>
  </si>
  <si>
    <t>96.803,17</t>
  </si>
  <si>
    <t>57,09</t>
  </si>
  <si>
    <t>121,18</t>
  </si>
  <si>
    <t>210,84</t>
  </si>
  <si>
    <t xml:space="preserve">PINCEL CHATO (TRINCHA) CERDAS GRIS 1.1/2" (38 MM)                                                                                                                                                                                                                                                                                                                                                                                                                                                         </t>
  </si>
  <si>
    <t>50,98</t>
  </si>
  <si>
    <t>43,84</t>
  </si>
  <si>
    <t>58,15</t>
  </si>
  <si>
    <t>35,87</t>
  </si>
  <si>
    <t>37,57</t>
  </si>
  <si>
    <t>34,76</t>
  </si>
  <si>
    <t>24,89</t>
  </si>
  <si>
    <t>4.356,79</t>
  </si>
  <si>
    <t>22,95</t>
  </si>
  <si>
    <t>4.017,85</t>
  </si>
  <si>
    <t>79,66</t>
  </si>
  <si>
    <t>362,80</t>
  </si>
  <si>
    <t>220,36</t>
  </si>
  <si>
    <t>60,60</t>
  </si>
  <si>
    <t>353,17</t>
  </si>
  <si>
    <t>410,41</t>
  </si>
  <si>
    <t xml:space="preserve">PISO EM CERAMICA ESMALTADA, COR LISA, PEI MAIOR OU IGUAL A 4, FORMATO MAIOR QUE 2025 CM2                                                                                                                                                                                                                                                                                                                                                                                                                  </t>
  </si>
  <si>
    <t>36,88</t>
  </si>
  <si>
    <t xml:space="preserve">PISO EM CERAMICA ESMALTADA, COR LISA, PEI MAIOR OU IGUAL A 4, FORMATO MENOR OU IGUAL A 2025 CM2                                                                                                                                                                                                                                                                                                                                                                                                           </t>
  </si>
  <si>
    <t>29,53</t>
  </si>
  <si>
    <t xml:space="preserve">PISO EM GRANILITE, MARMORITE OU GRANITINA, AGREGADO COR PRETO, CINZA, PALHA OU BRANCO, E= *8* MM (INCLUSO EXECUCAO)                                                                                                                                                                                                                                                                                                                                                                                       </t>
  </si>
  <si>
    <t>108,50</t>
  </si>
  <si>
    <t xml:space="preserve">PISO EM GRANITO, POLIDO, TIPO AMENDOA/ AMARELO CAPRI/ AMARELO DOURADO CARIOCA OU OUTROS EQUIVALENTES DA REGIAO, FORMATO MENOR OU IGUAL A 3025 CM2, E= *2* CM                                                                                                                                                                                                                                                                                                                                              </t>
  </si>
  <si>
    <t>465,00</t>
  </si>
  <si>
    <t xml:space="preserve">PISO EM GRANITO, POLIDO, TIPO ANDORINHA/ QUARTZ/ CASTELO/ CORUMBA OU OUTROS EQUIVALENTES DA REGIAO, FORMATO MENOR OU IGUAL A 3025 CM2, E= *2* CM                                                                                                                                                                                                                                                                                                                                                          </t>
  </si>
  <si>
    <t>350,94</t>
  </si>
  <si>
    <t xml:space="preserve">PISO EM GRANITO, POLIDO, TIPO MARFIM, DALLAS, CARAVELAS OU OUTROS EQUIVALENTES DA REGIAO, FORMATO MENOR OU IGUAL A 3025 CM2, E= *2*CM                                                                                                                                                                                                                                                                                                                                                                     </t>
  </si>
  <si>
    <t>448,42</t>
  </si>
  <si>
    <t xml:space="preserve">PISO EM GRANITO, POLIDO, TIPO PRETO SAO GABRIEL/ TIJUCA OU OUTROS EQUIVALENTES DA REGIAO, FORMATO MENOR OU IGUAL A 3025 CM2, E= *2* CM                                                                                                                                                                                                                                                                                                                                                                    </t>
  </si>
  <si>
    <t>506,91</t>
  </si>
  <si>
    <t xml:space="preserve">PISO EM PORCELANATO, RETIFICADO, LISO, MONOCOLOR, ACETINADO OU POLIDO, FORMATO MAIOR QUE 2500 ATE 6400 CM2                                                                                                                                                                                                                                                                                                                                                                                                </t>
  </si>
  <si>
    <t>60,90</t>
  </si>
  <si>
    <t>177,42</t>
  </si>
  <si>
    <t>208,32</t>
  </si>
  <si>
    <t>121,34</t>
  </si>
  <si>
    <t>156,24</t>
  </si>
  <si>
    <t>288,17</t>
  </si>
  <si>
    <t>154,50</t>
  </si>
  <si>
    <t>170,12</t>
  </si>
  <si>
    <t>130,20</t>
  </si>
  <si>
    <t>95,63</t>
  </si>
  <si>
    <t>242,20</t>
  </si>
  <si>
    <t>230,71</t>
  </si>
  <si>
    <t>599,69</t>
  </si>
  <si>
    <t>533,94</t>
  </si>
  <si>
    <t>202,24</t>
  </si>
  <si>
    <t>370,44</t>
  </si>
  <si>
    <t>482,38</t>
  </si>
  <si>
    <t>41,67</t>
  </si>
  <si>
    <t>44,11</t>
  </si>
  <si>
    <t>26,88</t>
  </si>
  <si>
    <t>26,22</t>
  </si>
  <si>
    <t>28,28</t>
  </si>
  <si>
    <t>25,46</t>
  </si>
  <si>
    <t>26,80</t>
  </si>
  <si>
    <t>18,38</t>
  </si>
  <si>
    <t>21,19</t>
  </si>
  <si>
    <t>27,17</t>
  </si>
  <si>
    <t xml:space="preserve">PLACA DE ACO ESMALTADA PARA IDENTIFICACAO DE RUA, *45 CM X 20* CM                                                                                                                                                                                                                                                                                                                                                                                                                                         </t>
  </si>
  <si>
    <t>132,00</t>
  </si>
  <si>
    <t>52,01</t>
  </si>
  <si>
    <t>43,85</t>
  </si>
  <si>
    <t>11,02</t>
  </si>
  <si>
    <t>1.920,01</t>
  </si>
  <si>
    <t>1.206,01</t>
  </si>
  <si>
    <t>400,00</t>
  </si>
  <si>
    <t>924,00</t>
  </si>
  <si>
    <t>1.152,01</t>
  </si>
  <si>
    <t>8,54</t>
  </si>
  <si>
    <t xml:space="preserve">PLACA ORIENTATIVA SOBRE EXERCICIOS, 2,00 M X 1,00 M (CHAPA GALVANIZADA #20), ESTRUTURA EM TUBOS REDONDOS DE ACO CARBONO, PINTURA NO PROCESSO ELETROSTATICO, ADESIVO FRENTE E VERSO - PARA ACADEMIA AO AR LIVRE / ACADEMIA DA TERCEIRA IDADE - ATI                                                                                                                                                                                                                                                         </t>
  </si>
  <si>
    <t>170,31</t>
  </si>
  <si>
    <t>102,40</t>
  </si>
  <si>
    <t>109,69</t>
  </si>
  <si>
    <t>22,39</t>
  </si>
  <si>
    <t>58,07</t>
  </si>
  <si>
    <t>7.090,69</t>
  </si>
  <si>
    <t>56,08</t>
  </si>
  <si>
    <t>431,49</t>
  </si>
  <si>
    <t>9,72</t>
  </si>
  <si>
    <t>110,86</t>
  </si>
  <si>
    <t>7,54</t>
  </si>
  <si>
    <t>222,23</t>
  </si>
  <si>
    <t xml:space="preserve">PORCA OLHAL M 16, EM ACO GALVANIZADO, DIAMETRO = 16 MM                                                                                                                                                                                                                                                                                                                                                                                                                                                    </t>
  </si>
  <si>
    <t xml:space="preserve">PORTA CADEADO EM ACO GALVANIZADO, COMPRIMENTO DE 3 1/2"                                                                                                                                                                                                                                                                                                                                                                                                                                                   </t>
  </si>
  <si>
    <t>1.251,62</t>
  </si>
  <si>
    <t>530,14</t>
  </si>
  <si>
    <t xml:space="preserve">PORTA DE ABRIR / GIRO, EM MADEIRA MACICA (ANGELIM OU EQUIVALENTE REGIONAL), QUALQUER DESENHO (VERTICAL/DIAGONAL/HORIZ.), E = *3,5* CM, DIMENSOES 2,10 X 0,70 (SOMENTE FOLHA DE PORTA, ACABAMENTO NATURAL)                                                                                                                                                                                                                                                                                                 </t>
  </si>
  <si>
    <t xml:space="preserve">PORTA DE ABRIR EM ACO, COM DIVISAO HORIZONTAL PARA VIDROS, 90 X 210 CM, COM FUNDO ANTICORROSIVO/PRIMER DE PROTECAO, INCLUI FECHADURA, MACANETA E PARAFUSO, SEM GUARNICAO/ALIZAR/VISTA, VIDROS NAO INCLUSOS                                                                                                                                                                                                                                                                                                </t>
  </si>
  <si>
    <t>563,67</t>
  </si>
  <si>
    <t>504,90</t>
  </si>
  <si>
    <t xml:space="preserve">PORTA DE ABRIR EM ALUMINIO COM DIVISAO HORIZONTAL PARA VIDROS, ACABAMENTO ANODIZADO NATURAL, VIDROS INCLUSOS, SEM GUARNICAO/ALIZAR/VISTA, 87 CM X 210 CM                                                                                                                                                                                                                                                                                                                                                  </t>
  </si>
  <si>
    <t>746,96</t>
  </si>
  <si>
    <t>605,65</t>
  </si>
  <si>
    <t>418,27</t>
  </si>
  <si>
    <t xml:space="preserve">PORTA DE ABRIR, TIPO VENEZIANA, EM ALUMINIO, ACABAMENTO ANODIZADO NATURAL, 90 CM X 210 CM (LARGURA X ALTURA), SEM GUARNICAO/ALIZAR/VISTA                                                                                                                                                                                                                                                                                                                                                                  </t>
  </si>
  <si>
    <t>765,93</t>
  </si>
  <si>
    <t>387,98</t>
  </si>
  <si>
    <t>302,68</t>
  </si>
  <si>
    <t xml:space="preserve">PORTA DE ENROLAR MANUAL COMPLETA, PERFIL MEIA CANA CEGA, EM ACO GALVANIZADO COM PINTURA ELETROSTATICA, CHAPA NUMERO 24" (SEM INSTALACAO)                                                                                                                                                                                                                                                                                                                                                                  </t>
  </si>
  <si>
    <t>491,85</t>
  </si>
  <si>
    <t>414,64</t>
  </si>
  <si>
    <t>617,71</t>
  </si>
  <si>
    <t>522,50</t>
  </si>
  <si>
    <t>923,48</t>
  </si>
  <si>
    <t>473,99</t>
  </si>
  <si>
    <t>583,35</t>
  </si>
  <si>
    <t xml:space="preserve">PORTAO DE ABRIR / GIRO, EM GRADIL DE METALON REDONDO DE 3/4" VERTICAL, COM REQUADRO, ACABAMENTO NATURAL - COMPLETO                                                                                                                                                                                                                                                                                                                                                                                        </t>
  </si>
  <si>
    <t>507,52</t>
  </si>
  <si>
    <t>473,34</t>
  </si>
  <si>
    <t>620,60</t>
  </si>
  <si>
    <t xml:space="preserve">POSTE CONICO CONTINUO EM ACO GALVANIZADO, CURVO, BRACO DUPLO, ENGASTADO, H = 9 M, DIAMETRO INFERIOR/BASE = *135* MM                                                                                                                                                                                                                                                                                                                                                                                       </t>
  </si>
  <si>
    <t>1.836,36</t>
  </si>
  <si>
    <t xml:space="preserve">POSTE CONICO CONTINUO EM ACO GALVANIZADO, CURVO, BRACO DUPLO, FLANGEADO, H = 9 M, DIAMETRO INFERIOR = *135* MM                                                                                                                                                                                                                                                                                                                                                                                            </t>
  </si>
  <si>
    <t>2.087,14</t>
  </si>
  <si>
    <t xml:space="preserve">POSTE CONICO CONTINUO EM ACO GALVANIZADO, CURVO, BRACO SIMPLES, ENGASTADO, H = 9 M, DIAMETRO INFERIOR = *135* MM                                                                                                                                                                                                                                                                                                                                                                                          </t>
  </si>
  <si>
    <t>1.775,08</t>
  </si>
  <si>
    <t>1.322,54</t>
  </si>
  <si>
    <t xml:space="preserve">POSTE CONICO CONTINUO EM ACO GALVANIZADO, CURVO, BRACO SIMPLES, FLANGEADO, H = 9 M, DIAMETRO INFERIOR = *135* MM                                                                                                                                                                                                                                                                                                                                                                                          </t>
  </si>
  <si>
    <t>1.772,51</t>
  </si>
  <si>
    <t xml:space="preserve">POSTE CONICO CONTINUO EM ACO GALVANIZADO, RETO, ENGASTADO, H = 7 M, DIAMETRO INFERIOR = *125* MM                                                                                                                                                                                                                                                                                                                                                                                                          </t>
  </si>
  <si>
    <t>1.339,33</t>
  </si>
  <si>
    <t xml:space="preserve">POSTE CONICO CONTINUO EM ACO GALVANIZADO, RETO, ENGASTADO, H = 9 M, DIAMETRO INFERIOR = *145* MM                                                                                                                                                                                                                                                                                                                                                                                                          </t>
  </si>
  <si>
    <t>1.855,46</t>
  </si>
  <si>
    <t xml:space="preserve">POSTE CONICO CONTINUO EM ACO GALVANIZADO, RETO, FLANGEADO, H = 3 M, DIAMETRO INFERIOR = *95* MM                                                                                                                                                                                                                                                                                                                                                                                                           </t>
  </si>
  <si>
    <t>456,67</t>
  </si>
  <si>
    <t>1.057,15</t>
  </si>
  <si>
    <t>1.460,40</t>
  </si>
  <si>
    <t>1.679,11</t>
  </si>
  <si>
    <t>3.774,61</t>
  </si>
  <si>
    <t>4.997,47</t>
  </si>
  <si>
    <t>7.169,29</t>
  </si>
  <si>
    <t>8.951,00</t>
  </si>
  <si>
    <t>13.628,45</t>
  </si>
  <si>
    <t>5.054,04</t>
  </si>
  <si>
    <t>7.082,65</t>
  </si>
  <si>
    <t>9.498,43</t>
  </si>
  <si>
    <t>12.146,37</t>
  </si>
  <si>
    <t>2.576,06</t>
  </si>
  <si>
    <t>15.615,43</t>
  </si>
  <si>
    <t>5.430,50</t>
  </si>
  <si>
    <t>8.327,47</t>
  </si>
  <si>
    <t>8.681,32</t>
  </si>
  <si>
    <t>14.184,99</t>
  </si>
  <si>
    <t>16.925,91</t>
  </si>
  <si>
    <t>910,79</t>
  </si>
  <si>
    <t>1.089,19</t>
  </si>
  <si>
    <t>2.210,42</t>
  </si>
  <si>
    <t>710,29</t>
  </si>
  <si>
    <t>961,60</t>
  </si>
  <si>
    <t>1.382,48</t>
  </si>
  <si>
    <t>2.561,70</t>
  </si>
  <si>
    <t>747,52</t>
  </si>
  <si>
    <t>3.377,49</t>
  </si>
  <si>
    <t>784,90</t>
  </si>
  <si>
    <t>4.546,77</t>
  </si>
  <si>
    <t>1.197,45</t>
  </si>
  <si>
    <t>1.692,88</t>
  </si>
  <si>
    <t>2.827,92</t>
  </si>
  <si>
    <t>989,94</t>
  </si>
  <si>
    <t>3.984,50</t>
  </si>
  <si>
    <t>1.341,60</t>
  </si>
  <si>
    <t>8.258,90</t>
  </si>
  <si>
    <t>1.845,88</t>
  </si>
  <si>
    <t>3.457,58</t>
  </si>
  <si>
    <t>5.543,73</t>
  </si>
  <si>
    <t>7.434,31</t>
  </si>
  <si>
    <t>1.567,51</t>
  </si>
  <si>
    <t>2.360,10</t>
  </si>
  <si>
    <t>6.833,70</t>
  </si>
  <si>
    <t>9.779,11</t>
  </si>
  <si>
    <t>502,61</t>
  </si>
  <si>
    <t>1.964,11</t>
  </si>
  <si>
    <t>623,02</t>
  </si>
  <si>
    <t>818,00</t>
  </si>
  <si>
    <t>1.215,03</t>
  </si>
  <si>
    <t>270,31</t>
  </si>
  <si>
    <t>94,47</t>
  </si>
  <si>
    <t>1.614,20</t>
  </si>
  <si>
    <t>2.253,51</t>
  </si>
  <si>
    <t>3.143,47</t>
  </si>
  <si>
    <t>4.285,96</t>
  </si>
  <si>
    <t>349,19</t>
  </si>
  <si>
    <t>59,78</t>
  </si>
  <si>
    <t>49,68</t>
  </si>
  <si>
    <t>137,50</t>
  </si>
  <si>
    <t>91,67</t>
  </si>
  <si>
    <t>123,75</t>
  </si>
  <si>
    <t>103,13</t>
  </si>
  <si>
    <t>15,06</t>
  </si>
  <si>
    <t>21,48</t>
  </si>
  <si>
    <t>16,08</t>
  </si>
  <si>
    <t>14,56</t>
  </si>
  <si>
    <t>12,86</t>
  </si>
  <si>
    <t>12,30</t>
  </si>
  <si>
    <t>13,72</t>
  </si>
  <si>
    <t>557,75</t>
  </si>
  <si>
    <t>136,25</t>
  </si>
  <si>
    <t xml:space="preserve">PROJETOR PNEUMATICO DE ARGAMASSA PARA CHAPISCO E REBOCO COM RECIPIENTE ACOPLADO, TIPO CANEQUINHA, COM VOLUME DE 1,50 L, SEM COMPRESSOR                                                                                                                                                                                                                                                                                                                                                                    </t>
  </si>
  <si>
    <t>16,91</t>
  </si>
  <si>
    <t>30,54</t>
  </si>
  <si>
    <t>253,30</t>
  </si>
  <si>
    <t>47,27</t>
  </si>
  <si>
    <t>9,30</t>
  </si>
  <si>
    <t>13,09</t>
  </si>
  <si>
    <t xml:space="preserve">PUXADOR DE EMBUTIR TIPO CONCHA, COM FURO PARA CHAVE, EM LATAO CROMADO, COMPRIMENTO DE APROX *100* MM E LARGURA DE APROX *40* MM                                                                                                                                                                                                                                                                                                                                                                           </t>
  </si>
  <si>
    <t>314,06</t>
  </si>
  <si>
    <t>440,12</t>
  </si>
  <si>
    <t>462,52</t>
  </si>
  <si>
    <t>649,58</t>
  </si>
  <si>
    <t>530,42</t>
  </si>
  <si>
    <t>1.119,90</t>
  </si>
  <si>
    <t>533,10</t>
  </si>
  <si>
    <t>778,31</t>
  </si>
  <si>
    <t>910,91</t>
  </si>
  <si>
    <t>907,91</t>
  </si>
  <si>
    <t>325,99</t>
  </si>
  <si>
    <t>407,34</t>
  </si>
  <si>
    <t>376,66</t>
  </si>
  <si>
    <t>548,93</t>
  </si>
  <si>
    <t>677,94</t>
  </si>
  <si>
    <t>814,90</t>
  </si>
  <si>
    <t>135,95</t>
  </si>
  <si>
    <t>251,89</t>
  </si>
  <si>
    <t>545,90</t>
  </si>
  <si>
    <t>426,77</t>
  </si>
  <si>
    <t>79,83</t>
  </si>
  <si>
    <t>82,68</t>
  </si>
  <si>
    <t>129,80</t>
  </si>
  <si>
    <t>222,65</t>
  </si>
  <si>
    <t>35,10</t>
  </si>
  <si>
    <t>55,45</t>
  </si>
  <si>
    <t>171,63</t>
  </si>
  <si>
    <t>239,43</t>
  </si>
  <si>
    <t xml:space="preserve">QUADRO DE DISTRIBUICAO, SEM BARRAMENTO, EM PVC, DE SOBREPOR, PARA 3 DISJUNTORES NEMA OU 4 DISJUNTORES DIN                                                                                                                                                                                                                                                                                                                                                                                                 </t>
  </si>
  <si>
    <t>40,91</t>
  </si>
  <si>
    <t>69,69</t>
  </si>
  <si>
    <t>1.186,82</t>
  </si>
  <si>
    <t>2.414,98</t>
  </si>
  <si>
    <t>57,82</t>
  </si>
  <si>
    <t>87,15</t>
  </si>
  <si>
    <t>107,26</t>
  </si>
  <si>
    <t>134,07</t>
  </si>
  <si>
    <t>211,17</t>
  </si>
  <si>
    <t>124,44</t>
  </si>
  <si>
    <t xml:space="preserve">RALO SECO CONICO, PVC, 100 X 40 MM, COM GRELHA REDONDA BRANCA                                                                                                                                                                                                                                                                                                                                                                                                                                             </t>
  </si>
  <si>
    <t>9,47</t>
  </si>
  <si>
    <t xml:space="preserve">RALO SIFONADO CILINDRICO, PVC, 100 X 40 MM, COM GRELHA REDONDA BRANCA                                                                                                                                                                                                                                                                                                                                                                                                                                     </t>
  </si>
  <si>
    <t>10,12</t>
  </si>
  <si>
    <t>69,61</t>
  </si>
  <si>
    <t xml:space="preserve">REBOLO ABRASIVO RETO DE USO GERAL GRAO 36, DE 6 X 1" (DIAMETRO X ALTURA)                                                                                                                                                                                                                                                                                                                                                                                                                                  </t>
  </si>
  <si>
    <t>78,94</t>
  </si>
  <si>
    <t xml:space="preserve">REBOLO ABRASIVO RETO DE USO GERAL GRAO 36, DE 6 X 3/4" (DIAMETRO X ALTURA)                                                                                                                                                                                                                                                                                                                                                                                                                                </t>
  </si>
  <si>
    <t>63,04</t>
  </si>
  <si>
    <t>5.277.672,58</t>
  </si>
  <si>
    <t>58,05</t>
  </si>
  <si>
    <t>236,24</t>
  </si>
  <si>
    <t>26,75</t>
  </si>
  <si>
    <t>30,76</t>
  </si>
  <si>
    <t xml:space="preserve">REGISTRO GAVETA BRUTO EM LATAO FORJADO, BITOLA 1 1/2" (REF 1509)                                                                                                                                                                                                                                                                                                                                                                                                                                          </t>
  </si>
  <si>
    <t xml:space="preserve">REGISTRO GAVETA BRUTO EM LATAO FORJADO, BITOLA 1 1/4" (REF 1509)                                                                                                                                                                                                                                                                                                                                                                                                                                          </t>
  </si>
  <si>
    <t>57,23</t>
  </si>
  <si>
    <t xml:space="preserve">REGISTRO GAVETA BRUTO EM LATAO FORJADO, BITOLA 1/2" (REF 1509)                                                                                                                                                                                                                                                                                                                                                                                                                                            </t>
  </si>
  <si>
    <t xml:space="preserve">REGISTRO GAVETA BRUTO EM LATAO FORJADO, BITOLA 1" (REF 1509)                                                                                                                                                                                                                                                                                                                                                                                                                                              </t>
  </si>
  <si>
    <t xml:space="preserve">REGISTRO GAVETA BRUTO EM LATAO FORJADO, BITOLA 2 1/2" (REF 1509)                                                                                                                                                                                                                                                                                                                                                                                                                                          </t>
  </si>
  <si>
    <t>208,71</t>
  </si>
  <si>
    <t xml:space="preserve">REGISTRO GAVETA BRUTO EM LATAO FORJADO, BITOLA 2" (REF 1509)                                                                                                                                                                                                                                                                                                                                                                                                                                              </t>
  </si>
  <si>
    <t>100,63</t>
  </si>
  <si>
    <t xml:space="preserve">REGISTRO GAVETA BRUTO EM LATAO FORJADO, BITOLA 3/4" (REF 1509)                                                                                                                                                                                                                                                                                                                                                                                                                                            </t>
  </si>
  <si>
    <t xml:space="preserve">REGISTRO GAVETA BRUTO EM LATAO FORJADO, BITOLA 3" (REF 1509)                                                                                                                                                                                                                                                                                                                                                                                                                                              </t>
  </si>
  <si>
    <t>252,68</t>
  </si>
  <si>
    <t xml:space="preserve">REGISTRO GAVETA BRUTO EM LATAO FORJADO, BITOLA 4" (REF 1509)                                                                                                                                                                                                                                                                                                                                                                                                                                              </t>
  </si>
  <si>
    <t>526,49</t>
  </si>
  <si>
    <t xml:space="preserve">REGISTRO GAVETA COM ACABAMENTO E CANOPLA CROMADOS, SIMPLES, BITOLA 1 1/2" (REF 1509)                                                                                                                                                                                                                                                                                                                                                                                                                      </t>
  </si>
  <si>
    <t>115,53</t>
  </si>
  <si>
    <t xml:space="preserve">REGISTRO GAVETA COM ACABAMENTO E CANOPLA CROMADOS, SIMPLES, BITOLA 1 1/4" (REF 1509)                                                                                                                                                                                                                                                                                                                                                                                                                      </t>
  </si>
  <si>
    <t>110,46</t>
  </si>
  <si>
    <t xml:space="preserve">REGISTRO GAVETA COM ACABAMENTO E CANOPLA CROMADOS, SIMPLES, BITOLA 1/2" (REF 1509)                                                                                                                                                                                                                                                                                                                                                                                                                        </t>
  </si>
  <si>
    <t xml:space="preserve">REGISTRO GAVETA COM ACABAMENTO E CANOPLA CROMADOS, SIMPLES, BITOLA 1" (REF 1509)                                                                                                                                                                                                                                                                                                                                                                                                                          </t>
  </si>
  <si>
    <t>79,44</t>
  </si>
  <si>
    <t xml:space="preserve">REGISTRO GAVETA COM ACABAMENTO E CANOPLA CROMADOS, SIMPLES, BITOLA 3/4" (REF 1509)                                                                                                                                                                                                                                                                                                                                                                                                                        </t>
  </si>
  <si>
    <t>64,90</t>
  </si>
  <si>
    <t>30,99</t>
  </si>
  <si>
    <t>330,75</t>
  </si>
  <si>
    <t xml:space="preserve">REGISTRO PRESSAO BRUTO EM LATAO FORJADO, BITOLA 1/2" (REF 1400)                                                                                                                                                                                                                                                                                                                                                                                                                                           </t>
  </si>
  <si>
    <t>17,87</t>
  </si>
  <si>
    <t xml:space="preserve">REGISTRO PRESSAO BRUTO EM LATAO FORJADO, BITOLA 3/4" (REF 1400)                                                                                                                                                                                                                                                                                                                                                                                                                                           </t>
  </si>
  <si>
    <t xml:space="preserve">REGISTRO PRESSAO COM ACABAMENTO E CANOPLA CROMADA, SIMPLES, BITOLA 1/2" (REF 1416)                                                                                                                                                                                                                                                                                                                                                                                                                        </t>
  </si>
  <si>
    <t>59,21</t>
  </si>
  <si>
    <t xml:space="preserve">REGISTRO PRESSAO COM ACABAMENTO E CANOPLA CROMADA, SIMPLES, BITOLA 3/4" (REF 1416)                                                                                                                                                                                                                                                                                                                                                                                                                        </t>
  </si>
  <si>
    <t>61,21</t>
  </si>
  <si>
    <t xml:space="preserve">REGUA DE ALUMINIO PARA PEDREIRO 2 X 1"                                                                                                                                                                                                                                                                                                                                                                                                                                                                    </t>
  </si>
  <si>
    <t>55,46</t>
  </si>
  <si>
    <t>6.466,71</t>
  </si>
  <si>
    <t>14.005,53</t>
  </si>
  <si>
    <t>98,93</t>
  </si>
  <si>
    <t>35,46</t>
  </si>
  <si>
    <t>155,90</t>
  </si>
  <si>
    <t>33,75</t>
  </si>
  <si>
    <t>1,66</t>
  </si>
  <si>
    <t>116,96</t>
  </si>
  <si>
    <t xml:space="preserve">RETROESCAVADEIRA SOBRE RODAS COM CARREGADEIRA, TRACAO 4 X 2, POTENCIA LIQUIDA 79 HP, PESO OPERACIONAL MINIMO DE 6570 KG, CAPACIDADE DA CARREGADEIRA DE 1,00 M3 E DA RETROESCAVADEIRA MINIMA DE 0,20 M3, PROFUNDIDADE DE ESCAVACAO MAXIMA DE 4,37 M                                                                                                                                                                                                                                                        </t>
  </si>
  <si>
    <t>405.658,52</t>
  </si>
  <si>
    <t>440.000,00</t>
  </si>
  <si>
    <t xml:space="preserve">RETROESCAVADEIRA SOBRE RODAS COM CARREGADEIRA, TRACAO 4 X 4, POTENCIA LIQUIDA 88 HP, PESO OPERACIONAL MINIMO DE 6674 KG, CAPACIDADE DA CARREGADEIRA DE 1,00 M3 E DA RETROESCAVADEIRA MINIMA DE 0,26 M3, PROFUNDIDADE DE ESCAVACAO MAXIMA DE 4,37 M                                                                                                                                                                                                                                                        </t>
  </si>
  <si>
    <t>456.097,53</t>
  </si>
  <si>
    <t>256,62</t>
  </si>
  <si>
    <t>160,39</t>
  </si>
  <si>
    <t xml:space="preserve">REVESTIMENTO EM CERAMICA ESMALTADA, PEI MAIOR OU IGUAL 4, FORMATO MAIOR A 2025 CM2                                                                                                                                                                                                                                                                                                                                                                                                                        </t>
  </si>
  <si>
    <t>48,76</t>
  </si>
  <si>
    <t xml:space="preserve">REVESTIMENTO EM CERAMICA ESMALTADA, PEI MENOR OU IGUAL A 3, FORMATO MENOR OU IGUAL A 2025 CM2                                                                                                                                                                                                                                                                                                                                                                                                             </t>
  </si>
  <si>
    <t>96,71</t>
  </si>
  <si>
    <t>3,82</t>
  </si>
  <si>
    <t>4,86</t>
  </si>
  <si>
    <t>32,39</t>
  </si>
  <si>
    <t xml:space="preserve">RODAPE EM MARMORE, POLIDO, BRANCO COMUM, L= *7* CM, E= *2* CM, CORTE RETO                                                                                                                                                                                                                                                                                                                                                                                                                                 </t>
  </si>
  <si>
    <t>57,43</t>
  </si>
  <si>
    <t xml:space="preserve">RODAPE OU RODABANCADA EM GRANITO, POLIDO, TIPO ANDORINHA/ QUARTZ/ CASTELO/ CORUMBA OU OUTROS EQUIVALENTES DA REGIAO, H= 10 CM, E= *2,0* CM                                                                                                                                                                                                                                                                                                                                                                </t>
  </si>
  <si>
    <t>69,21</t>
  </si>
  <si>
    <t>24,86</t>
  </si>
  <si>
    <t>37,73</t>
  </si>
  <si>
    <t xml:space="preserve">ROLDANA CONCAVA DUPLA, 4 RODAS, PARA PORTA DE CORRER, EM ZAMAC COM CHAPA DE ACO, ROLAMENTO INTERNO BLINDADO DE ACO REVESTIDO EM NYLON                                                                                                                                                                                                                                                                                                                                                                     </t>
  </si>
  <si>
    <t>997.825,41</t>
  </si>
  <si>
    <t>940.000,00</t>
  </si>
  <si>
    <t>833.762,51</t>
  </si>
  <si>
    <t>625.341,67</t>
  </si>
  <si>
    <t>806.866,86</t>
  </si>
  <si>
    <t>601.465,48</t>
  </si>
  <si>
    <t xml:space="preserve">ROLO COMPACTADOR VIBRATORIO PE DE CARNEIRO, COM CONTROLE REMOTO POR RADIO, POTENCIA 12,5 KW, PESO OPERACIONAL DE 1,675 T, LARGURA DE TRABALHO 0,85 M                                                                                                                                                                                                                                                                                                                                                      </t>
  </si>
  <si>
    <t>821.828,55</t>
  </si>
  <si>
    <t>181.554,32</t>
  </si>
  <si>
    <t>899.714,32</t>
  </si>
  <si>
    <t>738.571,44</t>
  </si>
  <si>
    <t>31.301,65</t>
  </si>
  <si>
    <t>21,62</t>
  </si>
  <si>
    <t>23,56</t>
  </si>
  <si>
    <t>49,80</t>
  </si>
  <si>
    <t>48,75</t>
  </si>
  <si>
    <t>61,95</t>
  </si>
  <si>
    <t xml:space="preserve">SACO DE RAFIA PARA ENTULHO, NOVO, LISO (SEM CLICHE), *60 X 90* CM                                                                                                                                                                                                                                                                                                                                                                                                                                         </t>
  </si>
  <si>
    <t>66,50</t>
  </si>
  <si>
    <t>3,64</t>
  </si>
  <si>
    <t>10,31</t>
  </si>
  <si>
    <t>10,58</t>
  </si>
  <si>
    <t>5,67</t>
  </si>
  <si>
    <t>230,53</t>
  </si>
  <si>
    <t>11,51</t>
  </si>
  <si>
    <t xml:space="preserve">SELADOR HORIZONTAL PARA FITA DE ACO 1"                                                                                                                                                                                                                                                                                                                                                                                                                                                                    </t>
  </si>
  <si>
    <t>758,14</t>
  </si>
  <si>
    <t>72,87</t>
  </si>
  <si>
    <t>40,84</t>
  </si>
  <si>
    <t>34,38</t>
  </si>
  <si>
    <t>156,19</t>
  </si>
  <si>
    <t xml:space="preserve">SEMIRREBOQUE COM DOIS EIXOS EM TANDEM TIPO BASCULANTE COM CACAMBA METALICA 14 M3 (INCLUI MONTAGEM, NAO INCLUI CAVALO MECANICO)                                                                                                                                                                                                                                                                                                                                                                            </t>
  </si>
  <si>
    <t>235.239,93</t>
  </si>
  <si>
    <t>276.597,90</t>
  </si>
  <si>
    <t>213.902,37</t>
  </si>
  <si>
    <t>78,33</t>
  </si>
  <si>
    <t>48,44</t>
  </si>
  <si>
    <t>1.475,88</t>
  </si>
  <si>
    <t>5.946,22</t>
  </si>
  <si>
    <t>4.427,61</t>
  </si>
  <si>
    <t xml:space="preserve">SERVICO DE BOMBEAMENTO DE CONCRETO COM CONSUMO MINIMO DE 40 M3, (DISPONIBILIZACAO DE BOMBA), SEM O LANCAMENTO                                                                                                                                                                                                                                                                                                                                                                                             </t>
  </si>
  <si>
    <t>11,09</t>
  </si>
  <si>
    <t xml:space="preserve">SIFAO EM METAL CROMADO PARA PIA AMERICANA, 1.1/2 X 1.1/2"                                                                                                                                                                                                                                                                                                                                                                                                                                                 </t>
  </si>
  <si>
    <t>217,43</t>
  </si>
  <si>
    <t xml:space="preserve">SIFAO EM METAL CROMADO PARA PIA AMERICANA, 1.1/2 X 2"                                                                                                                                                                                                                                                                                                                                                                                                                                                     </t>
  </si>
  <si>
    <t>220,09</t>
  </si>
  <si>
    <t xml:space="preserve">SIFAO EM METAL CROMADO PARA PIA OU LAVATORIO, 1 X 1.1/2"                                                                                                                                                                                                                                                                                                                                                                                                                                                  </t>
  </si>
  <si>
    <t>173,00</t>
  </si>
  <si>
    <t xml:space="preserve">SIFAO EM METAL CROMADO PARA TANQUE, 1.1/4 X 1.1/2"                                                                                                                                                                                                                                                                                                                                                                                                                                                        </t>
  </si>
  <si>
    <t>183,22</t>
  </si>
  <si>
    <t>20,31</t>
  </si>
  <si>
    <t xml:space="preserve">SIFAO PLASTICO TIPO COPO PARA PIA AMERICANA 1.1/2 X 1.1/2"                                                                                                                                                                                                                                                                                                                                                                                                                                                </t>
  </si>
  <si>
    <t xml:space="preserve">SIFAO PLASTICO TIPO COPO PARA PIA OU LAVATORIO, 1 X 1.1/2"                                                                                                                                                                                                                                                                                                                                                                                                                                                </t>
  </si>
  <si>
    <t xml:space="preserve">SIFAO PLASTICO TIPO COPO PARA TANQUE, 1.1/4 X 1.1/2"                                                                                                                                                                                                                                                                                                                                                                                                                                                      </t>
  </si>
  <si>
    <t>25,11</t>
  </si>
  <si>
    <t>233,10</t>
  </si>
  <si>
    <t xml:space="preserve">SOLDA EM VARETA FOSCOPER, D = *2,5* MM X COMPRIMENTO 500 MM                                                                                                                                                                                                                                                                                                                                                                                                                                               </t>
  </si>
  <si>
    <t>249,42</t>
  </si>
  <si>
    <t>287,80</t>
  </si>
  <si>
    <t>29,48</t>
  </si>
  <si>
    <t>5.162,67</t>
  </si>
  <si>
    <t xml:space="preserve">SOLEIRA EM GRANITO, POLIDO, TIPO ANDORINHA/ QUARTZ/ CASTELO/ CORUMBA OU OUTROS EQUIVALENTES DA REGIAO, L= *15* CM, E= *2,0* CM                                                                                                                                                                                                                                                                                                                                                                            </t>
  </si>
  <si>
    <t>97,97</t>
  </si>
  <si>
    <t>103,78</t>
  </si>
  <si>
    <t xml:space="preserve">SOLEIRA/ PEITORIL EM MARMORE, POLIDO, BRANCO COMUM, L= *15* CM, E= *2* CM, CORTE RETO                                                                                                                                                                                                                                                                                                                                                                                                                     </t>
  </si>
  <si>
    <t>85,71</t>
  </si>
  <si>
    <t xml:space="preserve">SOLEIRA/ TABEIRA EM MARMORE, POLIDO, BRANCO COMUM, L= 5 CM, E= *2,0* CM                                                                                                                                                                                                                                                                                                                                                                                                                                   </t>
  </si>
  <si>
    <t>46,93</t>
  </si>
  <si>
    <t>12,11</t>
  </si>
  <si>
    <t>63,37</t>
  </si>
  <si>
    <t>43,58</t>
  </si>
  <si>
    <t>33,59</t>
  </si>
  <si>
    <t>29,56</t>
  </si>
  <si>
    <t>40,49</t>
  </si>
  <si>
    <t>206,93</t>
  </si>
  <si>
    <t>149,54</t>
  </si>
  <si>
    <t>7,98</t>
  </si>
  <si>
    <t>8,52</t>
  </si>
  <si>
    <t>12,50</t>
  </si>
  <si>
    <t>137,01</t>
  </si>
  <si>
    <t>34,80</t>
  </si>
  <si>
    <t xml:space="preserve">TABUA DE MADEIRA PARA PISO, CUMARU/IPE CHAMPANHE OU EQUIVALENTE DA REGIAO, ENCAIXE MACHO/FEMEA, *10 X 2* CM                                                                                                                                                                                                                                                                                                                                                                                               </t>
  </si>
  <si>
    <t>354,76</t>
  </si>
  <si>
    <t xml:space="preserve">TABUA DE MADEIRA PARA PISO, CUMARU/IPE CHAMPANHE OU EQUIVALENTE DA REGIAO, ENCAIXE MACHO/FEMEA, *15 X 2* CM                                                                                                                                                                                                                                                                                                                                                                                               </t>
  </si>
  <si>
    <t>382,88</t>
  </si>
  <si>
    <t xml:space="preserve">TABUA DE MADEIRA PARA PISO, IPE (CERNE) OU EQUIVALENTE DA REGIAO, ENCAIXE MACHO/FEMEA, *20 X 2* CM                                                                                                                                                                                                                                                                                                                                                                                                        </t>
  </si>
  <si>
    <t>475,25</t>
  </si>
  <si>
    <t>30,93</t>
  </si>
  <si>
    <t>199,28</t>
  </si>
  <si>
    <t xml:space="preserve">TALHA ELETRICA 3 T, VELOCIDADE 2,1 M / MIN, POTENCIA 1,3 KW                                                                                                                                                                                                                                                                                                                                                                                                                                               </t>
  </si>
  <si>
    <t>10.440,35</t>
  </si>
  <si>
    <t>755,40</t>
  </si>
  <si>
    <t>1.101,76</t>
  </si>
  <si>
    <t>1.977,63</t>
  </si>
  <si>
    <t>127,12</t>
  </si>
  <si>
    <t>161,98</t>
  </si>
  <si>
    <t>250,35</t>
  </si>
  <si>
    <t>374,06</t>
  </si>
  <si>
    <t>743,78</t>
  </si>
  <si>
    <t>1.369,27</t>
  </si>
  <si>
    <t>2.405,14</t>
  </si>
  <si>
    <t xml:space="preserve">TAMPA DE CONCRETO ARMADO PARA POCO, COM FURO E TAMPINHA, D = *0,90* M, E = 0,05 M                                                                                                                                                                                                                                                                                                                                                                                                                         </t>
  </si>
  <si>
    <t xml:space="preserve">TAMPA DE CONCRETO ARMADO PARA POCO, COM FURO E TAMPINHA, D = *1,10* M, E = 0,05 M                                                                                                                                                                                                                                                                                                                                                                                                                         </t>
  </si>
  <si>
    <t>196,84</t>
  </si>
  <si>
    <t xml:space="preserve">TAMPA DE CONCRETO ARMADO PARA POCO, COM FURO E TAMPINHA, D = *1,35* M, E = 0,05 M                                                                                                                                                                                                                                                                                                                                                                                                                         </t>
  </si>
  <si>
    <t>341,39</t>
  </si>
  <si>
    <t xml:space="preserve">TAMPA DE CONCRETO ARMADO PARA POCO, COM FURO E TAMPINHA, D = 1,50 M, E = 0,05 M                                                                                                                                                                                                                                                                                                                                                                                                                           </t>
  </si>
  <si>
    <t>524,90</t>
  </si>
  <si>
    <t xml:space="preserve">TAMPA DE CONCRETO ARMADO PARA POCO, COM FURO E TAMPINHA, D = 2,00 M, E = 0,05 M                                                                                                                                                                                                                                                                                                                                                                                                                           </t>
  </si>
  <si>
    <t>984,20</t>
  </si>
  <si>
    <t xml:space="preserve">TAMPA DE CONCRETO ARMADO PARA POCO, COM FURO E TAMPINHA, D = 2,50 M, E = 0,05 M                                                                                                                                                                                                                                                                                                                                                                                                                           </t>
  </si>
  <si>
    <t>1.514,23</t>
  </si>
  <si>
    <t>5,77</t>
  </si>
  <si>
    <t xml:space="preserve">TAMPAO / TERMINAL / PLUG, D = 1 1/4", PARA DUTO CORRUGADO PEAD (CABEAMENTO SUBTERRANEO)                                                                                                                                                                                                                                                                                                                                                                                                                   </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</si>
  <si>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</si>
  <si>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</si>
  <si>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</si>
  <si>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16,31</t>
  </si>
  <si>
    <t>173,24</t>
  </si>
  <si>
    <t>93,85</t>
  </si>
  <si>
    <t>234,63</t>
  </si>
  <si>
    <t>594,97</t>
  </si>
  <si>
    <t>729,05</t>
  </si>
  <si>
    <t>142,45</t>
  </si>
  <si>
    <t>217,87</t>
  </si>
  <si>
    <t>304,19</t>
  </si>
  <si>
    <t>469,27</t>
  </si>
  <si>
    <t>540,51</t>
  </si>
  <si>
    <t>715,65</t>
  </si>
  <si>
    <t>2.280,19</t>
  </si>
  <si>
    <t>771,79</t>
  </si>
  <si>
    <t>438,79</t>
  </si>
  <si>
    <t>85.950,00</t>
  </si>
  <si>
    <t>105.784,61</t>
  </si>
  <si>
    <t>60.366,21</t>
  </si>
  <si>
    <t>71.720,82</t>
  </si>
  <si>
    <t>57.060,45</t>
  </si>
  <si>
    <t>119.510,74</t>
  </si>
  <si>
    <t>125.259,91</t>
  </si>
  <si>
    <t>147.034,86</t>
  </si>
  <si>
    <t>510,24</t>
  </si>
  <si>
    <t>374,63</t>
  </si>
  <si>
    <t>348,10</t>
  </si>
  <si>
    <t>426,51</t>
  </si>
  <si>
    <t>226,57</t>
  </si>
  <si>
    <t xml:space="preserve">TARIFA "A" ENTRE 0 E 20M3 FORNECIMENTO D'AGUA                                                                                                                                                                                                                                                                                                                                                                                                                                                             </t>
  </si>
  <si>
    <t>15,32</t>
  </si>
  <si>
    <t>263,79</t>
  </si>
  <si>
    <t>4,71</t>
  </si>
  <si>
    <t>46,26</t>
  </si>
  <si>
    <t>77,25</t>
  </si>
  <si>
    <t>181,62</t>
  </si>
  <si>
    <t>211,20</t>
  </si>
  <si>
    <t>1.381,93</t>
  </si>
  <si>
    <t>14,82</t>
  </si>
  <si>
    <t>55,73</t>
  </si>
  <si>
    <t>71,80</t>
  </si>
  <si>
    <t>141,91</t>
  </si>
  <si>
    <t>403,97</t>
  </si>
  <si>
    <t>632,04</t>
  </si>
  <si>
    <t>53,13</t>
  </si>
  <si>
    <t>30,89</t>
  </si>
  <si>
    <t xml:space="preserve">TE DE INSPECAO, PVC, 100 X 75 MM, SERIE NORMAL PARA ESGOTO PREDIAL                                                                                                                                                                                                                                                                                                                                                                                                                                        </t>
  </si>
  <si>
    <t>43,12</t>
  </si>
  <si>
    <t>8,68</t>
  </si>
  <si>
    <t>4,92</t>
  </si>
  <si>
    <t>26,63</t>
  </si>
  <si>
    <t>40,18</t>
  </si>
  <si>
    <t>83,66</t>
  </si>
  <si>
    <t>70,70</t>
  </si>
  <si>
    <t>40,78</t>
  </si>
  <si>
    <t>142,97</t>
  </si>
  <si>
    <t>18,16</t>
  </si>
  <si>
    <t>42,76</t>
  </si>
  <si>
    <t>98,82</t>
  </si>
  <si>
    <t>40,04</t>
  </si>
  <si>
    <t>54,73</t>
  </si>
  <si>
    <t>51,23</t>
  </si>
  <si>
    <t>188,09</t>
  </si>
  <si>
    <t>191,28</t>
  </si>
  <si>
    <t>289,94</t>
  </si>
  <si>
    <t>316,08</t>
  </si>
  <si>
    <t>321,02</t>
  </si>
  <si>
    <t>440,33</t>
  </si>
  <si>
    <t>149,29</t>
  </si>
  <si>
    <t>179,82</t>
  </si>
  <si>
    <t>50,20</t>
  </si>
  <si>
    <t>73,58</t>
  </si>
  <si>
    <t>19,93</t>
  </si>
  <si>
    <t>31,58</t>
  </si>
  <si>
    <t>31,99</t>
  </si>
  <si>
    <t>258,88</t>
  </si>
  <si>
    <t>3,07</t>
  </si>
  <si>
    <t>42,24</t>
  </si>
  <si>
    <t>121,61</t>
  </si>
  <si>
    <t xml:space="preserve">TE PVC ROSCAVEL 90 GRAUS, 1", PARA AGUA FRIA PREDIAL                                                                                                                                                                                                                                                                                                                                                                                                                                                      </t>
  </si>
  <si>
    <t>25,87</t>
  </si>
  <si>
    <t xml:space="preserve">TE PVC, ROSCAVEL, 90 GRAUS, 1/2", AGUA FRIA PREDIAL                                                                                                                                                                                                                                                                                                                                                                                                                                                       </t>
  </si>
  <si>
    <t xml:space="preserve">TE PVC, ROSCAVEL, 90 GRAUS, 2", AGUA FRIA PREDIAL                                                                                                                                                                                                                                                                                                                                                                                                                                                         </t>
  </si>
  <si>
    <t>49,19</t>
  </si>
  <si>
    <t>5,22</t>
  </si>
  <si>
    <t>4,24</t>
  </si>
  <si>
    <t>30,30</t>
  </si>
  <si>
    <t>44,20</t>
  </si>
  <si>
    <t>47,05</t>
  </si>
  <si>
    <t>20,37</t>
  </si>
  <si>
    <t>19,63</t>
  </si>
  <si>
    <t>17,45</t>
  </si>
  <si>
    <t>168,36</t>
  </si>
  <si>
    <t>9,26</t>
  </si>
  <si>
    <t>57,66</t>
  </si>
  <si>
    <t>78,41</t>
  </si>
  <si>
    <t>49,69</t>
  </si>
  <si>
    <t>55,13</t>
  </si>
  <si>
    <t>90,98</t>
  </si>
  <si>
    <t>121,82</t>
  </si>
  <si>
    <t>30,13</t>
  </si>
  <si>
    <t>216,24</t>
  </si>
  <si>
    <t>58,10</t>
  </si>
  <si>
    <t>10.172,27</t>
  </si>
  <si>
    <t>10.121,06</t>
  </si>
  <si>
    <t>70,54</t>
  </si>
  <si>
    <t>12.349,50</t>
  </si>
  <si>
    <t>26,89</t>
  </si>
  <si>
    <t>4.707,70</t>
  </si>
  <si>
    <t>59,54</t>
  </si>
  <si>
    <t>3,01</t>
  </si>
  <si>
    <t xml:space="preserve">TELA DE ACO SOLDADA GALVANIZADA/ZINCADA PARA ALVENARIA, FIO D = *1,20 A 1,70* MM, MALHA 15 X 15 MM, (C X L) *50 X 12* CM                                                                                                                                                                                                                                                                                                                                                                                  </t>
  </si>
  <si>
    <t>3,70</t>
  </si>
  <si>
    <t xml:space="preserve">TELA DE ACO SOLDADA GALVANIZADA/ZINCADA PARA ALVENARIA, FIO D = *1,20 A 1,70* MM, MALHA 15 X 15 MM, (C X L) *50 X 17,5* CM                                                                                                                                                                                                                                                                                                                                                                                </t>
  </si>
  <si>
    <t xml:space="preserve">TELA DE ACO SOLDADA NERVURADA, CA-60, Q-138, (2,20 KG/M2), DIAMETRO DO FIO = 4,2 MM, LARGURA = 2,45 M, ESPACAMENTO DA MALHA = 10 X 10 CM                                                                                                                                                                                                                                                                                                                                                                  </t>
  </si>
  <si>
    <t>18,45</t>
  </si>
  <si>
    <t xml:space="preserve">TELA DE ACO SOLDADA NERVURADA, CA-60, Q-159, (2,52 KG/M2), DIAMETRO DO FIO = 4,5 MM, LARGURA = 2,45 M, ESPACAMENTO DA MALHA = 10 X 10 CM                                                                                                                                                                                                                                                                                                                                                                  </t>
  </si>
  <si>
    <t>7,99</t>
  </si>
  <si>
    <t xml:space="preserve">TELA DE ACO SOLDADA NERVURADA, CA-60, Q-92, (1,48 KG/M2), DIAMETRO DO FIO = 4,2 MM, LARGURA = 2,45 X 60 M DE COMPRIMENTO, ESPACAMENTO DA MALHA = 15 X 15 CM                                                                                                                                                                                                                                                                                                                                               </t>
  </si>
  <si>
    <t>25,18</t>
  </si>
  <si>
    <t>14,47</t>
  </si>
  <si>
    <t>21,82</t>
  </si>
  <si>
    <t>37,01</t>
  </si>
  <si>
    <t>23,67</t>
  </si>
  <si>
    <t>57,91</t>
  </si>
  <si>
    <t>100,73</t>
  </si>
  <si>
    <t>25,89</t>
  </si>
  <si>
    <t>12,63</t>
  </si>
  <si>
    <t>967,64</t>
  </si>
  <si>
    <t>2.515,00</t>
  </si>
  <si>
    <t xml:space="preserve">TELHA DE BARRO / CERAMICA, NAO ESMALTADA, TIPO ROMANA, AMERICANA, PORTUGUESA, FRANCESA, COMPRIMENTO DE *41* CM, RENDIMENTO DE *16* TELHAS/M2                                                                                                                                                                                                                                                                                                                                                              </t>
  </si>
  <si>
    <t xml:space="preserve">TELHA DE CONCRETO TIPO CLASSICA, COR CINZA, COMPRIMENTO DE *42* CM, RENDIMENTO DE *10* TELHAS/M2                                                                                                                                                                                                                                                                                                                                                                                                          </t>
  </si>
  <si>
    <t>136,01</t>
  </si>
  <si>
    <t>202,45</t>
  </si>
  <si>
    <t>255,24</t>
  </si>
  <si>
    <t>154,83</t>
  </si>
  <si>
    <t>286,13</t>
  </si>
  <si>
    <t>338,77</t>
  </si>
  <si>
    <t>48,73</t>
  </si>
  <si>
    <t>103,31</t>
  </si>
  <si>
    <t>92,56</t>
  </si>
  <si>
    <t>104,21</t>
  </si>
  <si>
    <t>121,10</t>
  </si>
  <si>
    <t>170,97</t>
  </si>
  <si>
    <t>35,97</t>
  </si>
  <si>
    <t>109,83</t>
  </si>
  <si>
    <t>122,39</t>
  </si>
  <si>
    <t>184,69</t>
  </si>
  <si>
    <t>225,00</t>
  </si>
  <si>
    <t>241,26</t>
  </si>
  <si>
    <t>257,46</t>
  </si>
  <si>
    <t>293,06</t>
  </si>
  <si>
    <t>322,00</t>
  </si>
  <si>
    <t>204,10</t>
  </si>
  <si>
    <t>339,80</t>
  </si>
  <si>
    <t>482,03</t>
  </si>
  <si>
    <t>595,02</t>
  </si>
  <si>
    <t>665,31</t>
  </si>
  <si>
    <t>763,22</t>
  </si>
  <si>
    <t>157,26</t>
  </si>
  <si>
    <t xml:space="preserve">TELHA TERMOISOLANTE REVESTIDA EM ACO GALVALUME, FACE SUPERIOR TRAPEZOIDAL E FACE INFERIOR PLANA (NAO INCLUI ACESSORIOS DE FIXACAO), REVEST COM ESPESSURA DE 0,50 MM, COM PRE-PINTURA DE COR BRANCA NAS DUAS FACES, NUCLEO EM POLIISOCIANURATO (PIR) COM ESPESSURA DE 50 MM                                                                                                                                                                                                                                </t>
  </si>
  <si>
    <t>177,08</t>
  </si>
  <si>
    <t>144,47</t>
  </si>
  <si>
    <t>149,18</t>
  </si>
  <si>
    <t>154,05</t>
  </si>
  <si>
    <t>47,02</t>
  </si>
  <si>
    <t>402,71</t>
  </si>
  <si>
    <t>508,76</t>
  </si>
  <si>
    <t>39,73</t>
  </si>
  <si>
    <t xml:space="preserve">TELHADOR / TELHADISTA (HORISTA)                                                                                                                                                                                                                                                                                                                                                                                                                                                                           </t>
  </si>
  <si>
    <t xml:space="preserve">TELHADOR / TELHADISTA (MENSALISTA)                                                                                                                                                                                                                                                                                                                                                                                                                                                                        </t>
  </si>
  <si>
    <t>135,22</t>
  </si>
  <si>
    <t>27,99</t>
  </si>
  <si>
    <t>28,78</t>
  </si>
  <si>
    <t>37,98</t>
  </si>
  <si>
    <t>38,39</t>
  </si>
  <si>
    <t>6,86</t>
  </si>
  <si>
    <t>55,26</t>
  </si>
  <si>
    <t>66,31</t>
  </si>
  <si>
    <t>9,58</t>
  </si>
  <si>
    <t>111,90</t>
  </si>
  <si>
    <t>17,40</t>
  </si>
  <si>
    <t>23,05</t>
  </si>
  <si>
    <t>1.094,43</t>
  </si>
  <si>
    <t>1.536,04</t>
  </si>
  <si>
    <t>18,80</t>
  </si>
  <si>
    <t xml:space="preserve">TIJOLO CERAMICO MACICO APARENTE 2 FUROS DE *6,5 X 10 X 20* CM (L X A X C)                                                                                                                                                                                                                                                                                                                                                                                                                                 </t>
  </si>
  <si>
    <t>153,10</t>
  </si>
  <si>
    <t>74,12</t>
  </si>
  <si>
    <t>1.600,83</t>
  </si>
  <si>
    <t>72,70</t>
  </si>
  <si>
    <t>24,07</t>
  </si>
  <si>
    <t>30,53</t>
  </si>
  <si>
    <t>35,42</t>
  </si>
  <si>
    <t>20,43</t>
  </si>
  <si>
    <t>12,34</t>
  </si>
  <si>
    <t>84,16</t>
  </si>
  <si>
    <t>90,49</t>
  </si>
  <si>
    <t>46,80</t>
  </si>
  <si>
    <t>44,22</t>
  </si>
  <si>
    <t>43,86</t>
  </si>
  <si>
    <t>48,52</t>
  </si>
  <si>
    <t>53,55</t>
  </si>
  <si>
    <t>44,46</t>
  </si>
  <si>
    <t>32,61</t>
  </si>
  <si>
    <t>31,47</t>
  </si>
  <si>
    <t>12,70</t>
  </si>
  <si>
    <t>30,46</t>
  </si>
  <si>
    <t>19,94</t>
  </si>
  <si>
    <t>37,12</t>
  </si>
  <si>
    <t xml:space="preserve">TIRANTE EM FERRO GALVANIZADO PARA CONTRAVENTAMENTO DE TELHA CANALETE 90, 1/4" X 400 MM                                                                                                                                                                                                                                                                                                                                                                                                                    </t>
  </si>
  <si>
    <t>48,40</t>
  </si>
  <si>
    <t>44,26</t>
  </si>
  <si>
    <t>41,71</t>
  </si>
  <si>
    <t>10,71</t>
  </si>
  <si>
    <t>19,81</t>
  </si>
  <si>
    <t>34,97</t>
  </si>
  <si>
    <t xml:space="preserve">TOMADA 2P+T 10A, 250V (APENAS MODULO)                                                                                                                                                                                                                                                                                                                                                                                                                                                                     </t>
  </si>
  <si>
    <t xml:space="preserve">TOMADA 2P+T 20A, 250V (APENAS MODULO)                                                                                                                                                                                                                                                                                                                                                                                                                                                                     </t>
  </si>
  <si>
    <t>73,56</t>
  </si>
  <si>
    <t>12.874,24</t>
  </si>
  <si>
    <t>89,92</t>
  </si>
  <si>
    <t>196,36</t>
  </si>
  <si>
    <t>161,10</t>
  </si>
  <si>
    <t>38,94</t>
  </si>
  <si>
    <t>94,59</t>
  </si>
  <si>
    <t>251,94</t>
  </si>
  <si>
    <t>58,73</t>
  </si>
  <si>
    <t>107,37</t>
  </si>
  <si>
    <t>69,08</t>
  </si>
  <si>
    <t>297,88</t>
  </si>
  <si>
    <t>1.978,32</t>
  </si>
  <si>
    <t xml:space="preserve">TORNEIRA DE MESA/BANCADA, PARA LAVATORIO, FIXA, METALICA CROMADA, PADRAO POPULAR, 1/2" OU 3/4" (REF 1193)                                                                                                                                                                                                                                                                                                                                                                                                 </t>
  </si>
  <si>
    <t>64,95</t>
  </si>
  <si>
    <t xml:space="preserve">TORNEIRA DE METAL AMARELO, PARA TANQUE / JARDIM, DE PAREDE, COM BICO PLASTICO, CANO CURTO, AREA EXTERNA, PADRAO POPULAR / USO GERAL, 1/2" OU 3/4" (REF 1128)                                                                                                                                                                                                                                                                                                                                              </t>
  </si>
  <si>
    <t>41,44</t>
  </si>
  <si>
    <t xml:space="preserve">TORNEIRA DE METAL AMARELO, PARA TANQUE / JARDIM, DE PAREDE, SEM BICO, CANO CURTO, PADRAO POPULAR / USO GERAL, 1/2" OU 3/4" (REF 1120)                                                                                                                                                                                                                                                                                                                                                                     </t>
  </si>
  <si>
    <t>35,16</t>
  </si>
  <si>
    <t>187,15</t>
  </si>
  <si>
    <t xml:space="preserve">TORNEIRA METALICA CROMADA CANO CURTO, SEM BICO, SEM AREJADOR, DE PAREDE, PARA TANQUE E USO GERAL, 1/2" OU 3/4" (REF 1143)                                                                                                                                                                                                                                                                                                                                                                                 </t>
  </si>
  <si>
    <t>84,59</t>
  </si>
  <si>
    <t>126,96</t>
  </si>
  <si>
    <t>1.605,23</t>
  </si>
  <si>
    <t>133,39</t>
  </si>
  <si>
    <t>168,97</t>
  </si>
  <si>
    <t xml:space="preserve">TORNEIRA METALICA CROMADA DE PAREDE, PARA COZINHA, BICA MOVEL, COM AREJADOR, 1/2" OU 3/4" (REF 1167 / 1168)                                                                                                                                                                                                                                                                                                                                                                                               </t>
  </si>
  <si>
    <t>112,48</t>
  </si>
  <si>
    <t xml:space="preserve">TORNEIRA METALICA CROMADA PARA JARDIM / TANQUE, COM BICO PLASTICO, CANO LONGO, DE PAREDE, PADRAO POPULAR / USO GERAL, 1/2" OU 3/4" (REF 1153 / 1130)                                                                                                                                                                                                                                                                                                                                                      </t>
  </si>
  <si>
    <t xml:space="preserve">TORNEIRA METALICA CROMADA PARA TANQUE / JARDIM, SEM BICO, CANO LONGO, DE PAREDE, PADRAO POPULAR / USO GERAL, 1/2" OU 3/4" (REF 1126)                                                                                                                                                                                                                                                                                                                                                                      </t>
  </si>
  <si>
    <t>45,17</t>
  </si>
  <si>
    <t xml:space="preserve">TORNEIRA METALICA CROMADA, CANO CURTO, COM AREJADOR, SEM BICO PLASTICO, DE PAREDE, PARA USO GERAL, 1/2" OU 3/4" (REF 1152 / 1154)                                                                                                                                                                                                                                                                                                                                                                         </t>
  </si>
  <si>
    <t>65,65</t>
  </si>
  <si>
    <t xml:space="preserve">TORNEIRA METALICA CROMADA, DE MESA/BANCADA, PARA COZINHA, BICA MOVEL, COM AREJADOR, 1/2" OU 3/4" (REF 1167 / 1168)                                                                                                                                                                                                                                                                                                                                                                                        </t>
  </si>
  <si>
    <t>112,83</t>
  </si>
  <si>
    <t xml:space="preserve">TORNEIRA METALICA CROMADA, RETA, DE PAREDE, PARA COZINHA, COM AREJADOR, PADRAO POPULAR, 1/2" OU 3/4" (REF 1159 / 1160)                                                                                                                                                                                                                                                                                                                                                                                    </t>
  </si>
  <si>
    <t>85,45</t>
  </si>
  <si>
    <t xml:space="preserve">TORNEIRA METALICA CROMADA, RETA, DE PAREDE, PARA COZINHA, SEM BICO, SEM AREJADOR, PADRAO POPULAR, 1/2" OU 3/4" (REF 1158)                                                                                                                                                                                                                                                                                                                                                                                 </t>
  </si>
  <si>
    <t>75,90</t>
  </si>
  <si>
    <t>24,40</t>
  </si>
  <si>
    <t xml:space="preserve">TORNEIRA PLASTICA DE BOIA PARA CAIXA DE DESCARGA, 1/2", BALAO E TORNEIRA PLASTICOS, COM HASTE METALICA                                                                                                                                                                                                                                                                                                                                                                                                    </t>
  </si>
  <si>
    <t xml:space="preserve">TORNEIRA PLASTICA DE MESA, BICA MOVEL, PARA COZINHA 1/2"                                                                                                                                                                                                                                                                                                                                                                                                                                                  </t>
  </si>
  <si>
    <t>35,26</t>
  </si>
  <si>
    <t xml:space="preserve">TORNEIRA PLASTICA PARA TANQUE 1/2" OU 3/4" COM BICO PARA MANGUEIRA                                                                                                                                                                                                                                                                                                                                                                                                                                        </t>
  </si>
  <si>
    <t>21,22</t>
  </si>
  <si>
    <t>121.003,14</t>
  </si>
  <si>
    <t>18.704,49</t>
  </si>
  <si>
    <t>8.580,04</t>
  </si>
  <si>
    <t>23.590,83</t>
  </si>
  <si>
    <t>153.004,25</t>
  </si>
  <si>
    <t>33.094,45</t>
  </si>
  <si>
    <t>10.479,91</t>
  </si>
  <si>
    <t>38.610,19</t>
  </si>
  <si>
    <t>11.705,63</t>
  </si>
  <si>
    <t>63.005,71</t>
  </si>
  <si>
    <t>15.137,65</t>
  </si>
  <si>
    <t>86.423,10</t>
  </si>
  <si>
    <t>1.113.149,80</t>
  </si>
  <si>
    <t>4.585.785,54</t>
  </si>
  <si>
    <t>1.079.918,00</t>
  </si>
  <si>
    <t>1.400.000,00</t>
  </si>
  <si>
    <t>1.391.437,18</t>
  </si>
  <si>
    <t>2.062.409,72</t>
  </si>
  <si>
    <t>1.130.275,16</t>
  </si>
  <si>
    <t>323.831,75</t>
  </si>
  <si>
    <t>375.233,62</t>
  </si>
  <si>
    <t>110.514,00</t>
  </si>
  <si>
    <t>179.215,16</t>
  </si>
  <si>
    <t>275.000,00</t>
  </si>
  <si>
    <t xml:space="preserve">TRATOR DE PNEUS COM POTENCIA DE 85 CV, TURBO, PESO COM LASTRO DE 4900 KG                                                                                                                                                                                                                                                                                                                                                                                                                                  </t>
  </si>
  <si>
    <t>264.912,36</t>
  </si>
  <si>
    <t>295.560,73</t>
  </si>
  <si>
    <t>175,07</t>
  </si>
  <si>
    <t xml:space="preserve">TRILHO QUADRADO FRISADO PARA RODIZIO (VERGALHAO MACICO), EM ALUMINIO, COM DIMENSOES DE *6 X 6* MM                                                                                                                                                                                                                                                                                                                                                                                                         </t>
  </si>
  <si>
    <t>609,94</t>
  </si>
  <si>
    <t>13,07</t>
  </si>
  <si>
    <t>85,06</t>
  </si>
  <si>
    <t>46,74</t>
  </si>
  <si>
    <t>100,14</t>
  </si>
  <si>
    <t>91,71</t>
  </si>
  <si>
    <t>40,90</t>
  </si>
  <si>
    <t>54,28</t>
  </si>
  <si>
    <t>62,80</t>
  </si>
  <si>
    <t>1.944,72</t>
  </si>
  <si>
    <t>182,34</t>
  </si>
  <si>
    <t>112,54</t>
  </si>
  <si>
    <t>3.731,53</t>
  </si>
  <si>
    <t xml:space="preserve">TUBO ACO CARBONO SEM COSTURA 20", E= *6,35 MM, SCHEDULE 10, *78,46 KG/M                                                                                                                                                                                                                                                                                                                                                                                                                                   </t>
  </si>
  <si>
    <t>2.067,82</t>
  </si>
  <si>
    <t>70,31</t>
  </si>
  <si>
    <t>229,56</t>
  </si>
  <si>
    <t>334,02</t>
  </si>
  <si>
    <t>477,50</t>
  </si>
  <si>
    <t>523,95</t>
  </si>
  <si>
    <t>900,30</t>
  </si>
  <si>
    <t xml:space="preserve">TUBO ACO CARBONO SEM COSTURA 6", E= 7,11 MM, SCHEDULE 40, *28,26 KG/M                                                                                                                                                                                                                                                                                                                                                                                                                                     </t>
  </si>
  <si>
    <t>589,80</t>
  </si>
  <si>
    <t>1.183,17</t>
  </si>
  <si>
    <t xml:space="preserve">TUBO ACO CARBONO SEM COSTURA 8", E= *6,35 MM, SCHEDULE 20, *33,27 KG/M                                                                                                                                                                                                                                                                                                                                                                                                                                    </t>
  </si>
  <si>
    <t>684,30</t>
  </si>
  <si>
    <t>746,51</t>
  </si>
  <si>
    <t>888,04</t>
  </si>
  <si>
    <t xml:space="preserve">TUBO ACO GALVANIZADO COM COSTURA, CLASSE LEVE, DN 100 MM (4"), E = 3,75 MM, *10,55* KG/M (NBR 5580)                                                                                                                                                                                                                                                                                                                                                                                                       </t>
  </si>
  <si>
    <t>166,53</t>
  </si>
  <si>
    <t xml:space="preserve">TUBO ACO GALVANIZADO COM COSTURA, CLASSE LEVE, DN 15 MM (1/2"), E = 2,25 MM, *1,2* KG/M (NBR 5580)                                                                                                                                                                                                                                                                                                                                                                                                        </t>
  </si>
  <si>
    <t xml:space="preserve">TUBO ACO GALVANIZADO COM COSTURA, CLASSE LEVE, DN 20 MM (3/4"), E = 2,25 MM, *1,3* KG/M (NBR 5580)                                                                                                                                                                                                                                                                                                                                                                                                        </t>
  </si>
  <si>
    <t xml:space="preserve">TUBO ACO GALVANIZADO COM COSTURA, CLASSE LEVE, DN 25 MM (1"), E = 2,65 MM, *2,11* KG/M (NBR 5580)                                                                                                                                                                                                                                                                                                                                                                                                         </t>
  </si>
  <si>
    <t>34,01</t>
  </si>
  <si>
    <t xml:space="preserve">TUBO ACO GALVANIZADO COM COSTURA, CLASSE LEVE, DN 32 MM (1 1/4"), E = 2,65 MM, *2,71* KG/M (NBR 5580)                                                                                                                                                                                                                                                                                                                                                                                                     </t>
  </si>
  <si>
    <t>49,57</t>
  </si>
  <si>
    <t xml:space="preserve">TUBO ACO GALVANIZADO COM COSTURA, CLASSE LEVE, DN 40 MM (1 1/2"), E = 3,00 MM, *3,48* KG/M (NBR 5580)                                                                                                                                                                                                                                                                                                                                                                                                     </t>
  </si>
  <si>
    <t>54,77</t>
  </si>
  <si>
    <t xml:space="preserve">TUBO ACO GALVANIZADO COM COSTURA, CLASSE LEVE, DN 50 MM (2"), E = 3,00 MM, *4,40* KG/M (NBR 5580)                                                                                                                                                                                                                                                                                                                                                                                                         </t>
  </si>
  <si>
    <t>71,48</t>
  </si>
  <si>
    <t xml:space="preserve">TUBO ACO GALVANIZADO COM COSTURA, CLASSE LEVE, DN 65 MM (2 1/2"), E = 3,35 MM, * 6,23* KG/M (NBR 5580)                                                                                                                                                                                                                                                                                                                                                                                                    </t>
  </si>
  <si>
    <t>100,02</t>
  </si>
  <si>
    <t xml:space="preserve">TUBO ACO GALVANIZADO COM COSTURA, CLASSE LEVE, DN 80 MM (3"), E = 3,35 MM, *7,32* KG/M (NBR 5580)                                                                                                                                                                                                                                                                                                                                                                                                         </t>
  </si>
  <si>
    <t>114,91</t>
  </si>
  <si>
    <t>47,20</t>
  </si>
  <si>
    <t>37,43</t>
  </si>
  <si>
    <t>98,12</t>
  </si>
  <si>
    <t>79,07</t>
  </si>
  <si>
    <t>132,04</t>
  </si>
  <si>
    <t>181,85</t>
  </si>
  <si>
    <t>272,27</t>
  </si>
  <si>
    <t>295,28</t>
  </si>
  <si>
    <t>21,41</t>
  </si>
  <si>
    <t>42,17</t>
  </si>
  <si>
    <t>140,47</t>
  </si>
  <si>
    <t>220,01</t>
  </si>
  <si>
    <t>338,64</t>
  </si>
  <si>
    <t>478,58</t>
  </si>
  <si>
    <t>557,36</t>
  </si>
  <si>
    <t xml:space="preserve">TUBO COLETOR DE ESGOTO, PVC, JEI, DN 150 MM (NBR 7362)                                                                                                                                                                                                                                                                                                                                                                                                                                                    </t>
  </si>
  <si>
    <t>82,71</t>
  </si>
  <si>
    <t>545,23</t>
  </si>
  <si>
    <t>2.020,59</t>
  </si>
  <si>
    <t>364,85</t>
  </si>
  <si>
    <t>1.311,67</t>
  </si>
  <si>
    <t>2.792,59</t>
  </si>
  <si>
    <t>143,69</t>
  </si>
  <si>
    <t>225,12</t>
  </si>
  <si>
    <t>806,42</t>
  </si>
  <si>
    <t>41,04</t>
  </si>
  <si>
    <t>388,40</t>
  </si>
  <si>
    <t>11,42</t>
  </si>
  <si>
    <t>54,94</t>
  </si>
  <si>
    <t>130,02</t>
  </si>
  <si>
    <t>204,08</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</si>
  <si>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</si>
  <si>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</si>
  <si>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65,76</t>
  </si>
  <si>
    <t xml:space="preserve">TUBO DE BORRACHA ELASTOMERICA FLEXIVEL, PRETA, PARA ISOLAMENTO TERMICO DE TUBULACAO, DN 1 5/8" (42 MM), E= 32 MM, COEFICIENTE DE CONDUTIVIDADE TERMICA 0,036W/MK, VAPOR DE AGUA MAIOR OU IGUAL A 10.000                                                                                                                                                                                                                                                                                                   </t>
  </si>
  <si>
    <t>75,05</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</si>
  <si>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</si>
  <si>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</si>
  <si>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</si>
  <si>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51,90</t>
  </si>
  <si>
    <t xml:space="preserve">TUBO DE BORRACHA ELASTOMERICA FLEXIVEL, PRETA, PARA ISOLAMENTO TERMICO DE TUBULACAO, DN 2 1/8" (54 MM), E= 32 MM, COEFICIENTE DE CONDUTIVIDADE TERMICA 0,036W/MK, VAPOR DE AGUA MAIOR OU IGUAL A 10.000                                                                                                                                                                                                                                                                                                   </t>
  </si>
  <si>
    <t>89,82</t>
  </si>
  <si>
    <t xml:space="preserve">TUBO DE BORRACHA ELASTOMERICA FLEXIVEL, PRETA, PARA ISOLAMENTO TERMICO DE TUBULACAO, DN 3/4" (18 MM), E= 32 MM, COEFICIENTE DE CONDUTIVIDADE TERMICA 0,036W/MK, VAPOR DE AGUA MAIOR OU IGUAL A 10.000                                                                                                                                                                                                                                                                                                     </t>
  </si>
  <si>
    <t>49,84</t>
  </si>
  <si>
    <t xml:space="preserve">TUBO DE BORRACHA ELASTOMERICA FLEXIVEL, PRETA, PARA ISOLAMENTO TERMICO DE TUBULACAO, DN 3/8" (10 MM), E= 19 MM, COEFICIENTE DE CONDUTIVIDADE TERMICA 0,036W/MK, VAPOR DE AGUA MAIOR OU IGUAL A 10.000                                                                                                                                                                                                                                                                                                     </t>
  </si>
  <si>
    <t>9,18</t>
  </si>
  <si>
    <t xml:space="preserve">TUBO DE BORRACHA ELASTOMERICA FLEXIVEL, PRETA, PARA ISOLAMENTO TERMICO DE TUBULACAO, DN 7/8" (22 MM), E= 32 MM, COEFICIENTE DE CONDUTIVIDADE TERMICA 0,036W/MK, VAPOR DE AGUA MAIOR OU IGUAL A 10.000                                                                                                                                                                                                                                                                                                     </t>
  </si>
  <si>
    <t xml:space="preserve">TUBO DE COBRE CLASSE "A", DN = 1 1/2" (42 MM), PARA INSTALACOES DE MEDIA PRESSAO PARA GASES COMBUSTIVEIS E MEDICINAIS                                                                                                                                                                                                                                                                                                                                                                                     </t>
  </si>
  <si>
    <t>176,28</t>
  </si>
  <si>
    <t xml:space="preserve">TUBO DE COBRE CLASSE "A", DN = 1 1/4" (35 MM), PARA INSTALACOES DE MEDIA PRESSAO PARA GASES COMBUSTIVEIS E MEDICINAIS                                                                                                                                                                                                                                                                                                                                                                                     </t>
  </si>
  <si>
    <t>146,52</t>
  </si>
  <si>
    <t xml:space="preserve">TUBO DE COBRE CLASSE "A", DN = 1/2" (15 MM), PARA INSTALACOES DE MEDIA PRESSAO PARA GASES COMBUSTIVEIS E MEDICINAIS                                                                                                                                                                                                                                                                                                                                                                                       </t>
  </si>
  <si>
    <t>47,13</t>
  </si>
  <si>
    <t xml:space="preserve">TUBO DE COBRE CLASSE "A", DN = 1" (28 MM), PARA INSTALACOES DE MEDIA PRESSAO PARA GASES COMBUSTIVEIS E MEDICINAIS                                                                                                                                                                                                                                                                                                                                                                                         </t>
  </si>
  <si>
    <t>97,01</t>
  </si>
  <si>
    <t xml:space="preserve">TUBO DE COBRE CLASSE "A", DN = 2 1/2" (66 MM), PARA INSTALACOES DE MEDIA PRESSAO PARA GASES COMBUSTIVEIS E MEDICINAIS                                                                                                                                                                                                                                                                                                                                                                                     </t>
  </si>
  <si>
    <t>324,48</t>
  </si>
  <si>
    <t xml:space="preserve">TUBO DE COBRE CLASSE "A", DN = 2" (54 MM), PARA INSTALACOES DE MEDIA PRESSAO PARA GASES COMBUSTIVEIS E MEDICINAIS                                                                                                                                                                                                                                                                                                                                                                                         </t>
  </si>
  <si>
    <t>250,83</t>
  </si>
  <si>
    <t xml:space="preserve">TUBO DE COBRE CLASSE "A", DN = 3/4" (22 MM), PARA INSTALACOES DE MEDIA PRESSAO PARA GASES COMBUSTIVEIS E MEDICINAIS                                                                                                                                                                                                                                                                                                                                                                                       </t>
  </si>
  <si>
    <t>76,26</t>
  </si>
  <si>
    <t xml:space="preserve">TUBO DE COBRE CLASSE "A", DN = 3" (79 MM), PARA INSTALACOES DE MEDIA PRESSAO PARA GASES COMBUSTIVEIS E MEDICINAIS                                                                                                                                                                                                                                                                                                                                                                                         </t>
  </si>
  <si>
    <t>478,05</t>
  </si>
  <si>
    <t xml:space="preserve">TUBO DE COBRE CLASSE "A", DN = 4" (104 MM), PARA INSTALACOES DE MEDIA PRESSAO PARA GASES COMBUSTIVEIS E MEDICINAIS                                                                                                                                                                                                                                                                                                                                                                                        </t>
  </si>
  <si>
    <t>724,84</t>
  </si>
  <si>
    <t>573,95</t>
  </si>
  <si>
    <t>30,44</t>
  </si>
  <si>
    <t>66,46</t>
  </si>
  <si>
    <t>96,51</t>
  </si>
  <si>
    <t>130,32</t>
  </si>
  <si>
    <t>189,00</t>
  </si>
  <si>
    <t>266,26</t>
  </si>
  <si>
    <t>389,23</t>
  </si>
  <si>
    <t>40,10</t>
  </si>
  <si>
    <t>60,33</t>
  </si>
  <si>
    <t>23,64</t>
  </si>
  <si>
    <t>49,88</t>
  </si>
  <si>
    <t>244,00</t>
  </si>
  <si>
    <t>475,69</t>
  </si>
  <si>
    <t>666,38</t>
  </si>
  <si>
    <t>710,47</t>
  </si>
  <si>
    <t>1.029,31</t>
  </si>
  <si>
    <t>2.852,21</t>
  </si>
  <si>
    <t>111,74</t>
  </si>
  <si>
    <t>126,10</t>
  </si>
  <si>
    <t>332,57</t>
  </si>
  <si>
    <t>405,98</t>
  </si>
  <si>
    <t>466,47</t>
  </si>
  <si>
    <t>522,85</t>
  </si>
  <si>
    <t>721,74</t>
  </si>
  <si>
    <t>766,85</t>
  </si>
  <si>
    <t>1.101,07</t>
  </si>
  <si>
    <t>3.198,65</t>
  </si>
  <si>
    <t>211,70</t>
  </si>
  <si>
    <t>323,96</t>
  </si>
  <si>
    <t>876,55</t>
  </si>
  <si>
    <t>1.059,86</t>
  </si>
  <si>
    <t>1.609,57</t>
  </si>
  <si>
    <t>194,78</t>
  </si>
  <si>
    <t>262,45</t>
  </si>
  <si>
    <t>317,81</t>
  </si>
  <si>
    <t>547,46</t>
  </si>
  <si>
    <t>570,42</t>
  </si>
  <si>
    <t>611,02</t>
  </si>
  <si>
    <t>955,49</t>
  </si>
  <si>
    <t>199,91</t>
  </si>
  <si>
    <t>205,04</t>
  </si>
  <si>
    <t>379,32</t>
  </si>
  <si>
    <t>465,44</t>
  </si>
  <si>
    <t>607,94</t>
  </si>
  <si>
    <t>621,37</t>
  </si>
  <si>
    <t>942,16</t>
  </si>
  <si>
    <t>1.220,00</t>
  </si>
  <si>
    <t>241,94</t>
  </si>
  <si>
    <t>504,40</t>
  </si>
  <si>
    <t>534,13</t>
  </si>
  <si>
    <t>697,14</t>
  </si>
  <si>
    <t>763,78</t>
  </si>
  <si>
    <t>1.081,59</t>
  </si>
  <si>
    <t>150,70</t>
  </si>
  <si>
    <t>15,52</t>
  </si>
  <si>
    <t xml:space="preserve">TUBO DE ESPUMA DE POLIETILENO EXPANDIDO FLEXIVEL PARA ISOLAMENTO TERMICO DE TUBULACAO DE AR CONDICIONADO, AGUA QUENTE, DN 1 1/2", E= 10 MM                                                                                                                                                                                                                                                                                                                                                                </t>
  </si>
  <si>
    <t>4,43</t>
  </si>
  <si>
    <t xml:space="preserve">TUBO DE ESPUMA DE POLIETILENO EXPANDIDO FLEXIVEL PARA ISOLAMENTO TERMICO DE TUBULACAO DE AR CONDICIONADO, AGUA QUENTE, DN 1 1/4", E= 10 MM                                                                                                                                                                                                                                                                                                                                                                </t>
  </si>
  <si>
    <t>4,29</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</si>
  <si>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</si>
  <si>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</si>
  <si>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</si>
  <si>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</si>
  <si>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</si>
  <si>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1,30</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</si>
  <si>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</si>
  <si>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</si>
  <si>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</si>
  <si>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</si>
  <si>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1000 MM X 38,5 MM PAREDE, (SDR 26 - PN 05) PARA REDE DE AGUA OU ESGOTO (NBR 15561)                                                                                                                                                                                                                                                                                                                                                               </t>
  </si>
  <si>
    <t>5.021,42</t>
  </si>
  <si>
    <t xml:space="preserve">TUBO DE POLIETILENO DE ALTA DENSIDADE, PEAD, PE-80, DE = 110 MM X 10,0 MM PAREDE, (SDR 11 - PN 12,5) PARA REDE DE AGUA OU ESGOTO (NBR 15561)                                                                                                                                                                                                                                                                                                                                                              </t>
  </si>
  <si>
    <t>123,07</t>
  </si>
  <si>
    <t xml:space="preserve">TUBO DE POLIETILENO DE ALTA DENSIDADE, PEAD, PE-80, DE = 160 MM X 14,6 MM PAREDE, (SDR 11 - PN 12,5) PARA REDE DE AGUA OU ESGOTO (NBR 15561)                                                                                                                                                                                                                                                                                                                                                              </t>
  </si>
  <si>
    <t>264,17</t>
  </si>
  <si>
    <t xml:space="preserve">TUBO DE POLIETILENO DE ALTA DENSIDADE, PEAD, PE-80, DE = 900 MM X 34,7 MM PAREDE, (SDR 26 - PN 05) PARA REDE DE AGUA OU ESGOTO (NBR 15561)                                                                                                                                                                                                                                                                                                                                                                </t>
  </si>
  <si>
    <t>4.554,40</t>
  </si>
  <si>
    <t xml:space="preserve">TUBO DE POLIETILENO DE ALTA DENSIDADE, PEAD, PE-80, DE= 200 MM X 18,2 MM PAREDE, (SDR 11 - PN 12,5) PARA REDE DE AGUA OU ESGOTO (NBR 15561)                                                                                                                                                                                                                                                                                                                                                               </t>
  </si>
  <si>
    <t>411,80</t>
  </si>
  <si>
    <t xml:space="preserve">TUBO DE POLIETILENO DE ALTA DENSIDADE, PEAD, PE-80, DE= 315 MM X 28,7 MM PAREDE, (SDR 11 - PN 12,5) PARA REDE DE AGUA OU ESGOTO (NBR 15561)                                                                                                                                                                                                                                                                                                                                                               </t>
  </si>
  <si>
    <t>1.009,03</t>
  </si>
  <si>
    <t xml:space="preserve">TUBO DE POLIETILENO DE ALTA DENSIDADE, PEAD, PE-80, DE= 400 MM X 36,4 MM PAREDE, (SDR 11 - PN 12,5) PARA REDE DE AGUA OU ESGOTO (NBR 15561)                                                                                                                                                                                                                                                                                                                                                               </t>
  </si>
  <si>
    <t>1.625,17</t>
  </si>
  <si>
    <t xml:space="preserve">TUBO DE POLIETILENO DE ALTA DENSIDADE, PEAD, PE-80, DE= 500 MM X 45,5 MM PAREDE, (SDR 11 - PN 12,5) PARA REDE DE AGUA OU ESGOTO (NBR 15561)                                                                                                                                                                                                                                                                                                                                                               </t>
  </si>
  <si>
    <t>2.853,21</t>
  </si>
  <si>
    <t xml:space="preserve">TUBO DE POLIETILENO DE ALTA DENSIDADE, PEAD, PE-80, DE= 630 MM X 57,3 MM PAREDE (SDR 11 - PN 12,5) PARA REDE DE AGUA OU ESGOTO (NBR 15561)                                                                                                                                                                                                                                                                                                                                                                </t>
  </si>
  <si>
    <t>4.243,52</t>
  </si>
  <si>
    <t xml:space="preserve">TUBO DE POLIETILENO DE ALTA DENSIDADE, PEAD, PE-80, DE= 730 MM X 34,1 MM PAREDE, (SDR 21 - PN 06) PARA REDE DE AGUA OU ESGOTO (NBR 15561)                                                                                                                                                                                                                                                                                                                                                                 </t>
  </si>
  <si>
    <t>2.128,02</t>
  </si>
  <si>
    <t xml:space="preserve">TUBO DE POLIETILENO DE ALTA DENSIDADE, PEAD, PE-80, DE= 75 MM X 6,9 MM PAREDE, (SRD 11 - PN 12,5) PARA REDE DE AGUA OU ESGOTO (NBR 15561)                                                                                                                                                                                                                                                                                                                                                                 </t>
  </si>
  <si>
    <t>58,63</t>
  </si>
  <si>
    <t xml:space="preserve">TUBO DE POLIETILENO DE ALTA DENSIDADE, PEAD, PE-80, DE= 800 MM X 30,8 MM PAREDE, (SDR 26 - PN 05) PARA REDE DE AGUA OU ESGOTO (NBR 15561)                                                                                                                                                                                                                                                                                                                                                                 </t>
  </si>
  <si>
    <t>2.776,35</t>
  </si>
  <si>
    <t xml:space="preserve">TUBO DE PVC, PBL, TIPO LEVE, DN = 250 MM, PARA VENTILACAO                                                                                                                                                                                                                                                                                                                                                                                                                                                 </t>
  </si>
  <si>
    <t>129,94</t>
  </si>
  <si>
    <t xml:space="preserve">TUBO DE PVC, PBL, TIPO LEVE, DN = 300 MM, PARA VENTILACAO                                                                                                                                                                                                                                                                                                                                                                                                                                                 </t>
  </si>
  <si>
    <t>159,97</t>
  </si>
  <si>
    <t xml:space="preserve">TUBO DE REVESTIMENTO, EM ACO, CORPO SCHEDULE 40, PONTEIRA SCHEDULE 80, ROSQUEAVEL E SEGMENTADO PARA PERFURACAO, DIAMETRO 10" (273 MM)                                                                                                                                                                                                                                                                                                                                                                     </t>
  </si>
  <si>
    <t>3.519,66</t>
  </si>
  <si>
    <t>4.316,51</t>
  </si>
  <si>
    <t xml:space="preserve">TUBO DE REVESTIMENTO, EM ACO, CORPO SCHEDULE 40, PONTEIRA SCHEDULE 80, ROSQUEAVEL E SEGMENTADO PARA PERFURACAO, DIAMETRO 14" (400 MM)                                                                                                                                                                                                                                                                                                                                                                     </t>
  </si>
  <si>
    <t>5.003,19</t>
  </si>
  <si>
    <t xml:space="preserve">TUBO DE REVESTIMENTO, EM ACO, CORPO SCHEDULE 40, PONTEIRA SCHEDULE 80, ROSQUEAVEL E SEGMENTADO PARA PERFURACAO, DIAMETRO 16" (450 MM)                                                                                                                                                                                                                                                                                                                                                                     </t>
  </si>
  <si>
    <t>6.608,51</t>
  </si>
  <si>
    <t xml:space="preserve">TUBO DE REVESTIMENTO, EM ACO, CORPO SCHEDULE 40, PONTEIRA SCHEDULE 80, ROSQUEAVEL E SEGMENTADO PARA PERFURACAO, DIAMETRO 4" (450 MM)                                                                                                                                                                                                                                                                                                                                                                      </t>
  </si>
  <si>
    <t>1.171,34</t>
  </si>
  <si>
    <t xml:space="preserve">TUBO DE REVESTIMENTO, EM ACO, CORPO SCHEDULE 40, PONTEIRA SCHEDULE 80, ROSQUEAVEL E SEGMENTADO PARA PERFURACAO, DIAMETRO 6" (200 MM)                                                                                                                                                                                                                                                                                                                                                                      </t>
  </si>
  <si>
    <t>1.631,36</t>
  </si>
  <si>
    <t xml:space="preserve">TUBO DE REVESTIMENTO, EM ACO, CORPO SCHEDULE 40, PONTEIRA SCHEDULE 80, ROSQUEAVEL E SEGMENTADO PARA PERFURACAO, DIAMETRO 8" (200 MM)                                                                                                                                                                                                                                                                                                                                                                      </t>
  </si>
  <si>
    <t>2.322,97</t>
  </si>
  <si>
    <t>11,72</t>
  </si>
  <si>
    <t>6,10</t>
  </si>
  <si>
    <t>8,67</t>
  </si>
  <si>
    <t>14,19</t>
  </si>
  <si>
    <t>9,09</t>
  </si>
  <si>
    <t>14,89</t>
  </si>
  <si>
    <t>28,75</t>
  </si>
  <si>
    <t>9,60</t>
  </si>
  <si>
    <t>13,02</t>
  </si>
  <si>
    <t>127,36</t>
  </si>
  <si>
    <t>14,41</t>
  </si>
  <si>
    <t>23,81</t>
  </si>
  <si>
    <t>49,58</t>
  </si>
  <si>
    <t>85,24</t>
  </si>
  <si>
    <t>19,59</t>
  </si>
  <si>
    <t>257,31</t>
  </si>
  <si>
    <t>19,53</t>
  </si>
  <si>
    <t>28,18</t>
  </si>
  <si>
    <t>44,53</t>
  </si>
  <si>
    <t>78,35</t>
  </si>
  <si>
    <t>107,70</t>
  </si>
  <si>
    <t>185,17</t>
  </si>
  <si>
    <t>61,88</t>
  </si>
  <si>
    <t>105,19</t>
  </si>
  <si>
    <t>164,77</t>
  </si>
  <si>
    <t xml:space="preserve">TUBO PVC CORRUGADO, PAREDE DUPLA, JE, DN 300 MM/ DE 315 MM, REDE COLETORA ESGOTO                                                                                                                                                                                                                                                                                                                                                                                                                          </t>
  </si>
  <si>
    <t>242,40</t>
  </si>
  <si>
    <t>326,55</t>
  </si>
  <si>
    <t>431,33</t>
  </si>
  <si>
    <t>42,67</t>
  </si>
  <si>
    <t xml:space="preserve">TUBO PVC DEFOFO, JEI, 1 MPA, DN 150 MM, PARA REDE DE AGUA (NBR 7665)                                                                                                                                                                                                                                                                                                                                                                                                                                      </t>
  </si>
  <si>
    <t>194,60</t>
  </si>
  <si>
    <t>296,25</t>
  </si>
  <si>
    <t>420,68</t>
  </si>
  <si>
    <t>15,15</t>
  </si>
  <si>
    <t>31,46</t>
  </si>
  <si>
    <t>61,34</t>
  </si>
  <si>
    <t>36,71</t>
  </si>
  <si>
    <t>76,70</t>
  </si>
  <si>
    <t>22,98</t>
  </si>
  <si>
    <t>46,33</t>
  </si>
  <si>
    <t xml:space="preserve">TUBO PVC ROSCAVEL, 3/4", AGUA FRIA PREDIAL                                                                                                                                                                                                                                                                                                                                                                                                                                                                </t>
  </si>
  <si>
    <t>10,21</t>
  </si>
  <si>
    <t xml:space="preserve">TUBO PVC SERIE NORMAL, DN 100 MM, PARA ESGOTO PREDIAL (NBR 5688)                                                                                                                                                                                                                                                                                                                                                                                                                                          </t>
  </si>
  <si>
    <t>15,66</t>
  </si>
  <si>
    <t xml:space="preserve">TUBO PVC SERIE NORMAL, DN 150 MM, PARA ESGOTO PREDIAL (NBR 5688)                                                                                                                                                                                                                                                                                                                                                                                                                                          </t>
  </si>
  <si>
    <t xml:space="preserve">TUBO PVC SERIE NORMAL, DN 40 MM, PARA ESGOTO PREDIAL (NBR 5688)                                                                                                                                                                                                                                                                                                                                                                                                                                           </t>
  </si>
  <si>
    <t>11,30</t>
  </si>
  <si>
    <t>61,31</t>
  </si>
  <si>
    <t xml:space="preserve">TUBO PVC, ROSCAVEL, 1 1/2", AGUA FRIA PREDIAL                                                                                                                                                                                                                                                                                                                                                                                                                                                             </t>
  </si>
  <si>
    <t>24,71</t>
  </si>
  <si>
    <t xml:space="preserve">TUBO PVC, ROSCAVEL, 2 1/2", AGUA FRIA PREDIAL                                                                                                                                                                                                                                                                                                                                                                                                                                                             </t>
  </si>
  <si>
    <t xml:space="preserve">TUBO PVC, ROSCAVEL, 2", PARA AGUA FRIA PREDIAL                                                                                                                                                                                                                                                                                                                                                                                                                                                            </t>
  </si>
  <si>
    <t>45,02</t>
  </si>
  <si>
    <t>29,49</t>
  </si>
  <si>
    <t>62,29</t>
  </si>
  <si>
    <t>13,47</t>
  </si>
  <si>
    <t>24,43</t>
  </si>
  <si>
    <t>91,99</t>
  </si>
  <si>
    <t>15,50</t>
  </si>
  <si>
    <t>42,25</t>
  </si>
  <si>
    <t>58,78</t>
  </si>
  <si>
    <t>3.321,89</t>
  </si>
  <si>
    <t>4.234,61</t>
  </si>
  <si>
    <t>4.283,01</t>
  </si>
  <si>
    <t>142,10</t>
  </si>
  <si>
    <t>11,76</t>
  </si>
  <si>
    <t xml:space="preserve">UNIAO PVC, ROSCAVEL 1/2", AGUA FRIA PREDIAL                                                                                                                                                                                                                                                                                                                                                                                                                                                               </t>
  </si>
  <si>
    <t xml:space="preserve">UNIAO PVC, ROSCAVEL, 1 1/2", AGUA FRIA PREDIAL                                                                                                                                                                                                                                                                                                                                                                                                                                                            </t>
  </si>
  <si>
    <t>32,74</t>
  </si>
  <si>
    <t xml:space="preserve">UNIAO PVC, ROSCAVEL, 1", AGUA FRIA PREDIAL                                                                                                                                                                                                                                                                                                                                                                                                                                                                </t>
  </si>
  <si>
    <t xml:space="preserve">UNIAO PVC, ROSCAVEL, 3/4", AGUA FRIA PREDIAL                                                                                                                                                                                                                                                                                                                                                                                                                                                              </t>
  </si>
  <si>
    <t xml:space="preserve">UNIAO PVC, SOLDAVEL, 110 MM, PARA AGUA FRIA PREDIAL                                                                                                                                                                                                                                                                                                                                                                                                                                                       </t>
  </si>
  <si>
    <t>382,45</t>
  </si>
  <si>
    <t xml:space="preserve">UNIAO PVC, SOLDAVEL, 20 MM, PARA AGUA FRIA PREDIAL                                                                                                                                                                                                                                                                                                                                                                                                                                                        </t>
  </si>
  <si>
    <t>6,65</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</si>
  <si>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</si>
  <si>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</si>
  <si>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</si>
  <si>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</si>
  <si>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</si>
  <si>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72,19</t>
  </si>
  <si>
    <t xml:space="preserve">UNIAO PVC, SOLDAVEL, 75 MM, PARA AGUA FRIA PREDIAL                                                                                                                                                                                                                                                                                                                                                                                                                                                        </t>
  </si>
  <si>
    <t>147,02</t>
  </si>
  <si>
    <t xml:space="preserve">UNIAO PVC, SOLDAVEL, 85 MM, PARA AGUA FRIA PREDIAL                                                                                                                                                                                                                                                                                                                                                                                                                                                        </t>
  </si>
  <si>
    <t>173,59</t>
  </si>
  <si>
    <t>202,56</t>
  </si>
  <si>
    <t>289,79</t>
  </si>
  <si>
    <t>14,30</t>
  </si>
  <si>
    <t>15,77</t>
  </si>
  <si>
    <t>32,58</t>
  </si>
  <si>
    <t>153,42</t>
  </si>
  <si>
    <t>233,62</t>
  </si>
  <si>
    <t>172.381,70</t>
  </si>
  <si>
    <t>214.699,12</t>
  </si>
  <si>
    <t>4.176.326,08</t>
  </si>
  <si>
    <t>10.996.119,18</t>
  </si>
  <si>
    <t>3.400.000,00</t>
  </si>
  <si>
    <t xml:space="preserve">USINA MISTURADORA DE SOLOS, DOSADORES TRIPLOS, CALHA VIBRATORIA CAPACIDADE DE 200 A 500 T/H, POTENCIA DE 75 KW                                                                                                                                                                                                                                                                                                                                                                                            </t>
  </si>
  <si>
    <t>1.753.880,82</t>
  </si>
  <si>
    <t>318,41</t>
  </si>
  <si>
    <t xml:space="preserve">VALVULA DE DESCARGA METALICA, BASE 1 1/2" E ACABAMENTO METALICO CROMADO                                                                                                                                                                                                                                                                                                                                                                                                                                   </t>
  </si>
  <si>
    <t>369,90</t>
  </si>
  <si>
    <t xml:space="preserve">VALVULA DE DESCARGA METALICA, BASE 1 1/4" E ACABAMENTO METALICO CROMADO                                                                                                                                                                                                                                                                                                                                                                                                                                   </t>
  </si>
  <si>
    <t>299,66</t>
  </si>
  <si>
    <t>54,42</t>
  </si>
  <si>
    <t xml:space="preserve">VALVULA DE ESFERA BRUTA EM BRONZE, BITOLA 1 1/2" (REF 1552-B)                                                                                                                                                                                                                                                                                                                                                                                                                                             </t>
  </si>
  <si>
    <t>105,81</t>
  </si>
  <si>
    <t xml:space="preserve">VALVULA DE ESFERA BRUTA EM BRONZE, BITOLA 1 1/4" (REF 1552-B)                                                                                                                                                                                                                                                                                                                                                                                                                                             </t>
  </si>
  <si>
    <t>87,81</t>
  </si>
  <si>
    <t xml:space="preserve">VALVULA DE ESFERA BRUTA EM BRONZE, BITOLA 1/2" (REF 1552-B)                                                                                                                                                                                                                                                                                                                                                                                                                                               </t>
  </si>
  <si>
    <t>37,80</t>
  </si>
  <si>
    <t xml:space="preserve">VALVULA DE ESFERA BRUTA EM BRONZE, BITOLA 1" (REF 1552-B)                                                                                                                                                                                                                                                                                                                                                                                                                                                 </t>
  </si>
  <si>
    <t>58,91</t>
  </si>
  <si>
    <t xml:space="preserve">VALVULA DE ESFERA BRUTA EM BRONZE, BITOLA 2" (REF 1552-B)                                                                                                                                                                                                                                                                                                                                                                                                                                                 </t>
  </si>
  <si>
    <t>163,16</t>
  </si>
  <si>
    <t xml:space="preserve">VALVULA DE ESFERA BRUTA EM BRONZE, BITOLA 3/4" (REF 1552-B)                                                                                                                                                                                                                                                                                                                                                                                                                                               </t>
  </si>
  <si>
    <t>137,10</t>
  </si>
  <si>
    <t>128,47</t>
  </si>
  <si>
    <t>80,93</t>
  </si>
  <si>
    <t>371,11</t>
  </si>
  <si>
    <t>207,67</t>
  </si>
  <si>
    <t>73,19</t>
  </si>
  <si>
    <t>895,36</t>
  </si>
  <si>
    <t>266,00</t>
  </si>
  <si>
    <t>238,02</t>
  </si>
  <si>
    <t>158,99</t>
  </si>
  <si>
    <t>532,94</t>
  </si>
  <si>
    <t>372,67</t>
  </si>
  <si>
    <t>116,98</t>
  </si>
  <si>
    <t>736,09</t>
  </si>
  <si>
    <t>1.141,69</t>
  </si>
  <si>
    <t>141,61</t>
  </si>
  <si>
    <t>122,92</t>
  </si>
  <si>
    <t>70,27</t>
  </si>
  <si>
    <t>81,93</t>
  </si>
  <si>
    <t>330,64</t>
  </si>
  <si>
    <t>206,34</t>
  </si>
  <si>
    <t>74,99</t>
  </si>
  <si>
    <t>451,51</t>
  </si>
  <si>
    <t>783,62</t>
  </si>
  <si>
    <t xml:space="preserve">VALVULA EM METAL CROMADO PARA LAVATORIO, 1" SEM LADRAO                                                                                                                                                                                                                                                                                                                                                                                                                                                    </t>
  </si>
  <si>
    <t>43,25</t>
  </si>
  <si>
    <t xml:space="preserve">VALVULA EM METAL CROMADO PARA PIA AMERICANA 3.1/2 X 1.1/2"                                                                                                                                                                                                                                                                                                                                                                                                                                                </t>
  </si>
  <si>
    <t>59,08</t>
  </si>
  <si>
    <t>6,52</t>
  </si>
  <si>
    <t xml:space="preserve">VALVULA EM PLASTICO BRANCO PARA TANQUE 1.1/4" X 1.1/2 ", SEM UNHO E SEM LADRAO                                                                                                                                                                                                                                                                                                                                                                                                                            </t>
  </si>
  <si>
    <t>11,59</t>
  </si>
  <si>
    <t xml:space="preserve">VALVULA EM PLASTICO CROMADO TIPO AMERICANA PARA PIA DE COZINHA 3.1/2" X 1.1/2 ", SEM ADAPTADOR                                                                                                                                                                                                                                                                                                                                                                                                            </t>
  </si>
  <si>
    <t>60,22</t>
  </si>
  <si>
    <t>74,83</t>
  </si>
  <si>
    <t>78,68</t>
  </si>
  <si>
    <t xml:space="preserve">VERGALHAO ZINCADO ROSCA TOTAL, 1/4" (6,3 MM)                                                                                                                                                                                                                                                                                                                                                                                                                                                              </t>
  </si>
  <si>
    <t>39,17</t>
  </si>
  <si>
    <t>34,83</t>
  </si>
  <si>
    <t>33,71</t>
  </si>
  <si>
    <t>1.440,99</t>
  </si>
  <si>
    <t>1.566,29</t>
  </si>
  <si>
    <t>1.757,01</t>
  </si>
  <si>
    <t>3.780,00</t>
  </si>
  <si>
    <t>3.390,99</t>
  </si>
  <si>
    <t>4.130,63</t>
  </si>
  <si>
    <t>4.236.094,73</t>
  </si>
  <si>
    <t>1.783.346,71</t>
  </si>
  <si>
    <t>1.796.269,64</t>
  </si>
  <si>
    <t>2.176.200,00</t>
  </si>
  <si>
    <t>1.928.082,08</t>
  </si>
  <si>
    <t>3.544,54</t>
  </si>
  <si>
    <t>813,87</t>
  </si>
  <si>
    <t>708,33</t>
  </si>
  <si>
    <t xml:space="preserve">VIDRO COMUM LAMINADO, LISO, INCOLOR, TRIPLO, ESPESSURA TOTAL 12 MM (CADA CAMADA E= 4 MM) - COLOCADO                                                                                                                                                                                                                                                                                                                                                                                                       </t>
  </si>
  <si>
    <t>1.841,66</t>
  </si>
  <si>
    <t>2.153,33</t>
  </si>
  <si>
    <t>634,66</t>
  </si>
  <si>
    <t>198,33</t>
  </si>
  <si>
    <t>281,88</t>
  </si>
  <si>
    <t>457,58</t>
  </si>
  <si>
    <t>226,66</t>
  </si>
  <si>
    <t>244,68</t>
  </si>
  <si>
    <t>425,00</t>
  </si>
  <si>
    <t>148,75</t>
  </si>
  <si>
    <t>170,00</t>
  </si>
  <si>
    <t>240,83</t>
  </si>
  <si>
    <t>351,33</t>
  </si>
  <si>
    <t>141,66</t>
  </si>
  <si>
    <t>462,27</t>
  </si>
  <si>
    <t>272,77</t>
  </si>
  <si>
    <t>356,08</t>
  </si>
  <si>
    <t>500,00</t>
  </si>
  <si>
    <t>582,62</t>
  </si>
  <si>
    <t>329,16</t>
  </si>
  <si>
    <t>444,70</t>
  </si>
  <si>
    <t>14,53</t>
  </si>
  <si>
    <t>19,96</t>
  </si>
  <si>
    <t>28,99</t>
  </si>
  <si>
    <t>38,38</t>
  </si>
  <si>
    <t xml:space="preserve">VIGA DE ESCORAMENTO H20, DE MADEIRA, PESO DE 5,00 A 5,20 KG/M, COM EXTREMIDADES PLASTICAS                                                                                                                                                                                                                                                                                                                                                                                                                 </t>
  </si>
  <si>
    <t>121,53</t>
  </si>
  <si>
    <t>31,73</t>
  </si>
  <si>
    <t>57,29</t>
  </si>
  <si>
    <t>61,32</t>
  </si>
  <si>
    <t>4.015,40</t>
  </si>
  <si>
    <t>TOTAL DE INSUMOS : 4811</t>
  </si>
  <si>
    <t>Peneira de triagem</t>
  </si>
  <si>
    <t>Pá Carregadeira</t>
  </si>
  <si>
    <t>Caçambas de até 5m³</t>
  </si>
  <si>
    <t>Destinação final dos Rejeitos Volumosos</t>
  </si>
  <si>
    <t>Cavalo mecânico com carreta</t>
  </si>
  <si>
    <t>Toneladas/mês</t>
  </si>
  <si>
    <t>Implantação da usina de triagem, peneiramento, processamento, carregamento, transportes, britagem e trituração dos materiais.</t>
  </si>
  <si>
    <t>Fonte: Sinapi - 11-2024</t>
  </si>
  <si>
    <t>TOTAL DO ITEM 3.0</t>
  </si>
  <si>
    <t>TOTAL DO ITEM 3.2</t>
  </si>
  <si>
    <t>Custo Mensal - Item 3.3</t>
  </si>
  <si>
    <t>TOTAL DO ITEM 3.6</t>
  </si>
  <si>
    <t>TOTAL DO ITEM 3.7</t>
  </si>
  <si>
    <t>TOTAL DO ITEM 3.8</t>
  </si>
  <si>
    <t>referência - 11/2024</t>
  </si>
  <si>
    <t>Escavação e peneiramento</t>
  </si>
  <si>
    <t>Escavadeira com peneira rotativa</t>
  </si>
  <si>
    <t>Horas</t>
  </si>
  <si>
    <t>Peneira Rotativa</t>
  </si>
  <si>
    <t>s2</t>
  </si>
  <si>
    <t>s5</t>
  </si>
  <si>
    <t>S5</t>
  </si>
  <si>
    <t>Britador</t>
  </si>
  <si>
    <t>Triturador móvel</t>
  </si>
  <si>
    <t xml:space="preserve">Britagem RCC </t>
  </si>
  <si>
    <t xml:space="preserve"> Trituração de Massa Verde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</si>
</sst>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_-&quot;R$&quot;\ * #,##0.00_-;\-&quot;R$&quot;\ * #,##0.00_-;_-&quot;R$&quot;\ * &quot;-&quot;??_-;_-@"/>
    <numFmt numFmtId="165" formatCode="_-* #,##0.00_-;\-* #,##0.00_-;_-* &quot;-&quot;??_-;_-@"/>
    <numFmt numFmtId="166" formatCode="#,##0.000"/>
    <numFmt numFmtId="167" formatCode="_(&quot;R$ &quot;* #,##0.00_);_(&quot;R$ &quot;* \(#,##0.00\);_(&quot;R$ &quot;* &quot;-&quot;??_);_(@_)"/>
    <numFmt numFmtId="168" formatCode="_(* #,##0.00_);_(* \(#,##0.00\);_(* &quot;-&quot;??_);_(@_)"/>
    <numFmt numFmtId="169" formatCode="#,##0.0000"/>
    <numFmt numFmtId="170" formatCode="#,##0.0"/>
    <numFmt numFmtId="171" formatCode="#,##0.00000"/>
    <numFmt numFmtId="172" formatCode="0.00;[Red]0.00"/>
    <numFmt numFmtId="173" formatCode="&quot;mês &quot;0"/>
    <numFmt numFmtId="174" formatCode="0.00%;\-0.00%;"/>
    <numFmt numFmtId="175" formatCode="0.00%;;"/>
    <numFmt numFmtId="176" formatCode="#"/>
    <numFmt numFmtId="177" formatCode="_(* #,##0.00_);_(* \(#,##0.00\);_(* &quot;&quot;??_);_(@_)"/>
    <numFmt numFmtId="178" formatCode="0.0%"/>
  </numFmts>
  <fonts count="62" x14ac:knownFonts="1">
    <font>
      <sz val="11"/>
      <color rgb="FF000000"/>
      <name val="Calibri"/>
    </font>
    <font>
      <sz val="11"/>
      <color theme="1"/>
      <name val="Calibri"/>
      <family val="2"/>
      <scheme val="minor"/>
    </font>
    <font>
      <sz val="11"/>
      <name val="Arial"/>
      <family val="2"/>
    </font>
    <font>
      <b/>
      <sz val="11"/>
      <name val="Arial"/>
      <family val="2"/>
    </font>
    <font>
      <sz val="11"/>
      <name val="Calibri"/>
      <family val="2"/>
    </font>
    <font>
      <b/>
      <sz val="11"/>
      <color rgb="FFFF0000"/>
      <name val="Arial"/>
      <family val="2"/>
    </font>
    <font>
      <sz val="10"/>
      <name val="Calibri"/>
      <family val="2"/>
    </font>
    <font>
      <b/>
      <sz val="11"/>
      <name val="Calibri"/>
      <family val="2"/>
    </font>
    <font>
      <b/>
      <sz val="12"/>
      <name val="Calibri"/>
      <family val="2"/>
    </font>
    <font>
      <b/>
      <sz val="10"/>
      <name val="Calibri"/>
      <family val="2"/>
    </font>
    <font>
      <sz val="10"/>
      <name val="Arial"/>
      <family val="2"/>
    </font>
    <font>
      <sz val="10"/>
      <color rgb="FF0070C0"/>
      <name val="Arial"/>
      <family val="2"/>
    </font>
    <font>
      <sz val="11"/>
      <color rgb="FF000000"/>
      <name val="Calibri"/>
      <family val="2"/>
    </font>
    <font>
      <b/>
      <sz val="10"/>
      <color rgb="FF0070C0"/>
      <name val="Arial"/>
      <family val="2"/>
    </font>
    <font>
      <b/>
      <sz val="10"/>
      <name val="Arial"/>
      <family val="2"/>
    </font>
    <font>
      <b/>
      <sz val="10"/>
      <color rgb="FFFF0000"/>
      <name val="Arial"/>
      <family val="2"/>
    </font>
    <font>
      <b/>
      <sz val="10"/>
      <color rgb="FF0033CC"/>
      <name val="Arial"/>
      <family val="2"/>
    </font>
    <font>
      <sz val="10"/>
      <color rgb="FF000000"/>
      <name val="Calibri"/>
      <family val="2"/>
    </font>
    <font>
      <sz val="10"/>
      <color rgb="FFFF0000"/>
      <name val="Arial"/>
      <family val="2"/>
    </font>
    <font>
      <sz val="10"/>
      <color rgb="FFFFFFFF"/>
      <name val="Arial"/>
      <family val="2"/>
    </font>
    <font>
      <sz val="10"/>
      <color rgb="FF000000"/>
      <name val="Arial"/>
      <family val="2"/>
    </font>
    <font>
      <b/>
      <sz val="14"/>
      <name val="Arial"/>
      <family val="2"/>
    </font>
    <font>
      <u/>
      <sz val="11"/>
      <color theme="10"/>
      <name val="Calibri"/>
      <family val="2"/>
    </font>
    <font>
      <sz val="10"/>
      <color theme="1"/>
      <name val="Arial"/>
      <family val="2"/>
    </font>
    <font>
      <b/>
      <sz val="12"/>
      <name val="Arial"/>
      <family val="2"/>
    </font>
    <font>
      <sz val="12"/>
      <name val="Arial"/>
      <family val="2"/>
    </font>
    <font>
      <sz val="12"/>
      <color rgb="FF000000"/>
      <name val="Arial"/>
      <family val="2"/>
    </font>
    <font>
      <b/>
      <sz val="12"/>
      <name val="Arial"/>
      <family val="2"/>
    </font>
    <font>
      <b/>
      <sz val="10"/>
      <color theme="0"/>
      <name val="Arial"/>
      <family val="2"/>
    </font>
    <font>
      <sz val="8"/>
      <name val="Calibri"/>
      <family val="2"/>
    </font>
    <font>
      <b/>
      <sz val="11"/>
      <color theme="0"/>
      <name val="Arial"/>
      <family val="2"/>
    </font>
    <font>
      <sz val="10"/>
      <color theme="0"/>
      <name val="Calibri"/>
      <family val="2"/>
    </font>
    <font>
      <sz val="11"/>
      <color rgb="FF000000"/>
      <name val="Calibri"/>
      <family val="2"/>
    </font>
    <font>
      <sz val="10"/>
      <name val="Arial"/>
      <family val="2"/>
    </font>
    <font>
      <b/>
      <sz val="10"/>
      <color rgb="FFFF0000"/>
      <name val="Calibri"/>
      <family val="2"/>
    </font>
    <font>
      <b/>
      <sz val="18"/>
      <color rgb="FF000000"/>
      <name val="Tahoma"/>
      <family val="2"/>
    </font>
    <font>
      <b/>
      <sz val="14"/>
      <color theme="0"/>
      <name val="Arial"/>
      <family val="2"/>
    </font>
    <font>
      <sz val="14"/>
      <color theme="0"/>
      <name val="Calibri"/>
      <family val="2"/>
    </font>
    <font>
      <b/>
      <sz val="11"/>
      <color theme="1"/>
      <name val="Calibri"/>
      <family val="2"/>
      <scheme val="minor"/>
    </font>
    <font>
      <sz val="11"/>
      <color theme="0"/>
      <name val="Calibri"/>
      <family val="2"/>
      <scheme val="minor"/>
    </font>
    <font>
      <b/>
      <sz val="12"/>
      <color theme="0"/>
      <name val="Arial"/>
      <family val="2"/>
    </font>
    <font>
      <sz val="8"/>
      <color rgb="FFFF0000"/>
      <name val="Calibri"/>
      <family val="2"/>
      <scheme val="minor"/>
    </font>
    <font>
      <sz val="8"/>
      <name val="Calibri"/>
      <family val="2"/>
      <scheme val="minor"/>
    </font>
    <font>
      <b/>
      <sz val="8"/>
      <color rgb="FFFF0000"/>
      <name val="Calibri"/>
      <family val="2"/>
      <scheme val="minor"/>
    </font>
    <font>
      <b/>
      <sz val="8"/>
      <name val="Calibri"/>
      <family val="2"/>
      <scheme val="minor"/>
    </font>
    <font>
      <sz val="10"/>
      <color rgb="FFFF0000"/>
      <name val="Calibri"/>
      <family val="2"/>
      <scheme val="minor"/>
    </font>
    <font>
      <sz val="10"/>
      <name val="Calibri"/>
      <family val="2"/>
      <scheme val="minor"/>
    </font>
    <font>
      <b/>
      <sz val="10"/>
      <name val="Calibri"/>
      <family val="2"/>
      <scheme val="minor"/>
    </font>
    <font>
      <sz val="11"/>
      <name val="Calibri"/>
      <family val="2"/>
      <scheme val="minor"/>
    </font>
    <font>
      <sz val="11"/>
      <color theme="4" tint="-0.499984740745262"/>
      <name val="Calibri"/>
      <family val="2"/>
      <scheme val="minor"/>
    </font>
    <font>
      <b/>
      <sz val="8"/>
      <color rgb="FF0000FF"/>
      <name val="Calibri"/>
      <family val="2"/>
      <scheme val="minor"/>
    </font>
    <font>
      <b/>
      <sz val="11"/>
      <name val="Calibri"/>
      <family val="2"/>
      <scheme val="minor"/>
    </font>
    <font>
      <b/>
      <sz val="12"/>
      <name val="Calibri"/>
      <family val="2"/>
      <scheme val="minor"/>
    </font>
    <font>
      <sz val="8"/>
      <color theme="1"/>
      <name val="Arial"/>
      <family val="2"/>
    </font>
    <font>
      <sz val="8"/>
      <name val="Arial"/>
      <family val="2"/>
    </font>
    <font>
      <sz val="10"/>
      <color theme="1"/>
      <name val="Calibri"/>
      <family val="2"/>
      <scheme val="minor"/>
    </font>
    <font>
      <sz val="8"/>
      <color theme="1"/>
      <name val="Calibri"/>
      <family val="2"/>
      <scheme val="minor"/>
    </font>
    <font>
      <sz val="9"/>
      <color theme="1"/>
      <name val="Calibri"/>
      <family val="2"/>
      <scheme val="minor"/>
    </font>
    <font>
      <b/>
      <sz val="8"/>
      <color theme="0" tint="-0.499984740745262"/>
      <name val="Arial"/>
      <family val="2"/>
    </font>
    <font>
      <b/>
      <sz val="8"/>
      <color theme="0" tint="-0.499984740745262"/>
      <name val="Times New Roman"/>
      <family val="1"/>
    </font>
    <font>
      <b/>
      <sz val="12"/>
      <color theme="0" tint="-0.499984740745262"/>
      <name val="Times New Roman"/>
      <family val="1"/>
    </font>
    <font>
      <b/>
      <sz val="10"/>
      <color rgb="FF00B0F0"/>
      <name val="Calibri"/>
      <family val="2"/>
    </font>
  </fonts>
  <fills count="20">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theme="0"/>
        <bgColor rgb="FFFFFF00"/>
      </patternFill>
    </fill>
    <fill>
      <patternFill patternType="solid">
        <fgColor theme="0"/>
        <bgColor rgb="FFFFFFFF"/>
      </patternFill>
    </fill>
    <fill>
      <patternFill patternType="solid">
        <fgColor theme="0"/>
        <bgColor rgb="FFD8D8D8"/>
      </patternFill>
    </fill>
    <fill>
      <patternFill patternType="solid">
        <fgColor theme="3"/>
        <bgColor rgb="FFD8D8D8"/>
      </patternFill>
    </fill>
    <fill>
      <patternFill patternType="solid">
        <fgColor theme="3"/>
        <bgColor indexed="64"/>
      </patternFill>
    </fill>
    <fill>
      <patternFill patternType="solid">
        <fgColor theme="4" tint="0.79998168889431442"/>
        <bgColor rgb="FFFFFF00"/>
      </patternFill>
    </fill>
    <fill>
      <patternFill patternType="solid">
        <fgColor theme="4" tint="0.79998168889431442"/>
        <bgColor indexed="64"/>
      </patternFill>
    </fill>
    <fill>
      <patternFill patternType="solid">
        <fgColor rgb="FFFFFFCC"/>
        <bgColor indexed="64"/>
      </patternFill>
    </fill>
    <fill>
      <patternFill patternType="solid">
        <fgColor theme="4" tint="0.79998168889431442"/>
        <bgColor rgb="FFFFFFFF"/>
      </patternFill>
    </fill>
    <fill>
      <patternFill patternType="solid">
        <fgColor rgb="FFFFFF00"/>
        <bgColor indexed="64"/>
      </patternFill>
    </fill>
    <fill>
      <patternFill patternType="solid">
        <fgColor theme="4" tint="0.79998168889431442"/>
        <bgColor rgb="FFD8D8D8"/>
      </patternFill>
    </fill>
    <fill>
      <patternFill patternType="solid">
        <fgColor theme="7" tint="0.59999389629810485"/>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indexed="22"/>
        <bgColor indexed="31"/>
      </patternFill>
    </fill>
    <fill>
      <patternFill patternType="solid">
        <fgColor theme="0" tint="-0.249977111117893"/>
        <bgColor indexed="64"/>
      </patternFill>
    </fill>
  </fills>
  <borders count="172">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5F5F5F"/>
      </left>
      <right/>
      <top style="medium">
        <color rgb="FF5F5F5F"/>
      </top>
      <bottom/>
      <diagonal/>
    </border>
    <border>
      <left/>
      <right/>
      <top style="medium">
        <color rgb="FF5F5F5F"/>
      </top>
      <bottom/>
      <diagonal/>
    </border>
    <border>
      <left/>
      <right style="medium">
        <color rgb="FF5F5F5F"/>
      </right>
      <top style="medium">
        <color rgb="FF5F5F5F"/>
      </top>
      <bottom/>
      <diagonal/>
    </border>
    <border>
      <left/>
      <right/>
      <top/>
      <bottom style="medium">
        <color rgb="FF5F5F5F"/>
      </bottom>
      <diagonal/>
    </border>
    <border>
      <left/>
      <right style="medium">
        <color rgb="FF5F5F5F"/>
      </right>
      <top/>
      <bottom style="medium">
        <color rgb="FF5F5F5F"/>
      </bottom>
      <diagonal/>
    </border>
    <border>
      <left style="medium">
        <color rgb="FF5F5F5F"/>
      </left>
      <right/>
      <top/>
      <bottom/>
      <diagonal/>
    </border>
    <border>
      <left/>
      <right style="medium">
        <color rgb="FF5F5F5F"/>
      </right>
      <top/>
      <bottom/>
      <diagonal/>
    </border>
    <border>
      <left style="medium">
        <color rgb="FF5F5F5F"/>
      </left>
      <right style="medium">
        <color rgb="FF5F5F5F"/>
      </right>
      <top style="medium">
        <color rgb="FF5F5F5F"/>
      </top>
      <bottom style="medium">
        <color rgb="FF5F5F5F"/>
      </bottom>
      <diagonal/>
    </border>
    <border>
      <left style="thin">
        <color rgb="FF5F5F5F"/>
      </left>
      <right style="thin">
        <color rgb="FF5F5F5F"/>
      </right>
      <top/>
      <bottom style="thin">
        <color rgb="FF5F5F5F"/>
      </bottom>
      <diagonal/>
    </border>
    <border>
      <left style="medium">
        <color rgb="FF5F5F5F"/>
      </left>
      <right style="thin">
        <color rgb="FF5F5F5F"/>
      </right>
      <top style="thin">
        <color rgb="FF5F5F5F"/>
      </top>
      <bottom style="thin">
        <color rgb="FF5F5F5F"/>
      </bottom>
      <diagonal/>
    </border>
    <border>
      <left style="thin">
        <color rgb="FF5F5F5F"/>
      </left>
      <right style="thin">
        <color rgb="FF5F5F5F"/>
      </right>
      <top style="thin">
        <color rgb="FF5F5F5F"/>
      </top>
      <bottom style="thin">
        <color rgb="FF5F5F5F"/>
      </bottom>
      <diagonal/>
    </border>
    <border>
      <left style="thin">
        <color rgb="FF5F5F5F"/>
      </left>
      <right style="thin">
        <color rgb="FF5F5F5F"/>
      </right>
      <top style="thin">
        <color rgb="FF5F5F5F"/>
      </top>
      <bottom/>
      <diagonal/>
    </border>
    <border>
      <left style="medium">
        <color rgb="FF5F5F5F"/>
      </left>
      <right/>
      <top style="medium">
        <color rgb="FF5F5F5F"/>
      </top>
      <bottom style="medium">
        <color rgb="FF5F5F5F"/>
      </bottom>
      <diagonal/>
    </border>
    <border>
      <left/>
      <right/>
      <top style="medium">
        <color rgb="FF5F5F5F"/>
      </top>
      <bottom style="medium">
        <color rgb="FF5F5F5F"/>
      </bottom>
      <diagonal/>
    </border>
    <border>
      <left/>
      <right style="medium">
        <color rgb="FF5F5F5F"/>
      </right>
      <top style="medium">
        <color rgb="FF5F5F5F"/>
      </top>
      <bottom style="medium">
        <color rgb="FF5F5F5F"/>
      </bottom>
      <diagonal/>
    </border>
    <border>
      <left style="thin">
        <color rgb="FF5F5F5F"/>
      </left>
      <right style="thin">
        <color rgb="FF5F5F5F"/>
      </right>
      <top style="medium">
        <color rgb="FF5F5F5F"/>
      </top>
      <bottom style="thin">
        <color rgb="FF5F5F5F"/>
      </bottom>
      <diagonal/>
    </border>
    <border>
      <left style="thin">
        <color rgb="FF5F5F5F"/>
      </left>
      <right style="thin">
        <color rgb="FF5F5F5F"/>
      </right>
      <top style="thin">
        <color rgb="FF5F5F5F"/>
      </top>
      <bottom style="medium">
        <color rgb="FF5F5F5F"/>
      </bottom>
      <diagonal/>
    </border>
    <border>
      <left/>
      <right/>
      <top/>
      <bottom style="thin">
        <color rgb="FF000000"/>
      </bottom>
      <diagonal/>
    </border>
    <border>
      <left style="medium">
        <color rgb="FF5F5F5F"/>
      </left>
      <right/>
      <top style="thin">
        <color rgb="FF5F5F5F"/>
      </top>
      <bottom/>
      <diagonal/>
    </border>
    <border>
      <left/>
      <right/>
      <top style="thin">
        <color rgb="FF5F5F5F"/>
      </top>
      <bottom/>
      <diagonal/>
    </border>
    <border>
      <left/>
      <right style="medium">
        <color rgb="FF5F5F5F"/>
      </right>
      <top style="thin">
        <color rgb="FF5F5F5F"/>
      </top>
      <bottom/>
      <diagonal/>
    </border>
    <border>
      <left style="medium">
        <color rgb="FF5F5F5F"/>
      </left>
      <right/>
      <top/>
      <bottom style="thin">
        <color rgb="FF000000"/>
      </bottom>
      <diagonal/>
    </border>
    <border>
      <left/>
      <right style="medium">
        <color rgb="FF5F5F5F"/>
      </right>
      <top/>
      <bottom style="thin">
        <color rgb="FF000000"/>
      </bottom>
      <diagonal/>
    </border>
    <border>
      <left style="thin">
        <color indexed="64"/>
      </left>
      <right style="thin">
        <color indexed="64"/>
      </right>
      <top style="thin">
        <color indexed="64"/>
      </top>
      <bottom style="thin">
        <color indexed="64"/>
      </bottom>
      <diagonal/>
    </border>
    <border>
      <left style="medium">
        <color rgb="FF5F5F5F"/>
      </left>
      <right style="medium">
        <color rgb="FF5F5F5F"/>
      </right>
      <top style="medium">
        <color rgb="FF5F5F5F"/>
      </top>
      <bottom/>
      <diagonal/>
    </border>
    <border>
      <left style="medium">
        <color rgb="FF5F5F5F"/>
      </left>
      <right style="medium">
        <color rgb="FF5F5F5F"/>
      </right>
      <top/>
      <bottom style="medium">
        <color rgb="FF5F5F5F"/>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5F5F5F"/>
      </left>
      <right style="medium">
        <color rgb="FF5F5F5F"/>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hair">
        <color rgb="FF000000"/>
      </left>
      <right/>
      <top style="medium">
        <color indexed="64"/>
      </top>
      <bottom style="medium">
        <color indexed="64"/>
      </bottom>
      <diagonal/>
    </border>
    <border>
      <left style="hair">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rgb="FF5F5F5F"/>
      </right>
      <top style="medium">
        <color indexed="64"/>
      </top>
      <bottom style="medium">
        <color indexed="64"/>
      </bottom>
      <diagonal/>
    </border>
    <border>
      <left style="thin">
        <color rgb="FF5F5F5F"/>
      </left>
      <right style="thin">
        <color rgb="FF5F5F5F"/>
      </right>
      <top style="medium">
        <color indexed="64"/>
      </top>
      <bottom style="medium">
        <color indexed="64"/>
      </bottom>
      <diagonal/>
    </border>
    <border>
      <left style="thin">
        <color rgb="FF5F5F5F"/>
      </left>
      <right style="medium">
        <color indexed="64"/>
      </right>
      <top style="medium">
        <color indexed="64"/>
      </top>
      <bottom style="medium">
        <color indexed="64"/>
      </bottom>
      <diagonal/>
    </border>
    <border>
      <left/>
      <right style="thin">
        <color rgb="FF5F5F5F"/>
      </right>
      <top style="thin">
        <color rgb="FF5F5F5F"/>
      </top>
      <bottom style="thin">
        <color rgb="FF5F5F5F"/>
      </bottom>
      <diagonal/>
    </border>
    <border>
      <left/>
      <right style="thin">
        <color rgb="FF5F5F5F"/>
      </right>
      <top/>
      <bottom style="thin">
        <color rgb="FF5F5F5F"/>
      </bottom>
      <diagonal/>
    </border>
    <border>
      <left style="thin">
        <color rgb="FF5F5F5F"/>
      </left>
      <right style="medium">
        <color indexed="64"/>
      </right>
      <top/>
      <bottom style="thin">
        <color rgb="FF5F5F5F"/>
      </bottom>
      <diagonal/>
    </border>
    <border>
      <left/>
      <right style="thin">
        <color rgb="FF5F5F5F"/>
      </right>
      <top style="thin">
        <color rgb="FF5F5F5F"/>
      </top>
      <bottom style="medium">
        <color indexed="64"/>
      </bottom>
      <diagonal/>
    </border>
    <border>
      <left style="thin">
        <color rgb="FF5F5F5F"/>
      </left>
      <right style="thin">
        <color rgb="FF5F5F5F"/>
      </right>
      <top style="thin">
        <color rgb="FF5F5F5F"/>
      </top>
      <bottom style="medium">
        <color indexed="64"/>
      </bottom>
      <diagonal/>
    </border>
    <border>
      <left style="thin">
        <color rgb="FF5F5F5F"/>
      </left>
      <right style="medium">
        <color indexed="64"/>
      </right>
      <top style="thin">
        <color rgb="FF5F5F5F"/>
      </top>
      <bottom style="medium">
        <color indexed="64"/>
      </bottom>
      <diagonal/>
    </border>
    <border>
      <left style="thin">
        <color rgb="FF5F5F5F"/>
      </left>
      <right style="medium">
        <color indexed="64"/>
      </right>
      <top style="thin">
        <color rgb="FF5F5F5F"/>
      </top>
      <bottom style="thin">
        <color rgb="FF5F5F5F"/>
      </bottom>
      <diagonal/>
    </border>
    <border>
      <left/>
      <right/>
      <top style="medium">
        <color rgb="FF5F5F5F"/>
      </top>
      <bottom style="medium">
        <color indexed="64"/>
      </bottom>
      <diagonal/>
    </border>
    <border>
      <left/>
      <right style="medium">
        <color rgb="FF5F5F5F"/>
      </right>
      <top style="medium">
        <color rgb="FF5F5F5F"/>
      </top>
      <bottom style="medium">
        <color indexed="64"/>
      </bottom>
      <diagonal/>
    </border>
    <border>
      <left style="medium">
        <color rgb="FF5F5F5F"/>
      </left>
      <right/>
      <top style="thin">
        <color rgb="FF5F5F5F"/>
      </top>
      <bottom style="thin">
        <color rgb="FF5F5F5F"/>
      </bottom>
      <diagonal/>
    </border>
    <border>
      <left/>
      <right/>
      <top style="thin">
        <color rgb="FF5F5F5F"/>
      </top>
      <bottom style="thin">
        <color rgb="FF5F5F5F"/>
      </bottom>
      <diagonal/>
    </border>
    <border>
      <left/>
      <right style="medium">
        <color rgb="FF5F5F5F"/>
      </right>
      <top style="thin">
        <color rgb="FF5F5F5F"/>
      </top>
      <bottom style="thin">
        <color rgb="FF5F5F5F"/>
      </bottom>
      <diagonal/>
    </border>
    <border>
      <left/>
      <right style="thin">
        <color rgb="FF5F5F5F"/>
      </right>
      <top style="thin">
        <color rgb="FF5F5F5F"/>
      </top>
      <bottom style="thin">
        <color indexed="64"/>
      </bottom>
      <diagonal/>
    </border>
    <border>
      <left style="thin">
        <color rgb="FF5F5F5F"/>
      </left>
      <right style="medium">
        <color indexed="64"/>
      </right>
      <top style="thin">
        <color rgb="FF5F5F5F"/>
      </top>
      <bottom style="thin">
        <color indexed="64"/>
      </bottom>
      <diagonal/>
    </border>
    <border>
      <left style="thin">
        <color rgb="FF5F5F5F"/>
      </left>
      <right style="thin">
        <color rgb="FF5F5F5F"/>
      </right>
      <top style="thin">
        <color rgb="FF5F5F5F"/>
      </top>
      <bottom style="thin">
        <color indexed="64"/>
      </bottom>
      <diagonal/>
    </border>
    <border>
      <left style="thin">
        <color rgb="FF5F5F5F"/>
      </left>
      <right style="thin">
        <color rgb="FF5F5F5F"/>
      </right>
      <top style="thin">
        <color indexed="64"/>
      </top>
      <bottom style="thin">
        <color indexed="64"/>
      </bottom>
      <diagonal/>
    </border>
    <border>
      <left style="medium">
        <color indexed="64"/>
      </left>
      <right/>
      <top style="thin">
        <color rgb="FF5F5F5F"/>
      </top>
      <bottom style="thin">
        <color rgb="FF5F5F5F"/>
      </bottom>
      <diagonal/>
    </border>
    <border>
      <left/>
      <right style="medium">
        <color indexed="64"/>
      </right>
      <top style="thin">
        <color rgb="FF5F5F5F"/>
      </top>
      <bottom style="thin">
        <color rgb="FF5F5F5F"/>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hair">
        <color indexed="64"/>
      </left>
      <right style="hair">
        <color indexed="64"/>
      </right>
      <top/>
      <bottom/>
      <diagonal/>
    </border>
    <border>
      <left style="hair">
        <color auto="1"/>
      </left>
      <right style="hair">
        <color auto="1"/>
      </right>
      <top style="hair">
        <color indexed="64"/>
      </top>
      <bottom/>
      <diagonal/>
    </border>
    <border>
      <left style="hair">
        <color auto="1"/>
      </left>
      <right style="hair">
        <color auto="1"/>
      </right>
      <top/>
      <bottom style="hair">
        <color auto="1"/>
      </bottom>
      <diagonal/>
    </border>
    <border>
      <left style="thin">
        <color indexed="64"/>
      </left>
      <right style="thin">
        <color indexed="64"/>
      </right>
      <top style="hair">
        <color indexed="64"/>
      </top>
      <bottom style="thin">
        <color indexed="64"/>
      </bottom>
      <diagonal/>
    </border>
    <border>
      <left style="thin">
        <color indexed="64"/>
      </left>
      <right style="thin">
        <color indexed="8"/>
      </right>
      <top style="thin">
        <color indexed="64"/>
      </top>
      <bottom/>
      <diagonal/>
    </border>
    <border>
      <left style="thin">
        <color indexed="8"/>
      </left>
      <right/>
      <top style="thin">
        <color indexed="64"/>
      </top>
      <bottom/>
      <diagonal/>
    </border>
    <border>
      <left/>
      <right style="thin">
        <color indexed="8"/>
      </right>
      <top style="thin">
        <color indexed="64"/>
      </top>
      <bottom/>
      <diagonal/>
    </border>
    <border>
      <left style="thin">
        <color indexed="8"/>
      </left>
      <right style="thin">
        <color indexed="8"/>
      </right>
      <top style="thin">
        <color indexed="64"/>
      </top>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right style="thin">
        <color indexed="8"/>
      </right>
      <top/>
      <bottom style="thin">
        <color indexed="64"/>
      </bottom>
      <diagonal/>
    </border>
    <border>
      <left style="thin">
        <color indexed="8"/>
      </left>
      <right style="thin">
        <color indexed="8"/>
      </right>
      <top/>
      <bottom style="thin">
        <color indexed="64"/>
      </bottom>
      <diagonal/>
    </border>
    <border>
      <left/>
      <right/>
      <top style="thin">
        <color auto="1"/>
      </top>
      <bottom style="hair">
        <color auto="1"/>
      </bottom>
      <diagonal/>
    </border>
    <border>
      <left/>
      <right style="thin">
        <color indexed="8"/>
      </right>
      <top style="thin">
        <color indexed="64"/>
      </top>
      <bottom style="hair">
        <color indexed="64"/>
      </bottom>
      <diagonal/>
    </border>
    <border>
      <left style="thin">
        <color indexed="8"/>
      </left>
      <right style="thin">
        <color indexed="64"/>
      </right>
      <top style="thin">
        <color indexed="64"/>
      </top>
      <bottom/>
      <diagonal/>
    </border>
    <border>
      <left style="thin">
        <color indexed="64"/>
      </left>
      <right style="thin">
        <color indexed="8"/>
      </right>
      <top style="hair">
        <color indexed="64"/>
      </top>
      <bottom style="hair">
        <color indexed="64"/>
      </bottom>
      <diagonal/>
    </border>
    <border>
      <left style="thin">
        <color indexed="8"/>
      </left>
      <right/>
      <top style="hair">
        <color indexed="64"/>
      </top>
      <bottom style="hair">
        <color indexed="64"/>
      </bottom>
      <diagonal/>
    </border>
    <border>
      <left/>
      <right/>
      <top style="hair">
        <color indexed="64"/>
      </top>
      <bottom style="hair">
        <color indexed="64"/>
      </bottom>
      <diagonal/>
    </border>
    <border>
      <left/>
      <right style="thin">
        <color indexed="8"/>
      </right>
      <top style="hair">
        <color indexed="64"/>
      </top>
      <bottom style="hair">
        <color indexed="64"/>
      </bottom>
      <diagonal/>
    </border>
    <border>
      <left style="thin">
        <color indexed="8"/>
      </left>
      <right style="thin">
        <color indexed="64"/>
      </right>
      <top style="hair">
        <color indexed="64"/>
      </top>
      <bottom style="hair">
        <color indexed="64"/>
      </bottom>
      <diagonal/>
    </border>
    <border>
      <left style="thin">
        <color indexed="64"/>
      </left>
      <right style="thin">
        <color indexed="8"/>
      </right>
      <top/>
      <bottom/>
      <diagonal/>
    </border>
    <border>
      <left style="thin">
        <color indexed="8"/>
      </left>
      <right/>
      <top/>
      <bottom/>
      <diagonal/>
    </border>
    <border>
      <left/>
      <right style="thin">
        <color indexed="8"/>
      </right>
      <top/>
      <bottom/>
      <diagonal/>
    </border>
    <border>
      <left style="thin">
        <color indexed="8"/>
      </left>
      <right style="thin">
        <color indexed="64"/>
      </right>
      <top/>
      <bottom/>
      <diagonal/>
    </border>
    <border>
      <left style="thin">
        <color indexed="64"/>
      </left>
      <right style="thin">
        <color indexed="8"/>
      </right>
      <top style="hair">
        <color indexed="64"/>
      </top>
      <bottom style="thin">
        <color indexed="64"/>
      </bottom>
      <diagonal/>
    </border>
    <border>
      <left style="thin">
        <color indexed="8"/>
      </left>
      <right/>
      <top style="hair">
        <color indexed="64"/>
      </top>
      <bottom style="thin">
        <color indexed="64"/>
      </bottom>
      <diagonal/>
    </border>
    <border>
      <left/>
      <right/>
      <top style="hair">
        <color auto="1"/>
      </top>
      <bottom style="thin">
        <color auto="1"/>
      </bottom>
      <diagonal/>
    </border>
    <border>
      <left/>
      <right style="thin">
        <color indexed="8"/>
      </right>
      <top style="hair">
        <color indexed="64"/>
      </top>
      <bottom style="thin">
        <color indexed="64"/>
      </bottom>
      <diagonal/>
    </border>
    <border>
      <left style="thin">
        <color indexed="8"/>
      </left>
      <right style="thin">
        <color indexed="64"/>
      </right>
      <top style="hair">
        <color indexed="64"/>
      </top>
      <bottom style="thin">
        <color indexed="64"/>
      </bottom>
      <diagonal/>
    </border>
    <border>
      <left style="hair">
        <color auto="1"/>
      </left>
      <right style="hair">
        <color auto="1"/>
      </right>
      <top style="hair">
        <color auto="1"/>
      </top>
      <bottom style="hair">
        <color auto="1"/>
      </bottom>
      <diagonal/>
    </border>
    <border>
      <left/>
      <right style="thin">
        <color indexed="64"/>
      </right>
      <top style="thin">
        <color indexed="64"/>
      </top>
      <bottom/>
      <diagonal/>
    </border>
    <border>
      <left style="thin">
        <color indexed="64"/>
      </left>
      <right/>
      <top/>
      <bottom style="medium">
        <color rgb="FF5F5F5F"/>
      </bottom>
      <diagonal/>
    </border>
    <border>
      <left/>
      <right style="thin">
        <color indexed="64"/>
      </right>
      <top/>
      <bottom style="medium">
        <color rgb="FF5F5F5F"/>
      </bottom>
      <diagonal/>
    </border>
    <border>
      <left style="thin">
        <color indexed="64"/>
      </left>
      <right/>
      <top style="thin">
        <color rgb="FF5F5F5F"/>
      </top>
      <bottom style="thin">
        <color rgb="FF5F5F5F"/>
      </bottom>
      <diagonal/>
    </border>
    <border>
      <left/>
      <right style="thin">
        <color indexed="64"/>
      </right>
      <top style="thin">
        <color rgb="FF5F5F5F"/>
      </top>
      <bottom style="thin">
        <color rgb="FF5F5F5F"/>
      </bottom>
      <diagonal/>
    </border>
    <border>
      <left style="thin">
        <color indexed="64"/>
      </left>
      <right/>
      <top/>
      <bottom/>
      <diagonal/>
    </border>
    <border>
      <left style="thin">
        <color indexed="64"/>
      </left>
      <right style="medium">
        <color rgb="FF5F5F5F"/>
      </right>
      <top style="medium">
        <color rgb="FF5F5F5F"/>
      </top>
      <bottom style="medium">
        <color rgb="FF5F5F5F"/>
      </bottom>
      <diagonal/>
    </border>
    <border>
      <left style="medium">
        <color rgb="FF5F5F5F"/>
      </left>
      <right style="thin">
        <color indexed="64"/>
      </right>
      <top style="medium">
        <color rgb="FF5F5F5F"/>
      </top>
      <bottom style="medium">
        <color rgb="FF5F5F5F"/>
      </bottom>
      <diagonal/>
    </border>
    <border>
      <left style="thin">
        <color indexed="64"/>
      </left>
      <right style="thin">
        <color rgb="FF5F5F5F"/>
      </right>
      <top/>
      <bottom style="thin">
        <color rgb="FF5F5F5F"/>
      </bottom>
      <diagonal/>
    </border>
    <border>
      <left style="thin">
        <color rgb="FF5F5F5F"/>
      </left>
      <right style="thin">
        <color indexed="64"/>
      </right>
      <top/>
      <bottom style="thin">
        <color rgb="FF5F5F5F"/>
      </bottom>
      <diagonal/>
    </border>
    <border>
      <left style="thin">
        <color indexed="64"/>
      </left>
      <right style="thin">
        <color rgb="FF5F5F5F"/>
      </right>
      <top style="thin">
        <color rgb="FF5F5F5F"/>
      </top>
      <bottom style="thin">
        <color rgb="FF5F5F5F"/>
      </bottom>
      <diagonal/>
    </border>
    <border>
      <left style="thin">
        <color rgb="FF5F5F5F"/>
      </left>
      <right style="thin">
        <color indexed="64"/>
      </right>
      <top style="thin">
        <color rgb="FF5F5F5F"/>
      </top>
      <bottom style="thin">
        <color rgb="FF5F5F5F"/>
      </bottom>
      <diagonal/>
    </border>
    <border>
      <left style="thin">
        <color indexed="64"/>
      </left>
      <right style="thin">
        <color rgb="FF5F5F5F"/>
      </right>
      <top style="thin">
        <color rgb="FF5F5F5F"/>
      </top>
      <bottom/>
      <diagonal/>
    </border>
    <border>
      <left style="thin">
        <color rgb="FF5F5F5F"/>
      </left>
      <right style="thin">
        <color indexed="64"/>
      </right>
      <top style="thin">
        <color rgb="FF5F5F5F"/>
      </top>
      <bottom/>
      <diagonal/>
    </border>
    <border>
      <left style="thin">
        <color indexed="64"/>
      </left>
      <right/>
      <top style="medium">
        <color rgb="FF5F5F5F"/>
      </top>
      <bottom/>
      <diagonal/>
    </border>
    <border>
      <left style="medium">
        <color rgb="FF5F5F5F"/>
      </left>
      <right style="thin">
        <color indexed="64"/>
      </right>
      <top style="medium">
        <color rgb="FF5F5F5F"/>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medium">
        <color rgb="FF5F5F5F"/>
      </right>
      <top/>
      <bottom style="medium">
        <color rgb="FF5F5F5F"/>
      </bottom>
      <diagonal/>
    </border>
    <border>
      <left style="medium">
        <color rgb="FF5F5F5F"/>
      </left>
      <right style="thin">
        <color indexed="64"/>
      </right>
      <top/>
      <bottom style="medium">
        <color rgb="FF5F5F5F"/>
      </bottom>
      <diagonal/>
    </border>
    <border>
      <left style="thin">
        <color indexed="64"/>
      </left>
      <right/>
      <top style="medium">
        <color rgb="FF5F5F5F"/>
      </top>
      <bottom style="medium">
        <color rgb="FF5F5F5F"/>
      </bottom>
      <diagonal/>
    </border>
    <border>
      <left style="thin">
        <color indexed="64"/>
      </left>
      <right style="medium">
        <color rgb="FF5F5F5F"/>
      </right>
      <top style="medium">
        <color rgb="FF5F5F5F"/>
      </top>
      <bottom/>
      <diagonal/>
    </border>
    <border>
      <left/>
      <right style="thin">
        <color indexed="64"/>
      </right>
      <top style="medium">
        <color rgb="FF5F5F5F"/>
      </top>
      <bottom/>
      <diagonal/>
    </border>
    <border>
      <left style="thin">
        <color indexed="64"/>
      </left>
      <right style="medium">
        <color rgb="FF5F5F5F"/>
      </right>
      <top/>
      <bottom/>
      <diagonal/>
    </border>
    <border>
      <left style="medium">
        <color rgb="FF5F5F5F"/>
      </left>
      <right style="thin">
        <color indexed="64"/>
      </right>
      <top/>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medium">
        <color rgb="FF5F5F5F"/>
      </top>
      <bottom style="thin">
        <color rgb="FF000000"/>
      </bottom>
      <diagonal/>
    </border>
    <border>
      <left style="thin">
        <color rgb="FF000000"/>
      </left>
      <right style="thin">
        <color indexed="64"/>
      </right>
      <top/>
      <bottom style="thin">
        <color rgb="FF000000"/>
      </bottom>
      <diagonal/>
    </border>
    <border>
      <left style="thin">
        <color indexed="64"/>
      </left>
      <right style="thin">
        <color rgb="FF000000"/>
      </right>
      <top style="thin">
        <color rgb="FF000000"/>
      </top>
      <bottom style="medium">
        <color rgb="FF5F5F5F"/>
      </bottom>
      <diagonal/>
    </border>
    <border>
      <left style="thin">
        <color indexed="64"/>
      </left>
      <right style="thin">
        <color rgb="FF5F5F5F"/>
      </right>
      <top style="medium">
        <color rgb="FF5F5F5F"/>
      </top>
      <bottom style="thin">
        <color rgb="FF5F5F5F"/>
      </bottom>
      <diagonal/>
    </border>
    <border>
      <left style="thin">
        <color rgb="FF5F5F5F"/>
      </left>
      <right style="thin">
        <color indexed="64"/>
      </right>
      <top style="medium">
        <color rgb="FF5F5F5F"/>
      </top>
      <bottom style="thin">
        <color rgb="FF5F5F5F"/>
      </bottom>
      <diagonal/>
    </border>
    <border>
      <left style="thin">
        <color indexed="64"/>
      </left>
      <right style="thin">
        <color rgb="FF5F5F5F"/>
      </right>
      <top style="thin">
        <color rgb="FF5F5F5F"/>
      </top>
      <bottom style="medium">
        <color rgb="FF5F5F5F"/>
      </bottom>
      <diagonal/>
    </border>
    <border>
      <left style="thin">
        <color rgb="FF5F5F5F"/>
      </left>
      <right style="thin">
        <color indexed="64"/>
      </right>
      <top style="thin">
        <color rgb="FF5F5F5F"/>
      </top>
      <bottom style="medium">
        <color rgb="FF5F5F5F"/>
      </bottom>
      <diagonal/>
    </border>
    <border>
      <left style="thin">
        <color indexed="64"/>
      </left>
      <right/>
      <top style="medium">
        <color rgb="FF5F5F5F"/>
      </top>
      <bottom style="thin">
        <color indexed="64"/>
      </bottom>
      <diagonal/>
    </border>
    <border>
      <left/>
      <right/>
      <top style="medium">
        <color rgb="FF5F5F5F"/>
      </top>
      <bottom style="thin">
        <color indexed="64"/>
      </bottom>
      <diagonal/>
    </border>
    <border>
      <left/>
      <right style="medium">
        <color rgb="FF5F5F5F"/>
      </right>
      <top style="medium">
        <color rgb="FF5F5F5F"/>
      </top>
      <bottom style="thin">
        <color indexed="64"/>
      </bottom>
      <diagonal/>
    </border>
    <border>
      <left style="medium">
        <color rgb="FF5F5F5F"/>
      </left>
      <right style="thin">
        <color indexed="64"/>
      </right>
      <top style="medium">
        <color rgb="FF5F5F5F"/>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rgb="FF5F5F5F"/>
      </right>
      <top style="medium">
        <color indexed="64"/>
      </top>
      <bottom style="medium">
        <color indexed="64"/>
      </bottom>
      <diagonal/>
    </border>
    <border>
      <left style="medium">
        <color rgb="FF5F5F5F"/>
      </left>
      <right style="thin">
        <color indexed="64"/>
      </right>
      <top style="medium">
        <color indexed="64"/>
      </top>
      <bottom style="medium">
        <color indexed="64"/>
      </bottom>
      <diagonal/>
    </border>
    <border>
      <left style="thin">
        <color indexed="64"/>
      </left>
      <right/>
      <top style="medium">
        <color rgb="FF5F5F5F"/>
      </top>
      <bottom style="medium">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rgb="FF000000"/>
      </right>
      <top/>
      <bottom style="thin">
        <color indexed="64"/>
      </bottom>
      <diagonal/>
    </border>
  </borders>
  <cellStyleXfs count="17">
    <xf numFmtId="0" fontId="0" fillId="0" borderId="0"/>
    <xf numFmtId="168" fontId="10" fillId="0" borderId="0" applyFont="0" applyFill="0" applyBorder="0" applyAlignment="0" applyProtection="0"/>
    <xf numFmtId="0" fontId="10" fillId="0" borderId="0"/>
    <xf numFmtId="9" fontId="12" fillId="0" borderId="0" applyFont="0" applyFill="0" applyBorder="0" applyAlignment="0" applyProtection="0"/>
    <xf numFmtId="0" fontId="22" fillId="0" borderId="0" applyNumberFormat="0" applyFill="0" applyBorder="0" applyAlignment="0" applyProtection="0">
      <alignment vertical="top"/>
      <protection locked="0"/>
    </xf>
    <xf numFmtId="43" fontId="32" fillId="0" borderId="0" applyFont="0" applyFill="0" applyBorder="0" applyAlignment="0" applyProtection="0"/>
    <xf numFmtId="0" fontId="33" fillId="0" borderId="0"/>
    <xf numFmtId="43" fontId="33" fillId="0" borderId="0" applyFont="0" applyFill="0" applyBorder="0" applyAlignment="0" applyProtection="0"/>
    <xf numFmtId="0" fontId="10" fillId="0" borderId="0"/>
    <xf numFmtId="9" fontId="1" fillId="0" borderId="0" applyFont="0" applyFill="0" applyBorder="0" applyAlignment="0" applyProtection="0"/>
    <xf numFmtId="168" fontId="10"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53" fillId="0" borderId="0" applyFont="0" applyFill="0" applyBorder="0" applyAlignment="0" applyProtection="0"/>
    <xf numFmtId="0" fontId="1" fillId="0" borderId="0"/>
    <xf numFmtId="0" fontId="10" fillId="0" borderId="0"/>
    <xf numFmtId="168" fontId="1" fillId="0" borderId="0" applyFont="0" applyFill="0" applyBorder="0" applyAlignment="0" applyProtection="0"/>
  </cellStyleXfs>
  <cellXfs count="607">
    <xf numFmtId="0" fontId="0" fillId="0" borderId="0" xfId="0"/>
    <xf numFmtId="0" fontId="0" fillId="0" borderId="0" xfId="0" applyAlignment="1">
      <alignment vertical="center"/>
    </xf>
    <xf numFmtId="0" fontId="0" fillId="0" borderId="0" xfId="0" applyAlignment="1">
      <alignment horizontal="center" vertical="center"/>
    </xf>
    <xf numFmtId="10" fontId="7" fillId="3" borderId="14" xfId="0" applyNumberFormat="1" applyFont="1" applyFill="1" applyBorder="1" applyAlignment="1">
      <alignment horizontal="center" vertical="center"/>
    </xf>
    <xf numFmtId="0" fontId="6" fillId="3" borderId="0" xfId="0" applyFont="1" applyFill="1" applyAlignment="1">
      <alignment vertical="center"/>
    </xf>
    <xf numFmtId="0" fontId="0" fillId="3" borderId="0" xfId="0" applyFill="1"/>
    <xf numFmtId="0" fontId="6" fillId="3" borderId="12" xfId="0" applyFont="1" applyFill="1" applyBorder="1" applyAlignment="1">
      <alignment vertical="center"/>
    </xf>
    <xf numFmtId="0" fontId="6" fillId="6" borderId="25" xfId="0" applyFont="1" applyFill="1" applyBorder="1" applyAlignment="1">
      <alignment horizontal="right" vertical="center"/>
    </xf>
    <xf numFmtId="0" fontId="6" fillId="6" borderId="26" xfId="0" applyFont="1" applyFill="1" applyBorder="1" applyAlignment="1">
      <alignment vertical="center"/>
    </xf>
    <xf numFmtId="10" fontId="6" fillId="6" borderId="27" xfId="0" applyNumberFormat="1" applyFont="1" applyFill="1" applyBorder="1" applyAlignment="1">
      <alignment vertical="center"/>
    </xf>
    <xf numFmtId="0" fontId="6" fillId="6" borderId="12" xfId="0" applyFont="1" applyFill="1" applyBorder="1" applyAlignment="1">
      <alignment horizontal="right" vertical="center"/>
    </xf>
    <xf numFmtId="0" fontId="6" fillId="6" borderId="0" xfId="0" applyFont="1" applyFill="1" applyAlignment="1">
      <alignment vertical="center"/>
    </xf>
    <xf numFmtId="0" fontId="6" fillId="6" borderId="13" xfId="0" applyFont="1" applyFill="1" applyBorder="1" applyAlignment="1">
      <alignment vertical="center"/>
    </xf>
    <xf numFmtId="0" fontId="6" fillId="3" borderId="12" xfId="0" applyFont="1" applyFill="1" applyBorder="1" applyAlignment="1">
      <alignment horizontal="right" vertical="center"/>
    </xf>
    <xf numFmtId="0" fontId="9" fillId="6" borderId="28" xfId="0" applyFont="1" applyFill="1" applyBorder="1" applyAlignment="1">
      <alignment horizontal="right" vertical="center"/>
    </xf>
    <xf numFmtId="0" fontId="9" fillId="6" borderId="24" xfId="0" applyFont="1" applyFill="1" applyBorder="1" applyAlignment="1">
      <alignment vertical="center"/>
    </xf>
    <xf numFmtId="10" fontId="9" fillId="6" borderId="29" xfId="0" applyNumberFormat="1" applyFont="1" applyFill="1" applyBorder="1" applyAlignment="1">
      <alignment vertical="center"/>
    </xf>
    <xf numFmtId="0" fontId="2" fillId="3" borderId="0" xfId="0" applyFont="1" applyFill="1"/>
    <xf numFmtId="4" fontId="5" fillId="3" borderId="0" xfId="0" applyNumberFormat="1" applyFont="1" applyFill="1" applyAlignment="1">
      <alignment horizontal="center" vertical="center"/>
    </xf>
    <xf numFmtId="0" fontId="11" fillId="3" borderId="0" xfId="0" applyFont="1" applyFill="1" applyAlignment="1">
      <alignment horizontal="center" vertical="center" wrapText="1"/>
    </xf>
    <xf numFmtId="0" fontId="17" fillId="3" borderId="0" xfId="0" applyFont="1" applyFill="1" applyAlignment="1">
      <alignment vertical="center"/>
    </xf>
    <xf numFmtId="0" fontId="14" fillId="3" borderId="0" xfId="0" applyFont="1" applyFill="1" applyAlignment="1">
      <alignment vertical="center"/>
    </xf>
    <xf numFmtId="0" fontId="10" fillId="3" borderId="0" xfId="0" applyFont="1" applyFill="1" applyAlignment="1">
      <alignment vertical="center"/>
    </xf>
    <xf numFmtId="0" fontId="14" fillId="3" borderId="0" xfId="0" applyFont="1" applyFill="1" applyAlignment="1">
      <alignment horizontal="center" vertical="center"/>
    </xf>
    <xf numFmtId="0" fontId="14" fillId="6" borderId="14" xfId="0" applyFont="1" applyFill="1" applyBorder="1" applyAlignment="1">
      <alignment horizontal="center" vertical="center"/>
    </xf>
    <xf numFmtId="0" fontId="14" fillId="6" borderId="14" xfId="0" applyFont="1" applyFill="1" applyBorder="1" applyAlignment="1">
      <alignment horizontal="center" vertical="center" wrapText="1"/>
    </xf>
    <xf numFmtId="4" fontId="10" fillId="3" borderId="15" xfId="0" applyNumberFormat="1" applyFont="1" applyFill="1" applyBorder="1" applyAlignment="1">
      <alignment horizontal="center" vertical="center"/>
    </xf>
    <xf numFmtId="3" fontId="10" fillId="3" borderId="15" xfId="0" applyNumberFormat="1" applyFont="1" applyFill="1" applyBorder="1" applyAlignment="1">
      <alignment horizontal="center" vertical="center"/>
    </xf>
    <xf numFmtId="4" fontId="10" fillId="3" borderId="15" xfId="0" applyNumberFormat="1" applyFont="1" applyFill="1" applyBorder="1" applyAlignment="1">
      <alignment vertical="center"/>
    </xf>
    <xf numFmtId="0" fontId="18" fillId="3" borderId="0" xfId="0" applyFont="1" applyFill="1" applyAlignment="1">
      <alignment vertical="center"/>
    </xf>
    <xf numFmtId="4" fontId="10" fillId="3" borderId="17" xfId="0" applyNumberFormat="1" applyFont="1" applyFill="1" applyBorder="1" applyAlignment="1">
      <alignment horizontal="center" vertical="center"/>
    </xf>
    <xf numFmtId="3" fontId="10" fillId="3" borderId="17" xfId="0" applyNumberFormat="1" applyFont="1" applyFill="1" applyBorder="1" applyAlignment="1">
      <alignment horizontal="center" vertical="center"/>
    </xf>
    <xf numFmtId="4" fontId="10" fillId="3" borderId="17" xfId="0" applyNumberFormat="1" applyFont="1" applyFill="1" applyBorder="1" applyAlignment="1">
      <alignment horizontal="right" vertical="center"/>
    </xf>
    <xf numFmtId="0" fontId="13" fillId="3" borderId="0" xfId="0" applyFont="1" applyFill="1" applyAlignment="1">
      <alignment vertical="center"/>
    </xf>
    <xf numFmtId="9" fontId="10" fillId="3" borderId="17" xfId="0" applyNumberFormat="1" applyFont="1" applyFill="1" applyBorder="1" applyAlignment="1">
      <alignment horizontal="center" vertical="center"/>
    </xf>
    <xf numFmtId="0" fontId="11" fillId="3" borderId="0" xfId="0" applyFont="1" applyFill="1" applyAlignment="1">
      <alignment vertical="center"/>
    </xf>
    <xf numFmtId="4" fontId="10" fillId="3" borderId="18" xfId="0" applyNumberFormat="1" applyFont="1" applyFill="1" applyBorder="1" applyAlignment="1">
      <alignment horizontal="center" vertical="center"/>
    </xf>
    <xf numFmtId="4" fontId="10" fillId="3" borderId="18" xfId="0" applyNumberFormat="1" applyFont="1" applyFill="1" applyBorder="1" applyAlignment="1">
      <alignment horizontal="right" vertical="center"/>
    </xf>
    <xf numFmtId="0" fontId="15" fillId="3" borderId="0" xfId="0" applyFont="1" applyFill="1" applyAlignment="1">
      <alignment horizontal="center" vertical="center"/>
    </xf>
    <xf numFmtId="4" fontId="14" fillId="3" borderId="0" xfId="0" applyNumberFormat="1" applyFont="1" applyFill="1" applyAlignment="1">
      <alignment horizontal="center" vertical="center"/>
    </xf>
    <xf numFmtId="9" fontId="10" fillId="4" borderId="17" xfId="0" applyNumberFormat="1" applyFont="1" applyFill="1" applyBorder="1" applyAlignment="1">
      <alignment horizontal="center" vertical="center"/>
    </xf>
    <xf numFmtId="4" fontId="10" fillId="4" borderId="15" xfId="0" applyNumberFormat="1" applyFont="1" applyFill="1" applyBorder="1" applyAlignment="1">
      <alignment vertical="center"/>
    </xf>
    <xf numFmtId="0" fontId="15" fillId="3" borderId="0" xfId="0" applyFont="1" applyFill="1" applyAlignment="1">
      <alignment vertical="center"/>
    </xf>
    <xf numFmtId="0" fontId="14" fillId="3" borderId="0" xfId="0" applyFont="1" applyFill="1" applyAlignment="1">
      <alignment horizontal="right" vertical="center"/>
    </xf>
    <xf numFmtId="2" fontId="13" fillId="4" borderId="0" xfId="2" applyNumberFormat="1" applyFont="1" applyFill="1" applyAlignment="1">
      <alignment horizontal="center" vertical="center"/>
    </xf>
    <xf numFmtId="4" fontId="10" fillId="4" borderId="15" xfId="0" applyNumberFormat="1" applyFont="1" applyFill="1" applyBorder="1" applyAlignment="1">
      <alignment horizontal="right" vertical="center"/>
    </xf>
    <xf numFmtId="4" fontId="11" fillId="3" borderId="0" xfId="1" applyNumberFormat="1" applyFont="1" applyFill="1" applyBorder="1" applyAlignment="1">
      <alignment horizontal="center" vertical="center"/>
    </xf>
    <xf numFmtId="0" fontId="19" fillId="3" borderId="0" xfId="0" applyFont="1" applyFill="1" applyAlignment="1">
      <alignment vertical="center"/>
    </xf>
    <xf numFmtId="4" fontId="11" fillId="3" borderId="0" xfId="1" applyNumberFormat="1" applyFont="1" applyFill="1" applyAlignment="1">
      <alignment horizontal="center" vertical="center"/>
    </xf>
    <xf numFmtId="4" fontId="15" fillId="3" borderId="0" xfId="0" applyNumberFormat="1" applyFont="1" applyFill="1" applyAlignment="1">
      <alignment horizontal="center" vertical="center"/>
    </xf>
    <xf numFmtId="4" fontId="10" fillId="3" borderId="0" xfId="0" applyNumberFormat="1" applyFont="1" applyFill="1" applyAlignment="1">
      <alignment vertical="center"/>
    </xf>
    <xf numFmtId="0" fontId="10" fillId="3" borderId="8" xfId="0" applyFont="1" applyFill="1" applyBorder="1" applyAlignment="1">
      <alignment vertical="center"/>
    </xf>
    <xf numFmtId="164" fontId="10" fillId="5" borderId="0" xfId="0" applyNumberFormat="1" applyFont="1" applyFill="1" applyAlignment="1">
      <alignment vertical="center"/>
    </xf>
    <xf numFmtId="165" fontId="10" fillId="3" borderId="0" xfId="0" applyNumberFormat="1" applyFont="1" applyFill="1" applyAlignment="1">
      <alignment vertical="center"/>
    </xf>
    <xf numFmtId="0" fontId="10" fillId="3" borderId="16" xfId="0" applyFont="1" applyFill="1" applyBorder="1" applyAlignment="1">
      <alignment vertical="center" wrapText="1"/>
    </xf>
    <xf numFmtId="0" fontId="14" fillId="5" borderId="0" xfId="0" applyFont="1" applyFill="1" applyAlignment="1">
      <alignment horizontal="center" vertical="center"/>
    </xf>
    <xf numFmtId="4" fontId="10" fillId="3" borderId="4" xfId="0" applyNumberFormat="1" applyFont="1" applyFill="1" applyBorder="1" applyAlignment="1">
      <alignment horizontal="center" vertical="center"/>
    </xf>
    <xf numFmtId="4" fontId="20" fillId="3" borderId="4" xfId="0" applyNumberFormat="1" applyFont="1" applyFill="1" applyBorder="1" applyAlignment="1">
      <alignment horizontal="right" vertical="center"/>
    </xf>
    <xf numFmtId="0" fontId="10" fillId="5" borderId="0" xfId="0" applyFont="1" applyFill="1" applyAlignment="1">
      <alignment vertical="center"/>
    </xf>
    <xf numFmtId="3" fontId="10" fillId="3" borderId="4" xfId="0" applyNumberFormat="1" applyFont="1" applyFill="1" applyBorder="1" applyAlignment="1">
      <alignment horizontal="center" vertical="center"/>
    </xf>
    <xf numFmtId="164" fontId="14" fillId="3" borderId="13" xfId="0" applyNumberFormat="1" applyFont="1" applyFill="1" applyBorder="1" applyAlignment="1">
      <alignment horizontal="center" vertical="center"/>
    </xf>
    <xf numFmtId="4" fontId="10" fillId="4" borderId="4" xfId="0" applyNumberFormat="1" applyFont="1" applyFill="1" applyBorder="1" applyAlignment="1">
      <alignment horizontal="center" vertical="center"/>
    </xf>
    <xf numFmtId="164" fontId="15" fillId="3" borderId="0" xfId="0" applyNumberFormat="1" applyFont="1" applyFill="1" applyAlignment="1">
      <alignment vertical="center"/>
    </xf>
    <xf numFmtId="4" fontId="10" fillId="3" borderId="4" xfId="0" applyNumberFormat="1" applyFont="1" applyFill="1" applyBorder="1" applyAlignment="1">
      <alignment horizontal="right" vertical="center"/>
    </xf>
    <xf numFmtId="171" fontId="10" fillId="3" borderId="0" xfId="0" applyNumberFormat="1" applyFont="1" applyFill="1" applyAlignment="1">
      <alignment vertical="center"/>
    </xf>
    <xf numFmtId="4" fontId="10" fillId="3" borderId="22" xfId="0" applyNumberFormat="1" applyFont="1" applyFill="1" applyBorder="1" applyAlignment="1">
      <alignment horizontal="center" vertical="center"/>
    </xf>
    <xf numFmtId="166" fontId="10" fillId="3" borderId="22" xfId="0" applyNumberFormat="1" applyFont="1" applyFill="1" applyBorder="1" applyAlignment="1">
      <alignment horizontal="right" vertical="center"/>
    </xf>
    <xf numFmtId="0" fontId="15" fillId="5" borderId="0" xfId="0" applyFont="1" applyFill="1" applyAlignment="1">
      <alignment vertical="center"/>
    </xf>
    <xf numFmtId="4" fontId="10" fillId="3" borderId="23" xfId="0" applyNumberFormat="1" applyFont="1" applyFill="1" applyBorder="1" applyAlignment="1">
      <alignment horizontal="center" vertical="center"/>
    </xf>
    <xf numFmtId="4" fontId="10" fillId="3" borderId="23" xfId="0" applyNumberFormat="1" applyFont="1" applyFill="1" applyBorder="1" applyAlignment="1">
      <alignment horizontal="right" vertical="center"/>
    </xf>
    <xf numFmtId="4" fontId="10" fillId="5" borderId="17" xfId="0" applyNumberFormat="1" applyFont="1" applyFill="1" applyBorder="1" applyAlignment="1">
      <alignment horizontal="center" vertical="center"/>
    </xf>
    <xf numFmtId="4" fontId="10" fillId="4" borderId="15" xfId="0" applyNumberFormat="1" applyFont="1" applyFill="1" applyBorder="1" applyAlignment="1">
      <alignment horizontal="center" vertical="center"/>
    </xf>
    <xf numFmtId="4" fontId="10" fillId="4" borderId="17" xfId="0" applyNumberFormat="1" applyFont="1" applyFill="1" applyBorder="1" applyAlignment="1">
      <alignment horizontal="right" vertical="center"/>
    </xf>
    <xf numFmtId="170" fontId="10" fillId="3" borderId="17" xfId="0" applyNumberFormat="1" applyFont="1" applyFill="1" applyBorder="1" applyAlignment="1">
      <alignment horizontal="center" vertical="center"/>
    </xf>
    <xf numFmtId="169" fontId="13" fillId="3" borderId="0" xfId="0" applyNumberFormat="1" applyFont="1" applyFill="1" applyAlignment="1">
      <alignment vertical="center"/>
    </xf>
    <xf numFmtId="4" fontId="15" fillId="3" borderId="0" xfId="0" applyNumberFormat="1" applyFont="1" applyFill="1" applyAlignment="1">
      <alignment vertical="center"/>
    </xf>
    <xf numFmtId="10" fontId="10" fillId="3" borderId="0" xfId="0" applyNumberFormat="1" applyFont="1" applyFill="1" applyAlignment="1">
      <alignment vertical="center"/>
    </xf>
    <xf numFmtId="10" fontId="15" fillId="3" borderId="0" xfId="0" applyNumberFormat="1" applyFont="1" applyFill="1" applyAlignment="1">
      <alignment vertical="center"/>
    </xf>
    <xf numFmtId="9" fontId="10" fillId="3" borderId="17" xfId="3" applyFont="1" applyFill="1" applyBorder="1" applyAlignment="1">
      <alignment horizontal="center" vertical="center"/>
    </xf>
    <xf numFmtId="0" fontId="6" fillId="3" borderId="20" xfId="0" applyFont="1" applyFill="1" applyBorder="1" applyAlignment="1">
      <alignment vertical="center"/>
    </xf>
    <xf numFmtId="0" fontId="6" fillId="3" borderId="21" xfId="0" applyFont="1" applyFill="1" applyBorder="1" applyAlignment="1">
      <alignment vertical="center"/>
    </xf>
    <xf numFmtId="3" fontId="10" fillId="4" borderId="17" xfId="0" applyNumberFormat="1" applyFont="1" applyFill="1" applyBorder="1" applyAlignment="1">
      <alignment horizontal="center" vertical="center"/>
    </xf>
    <xf numFmtId="10" fontId="14" fillId="5" borderId="14" xfId="3" applyNumberFormat="1" applyFont="1" applyFill="1" applyBorder="1" applyAlignment="1">
      <alignment horizontal="center" vertical="center"/>
    </xf>
    <xf numFmtId="3" fontId="10" fillId="4" borderId="15" xfId="0" applyNumberFormat="1" applyFont="1" applyFill="1" applyBorder="1" applyAlignment="1">
      <alignment horizontal="center" vertical="center"/>
    </xf>
    <xf numFmtId="43" fontId="10" fillId="3" borderId="0" xfId="0" applyNumberFormat="1" applyFont="1" applyFill="1" applyAlignment="1">
      <alignment vertical="center"/>
    </xf>
    <xf numFmtId="4" fontId="10" fillId="5" borderId="0" xfId="0" applyNumberFormat="1" applyFont="1" applyFill="1" applyAlignment="1">
      <alignment vertical="center"/>
    </xf>
    <xf numFmtId="0" fontId="3" fillId="3" borderId="0" xfId="0" applyFont="1" applyFill="1" applyAlignment="1">
      <alignment horizontal="center" wrapText="1"/>
    </xf>
    <xf numFmtId="0" fontId="2" fillId="3" borderId="0" xfId="0" applyFont="1" applyFill="1" applyAlignment="1">
      <alignment horizontal="center"/>
    </xf>
    <xf numFmtId="0" fontId="14" fillId="3" borderId="5" xfId="0" applyFont="1" applyFill="1" applyBorder="1" applyAlignment="1">
      <alignment horizontal="center" vertical="center"/>
    </xf>
    <xf numFmtId="0" fontId="14" fillId="3" borderId="5" xfId="0" applyFont="1" applyFill="1" applyBorder="1" applyAlignment="1">
      <alignment horizontal="center" vertical="center" wrapText="1"/>
    </xf>
    <xf numFmtId="3" fontId="14" fillId="3" borderId="4" xfId="0" applyNumberFormat="1" applyFont="1" applyFill="1" applyBorder="1" applyAlignment="1">
      <alignment horizontal="center" vertical="center" wrapText="1"/>
    </xf>
    <xf numFmtId="0" fontId="14" fillId="3" borderId="4" xfId="0" applyFont="1" applyFill="1" applyBorder="1" applyAlignment="1">
      <alignment horizontal="center" vertical="center"/>
    </xf>
    <xf numFmtId="0" fontId="14" fillId="3" borderId="4" xfId="0" applyFont="1" applyFill="1" applyBorder="1" applyAlignment="1">
      <alignment horizontal="center" vertical="center" wrapText="1"/>
    </xf>
    <xf numFmtId="164" fontId="2" fillId="3" borderId="0" xfId="0" applyNumberFormat="1" applyFont="1" applyFill="1"/>
    <xf numFmtId="0" fontId="5" fillId="3" borderId="0" xfId="0" applyFont="1" applyFill="1"/>
    <xf numFmtId="169" fontId="16" fillId="3" borderId="0" xfId="0" applyNumberFormat="1" applyFont="1" applyFill="1" applyAlignment="1">
      <alignment horizontal="center"/>
    </xf>
    <xf numFmtId="4" fontId="2" fillId="3" borderId="0" xfId="0" applyNumberFormat="1" applyFont="1" applyFill="1" applyAlignment="1">
      <alignment horizontal="center" vertical="center" wrapText="1"/>
    </xf>
    <xf numFmtId="165" fontId="14" fillId="3" borderId="0" xfId="0" applyNumberFormat="1" applyFont="1" applyFill="1" applyAlignment="1">
      <alignment horizontal="center" vertical="center" wrapText="1"/>
    </xf>
    <xf numFmtId="164" fontId="3" fillId="3" borderId="0" xfId="0" applyNumberFormat="1" applyFont="1" applyFill="1" applyAlignment="1">
      <alignment horizontal="center" vertical="center" wrapText="1"/>
    </xf>
    <xf numFmtId="0" fontId="6" fillId="3" borderId="13" xfId="0" applyFont="1" applyFill="1" applyBorder="1" applyAlignment="1">
      <alignment vertical="center"/>
    </xf>
    <xf numFmtId="0" fontId="14" fillId="6" borderId="31" xfId="0" applyFont="1" applyFill="1" applyBorder="1" applyAlignment="1">
      <alignment horizontal="center" vertical="center"/>
    </xf>
    <xf numFmtId="0" fontId="10" fillId="6" borderId="34" xfId="0" applyFont="1" applyFill="1" applyBorder="1" applyAlignment="1">
      <alignment horizontal="center" vertical="center"/>
    </xf>
    <xf numFmtId="0" fontId="10" fillId="6" borderId="30" xfId="0" applyFont="1" applyFill="1" applyBorder="1" applyAlignment="1">
      <alignment horizontal="center" vertical="center"/>
    </xf>
    <xf numFmtId="0" fontId="10" fillId="6" borderId="38" xfId="0" applyFont="1" applyFill="1" applyBorder="1" applyAlignment="1">
      <alignment horizontal="center" vertical="center"/>
    </xf>
    <xf numFmtId="0" fontId="14" fillId="6" borderId="7" xfId="0" applyFont="1" applyFill="1" applyBorder="1" applyAlignment="1">
      <alignment horizontal="center" vertical="center"/>
    </xf>
    <xf numFmtId="0" fontId="14" fillId="6" borderId="33" xfId="0" applyFont="1" applyFill="1" applyBorder="1" applyAlignment="1">
      <alignment horizontal="center" vertical="center" wrapText="1"/>
    </xf>
    <xf numFmtId="0" fontId="6" fillId="3" borderId="8" xfId="0" applyFont="1" applyFill="1" applyBorder="1" applyAlignment="1">
      <alignment vertical="center"/>
    </xf>
    <xf numFmtId="0" fontId="14" fillId="6" borderId="32" xfId="0" applyFont="1" applyFill="1" applyBorder="1" applyAlignment="1">
      <alignment horizontal="center" vertical="center"/>
    </xf>
    <xf numFmtId="0" fontId="14" fillId="6" borderId="32" xfId="0" applyFont="1" applyFill="1" applyBorder="1" applyAlignment="1">
      <alignment horizontal="center" vertical="center" wrapText="1"/>
    </xf>
    <xf numFmtId="0" fontId="10" fillId="3" borderId="42" xfId="0" applyFont="1" applyFill="1" applyBorder="1" applyAlignment="1">
      <alignment vertical="center"/>
    </xf>
    <xf numFmtId="0" fontId="10" fillId="3" borderId="41" xfId="0" applyFont="1" applyFill="1" applyBorder="1" applyAlignment="1">
      <alignment vertical="center"/>
    </xf>
    <xf numFmtId="0" fontId="10" fillId="3" borderId="42" xfId="0" applyFont="1" applyFill="1" applyBorder="1" applyAlignment="1">
      <alignment horizontal="right" vertical="center"/>
    </xf>
    <xf numFmtId="172" fontId="10" fillId="6" borderId="40" xfId="0" applyNumberFormat="1" applyFont="1" applyFill="1" applyBorder="1" applyAlignment="1">
      <alignment horizontal="right" vertical="center" wrapText="1"/>
    </xf>
    <xf numFmtId="0" fontId="14" fillId="6" borderId="41" xfId="0" applyFont="1" applyFill="1" applyBorder="1" applyAlignment="1">
      <alignment vertical="center"/>
    </xf>
    <xf numFmtId="0" fontId="6" fillId="3" borderId="41" xfId="0" applyFont="1" applyFill="1" applyBorder="1" applyAlignment="1">
      <alignment vertical="center"/>
    </xf>
    <xf numFmtId="4" fontId="10" fillId="3" borderId="42" xfId="0" applyNumberFormat="1" applyFont="1" applyFill="1" applyBorder="1" applyAlignment="1">
      <alignment horizontal="center" vertical="center"/>
    </xf>
    <xf numFmtId="3" fontId="10" fillId="3" borderId="42" xfId="0" applyNumberFormat="1" applyFont="1" applyFill="1" applyBorder="1" applyAlignment="1">
      <alignment horizontal="center" vertical="center"/>
    </xf>
    <xf numFmtId="4" fontId="10" fillId="3" borderId="42" xfId="0" applyNumberFormat="1" applyFont="1" applyFill="1" applyBorder="1" applyAlignment="1">
      <alignment horizontal="right" vertical="center"/>
    </xf>
    <xf numFmtId="0" fontId="10" fillId="3" borderId="30" xfId="0" applyFont="1" applyFill="1" applyBorder="1" applyAlignment="1">
      <alignment vertical="center"/>
    </xf>
    <xf numFmtId="4" fontId="10" fillId="3" borderId="30" xfId="0" applyNumberFormat="1" applyFont="1" applyFill="1" applyBorder="1" applyAlignment="1">
      <alignment horizontal="center" vertical="center"/>
    </xf>
    <xf numFmtId="0" fontId="14" fillId="3" borderId="0" xfId="0" applyFont="1" applyFill="1" applyAlignment="1">
      <alignment horizontal="left" vertical="center"/>
    </xf>
    <xf numFmtId="4" fontId="10" fillId="3" borderId="30" xfId="0" applyNumberFormat="1" applyFont="1" applyFill="1" applyBorder="1" applyAlignment="1">
      <alignment horizontal="right" vertical="center"/>
    </xf>
    <xf numFmtId="0" fontId="14" fillId="6" borderId="48" xfId="0" applyFont="1" applyFill="1" applyBorder="1" applyAlignment="1">
      <alignment horizontal="center" vertical="center"/>
    </xf>
    <xf numFmtId="170" fontId="10" fillId="3" borderId="4" xfId="0" applyNumberFormat="1" applyFont="1" applyFill="1" applyBorder="1" applyAlignment="1">
      <alignment horizontal="center" vertical="center"/>
    </xf>
    <xf numFmtId="4" fontId="2" fillId="3" borderId="0" xfId="0" applyNumberFormat="1" applyFont="1" applyFill="1"/>
    <xf numFmtId="9" fontId="23" fillId="3" borderId="17" xfId="0" applyNumberFormat="1" applyFont="1" applyFill="1" applyBorder="1" applyAlignment="1">
      <alignment horizontal="center" vertical="center"/>
    </xf>
    <xf numFmtId="3" fontId="10" fillId="3" borderId="30" xfId="0" applyNumberFormat="1" applyFont="1" applyFill="1" applyBorder="1" applyAlignment="1">
      <alignment horizontal="center" vertical="center"/>
    </xf>
    <xf numFmtId="4" fontId="10" fillId="4" borderId="30" xfId="0" applyNumberFormat="1" applyFont="1" applyFill="1" applyBorder="1" applyAlignment="1">
      <alignment horizontal="center" vertical="center"/>
    </xf>
    <xf numFmtId="0" fontId="14" fillId="6" borderId="48" xfId="0" applyFont="1" applyFill="1" applyBorder="1" applyAlignment="1">
      <alignment horizontal="center" vertical="center" wrapText="1"/>
    </xf>
    <xf numFmtId="0" fontId="10" fillId="3" borderId="46" xfId="0" applyFont="1" applyFill="1" applyBorder="1" applyAlignment="1">
      <alignment vertical="center"/>
    </xf>
    <xf numFmtId="10" fontId="6" fillId="3" borderId="13" xfId="0" applyNumberFormat="1" applyFont="1" applyFill="1" applyBorder="1" applyAlignment="1">
      <alignment vertical="center"/>
    </xf>
    <xf numFmtId="10" fontId="6" fillId="3" borderId="13" xfId="0" applyNumberFormat="1" applyFont="1" applyFill="1" applyBorder="1" applyAlignment="1">
      <alignment horizontal="right" vertical="center"/>
    </xf>
    <xf numFmtId="10" fontId="6" fillId="5" borderId="13" xfId="0" applyNumberFormat="1" applyFont="1" applyFill="1" applyBorder="1" applyAlignment="1">
      <alignment horizontal="right" vertical="center"/>
    </xf>
    <xf numFmtId="10" fontId="6" fillId="5" borderId="13" xfId="0" applyNumberFormat="1" applyFont="1" applyFill="1" applyBorder="1" applyAlignment="1">
      <alignment vertical="center"/>
    </xf>
    <xf numFmtId="0" fontId="24" fillId="0" borderId="45" xfId="0" applyFont="1" applyBorder="1" applyAlignment="1">
      <alignment horizontal="center"/>
    </xf>
    <xf numFmtId="0" fontId="24" fillId="0" borderId="57" xfId="0" applyFont="1" applyBorder="1" applyAlignment="1">
      <alignment horizontal="center"/>
    </xf>
    <xf numFmtId="0" fontId="24" fillId="0" borderId="58" xfId="0" applyFont="1" applyBorder="1" applyAlignment="1">
      <alignment horizontal="center"/>
    </xf>
    <xf numFmtId="0" fontId="10" fillId="3" borderId="30" xfId="0" applyFont="1" applyFill="1" applyBorder="1" applyAlignment="1">
      <alignment vertical="center" wrapText="1"/>
    </xf>
    <xf numFmtId="0" fontId="10" fillId="3" borderId="40" xfId="0" applyFont="1" applyFill="1" applyBorder="1" applyAlignment="1">
      <alignment vertical="center" wrapText="1"/>
    </xf>
    <xf numFmtId="4" fontId="10" fillId="3" borderId="40" xfId="0" applyNumberFormat="1" applyFont="1" applyFill="1" applyBorder="1" applyAlignment="1">
      <alignment horizontal="center" vertical="center"/>
    </xf>
    <xf numFmtId="4" fontId="10" fillId="3" borderId="40" xfId="0" applyNumberFormat="1" applyFont="1" applyFill="1" applyBorder="1" applyAlignment="1">
      <alignment horizontal="right" vertical="center"/>
    </xf>
    <xf numFmtId="0" fontId="25" fillId="2" borderId="59" xfId="0" applyFont="1" applyFill="1" applyBorder="1" applyAlignment="1">
      <alignment horizontal="center"/>
    </xf>
    <xf numFmtId="4" fontId="10" fillId="3" borderId="60" xfId="0" applyNumberFormat="1" applyFont="1" applyFill="1" applyBorder="1" applyAlignment="1">
      <alignment horizontal="right" vertical="center"/>
    </xf>
    <xf numFmtId="0" fontId="26" fillId="0" borderId="35" xfId="0" applyFont="1" applyBorder="1" applyAlignment="1">
      <alignment horizontal="center"/>
    </xf>
    <xf numFmtId="4" fontId="10" fillId="3" borderId="36" xfId="0" applyNumberFormat="1" applyFont="1" applyFill="1" applyBorder="1" applyAlignment="1">
      <alignment horizontal="right" vertical="center"/>
    </xf>
    <xf numFmtId="0" fontId="25" fillId="2" borderId="35" xfId="0" applyFont="1" applyFill="1" applyBorder="1" applyAlignment="1">
      <alignment horizontal="center"/>
    </xf>
    <xf numFmtId="0" fontId="26" fillId="0" borderId="37" xfId="0" applyFont="1" applyBorder="1" applyAlignment="1">
      <alignment horizontal="center"/>
    </xf>
    <xf numFmtId="4" fontId="10" fillId="3" borderId="38" xfId="0" applyNumberFormat="1" applyFont="1" applyFill="1" applyBorder="1" applyAlignment="1">
      <alignment horizontal="center" vertical="center"/>
    </xf>
    <xf numFmtId="4" fontId="10" fillId="3" borderId="38" xfId="0" applyNumberFormat="1" applyFont="1" applyFill="1" applyBorder="1" applyAlignment="1">
      <alignment horizontal="right" vertical="center"/>
    </xf>
    <xf numFmtId="4" fontId="10" fillId="3" borderId="39" xfId="0" applyNumberFormat="1" applyFont="1" applyFill="1" applyBorder="1" applyAlignment="1">
      <alignment horizontal="right" vertical="center"/>
    </xf>
    <xf numFmtId="4" fontId="10" fillId="3" borderId="62" xfId="0" applyNumberFormat="1" applyFont="1" applyFill="1" applyBorder="1" applyAlignment="1">
      <alignment horizontal="center" vertical="center"/>
    </xf>
    <xf numFmtId="4" fontId="10" fillId="3" borderId="62" xfId="0" applyNumberFormat="1" applyFont="1" applyFill="1" applyBorder="1" applyAlignment="1">
      <alignment horizontal="right" vertical="center"/>
    </xf>
    <xf numFmtId="0" fontId="27" fillId="0" borderId="57" xfId="0" applyFont="1" applyBorder="1" applyAlignment="1">
      <alignment horizontal="center"/>
    </xf>
    <xf numFmtId="4" fontId="10" fillId="3" borderId="66" xfId="0" applyNumberFormat="1" applyFont="1" applyFill="1" applyBorder="1" applyAlignment="1">
      <alignment horizontal="right" vertical="center"/>
    </xf>
    <xf numFmtId="4" fontId="10" fillId="3" borderId="68" xfId="0" applyNumberFormat="1" applyFont="1" applyFill="1" applyBorder="1" applyAlignment="1">
      <alignment horizontal="center" vertical="center"/>
    </xf>
    <xf numFmtId="3" fontId="10" fillId="3" borderId="68" xfId="0" applyNumberFormat="1" applyFont="1" applyFill="1" applyBorder="1" applyAlignment="1">
      <alignment horizontal="center" vertical="center"/>
    </xf>
    <xf numFmtId="4" fontId="10" fillId="3" borderId="68" xfId="0" applyNumberFormat="1" applyFont="1" applyFill="1" applyBorder="1" applyAlignment="1">
      <alignment horizontal="right" vertical="center"/>
    </xf>
    <xf numFmtId="4" fontId="10" fillId="3" borderId="69" xfId="0" applyNumberFormat="1" applyFont="1" applyFill="1" applyBorder="1" applyAlignment="1">
      <alignment horizontal="right" vertical="center"/>
    </xf>
    <xf numFmtId="0" fontId="24" fillId="0" borderId="33" xfId="0" applyFont="1" applyBorder="1" applyAlignment="1">
      <alignment horizontal="center"/>
    </xf>
    <xf numFmtId="4" fontId="14" fillId="3" borderId="63" xfId="0" applyNumberFormat="1" applyFont="1" applyFill="1" applyBorder="1" applyAlignment="1">
      <alignment horizontal="right" vertical="center"/>
    </xf>
    <xf numFmtId="0" fontId="14" fillId="3" borderId="30" xfId="0" applyFont="1" applyFill="1" applyBorder="1" applyAlignment="1">
      <alignment vertical="center"/>
    </xf>
    <xf numFmtId="0" fontId="28" fillId="7" borderId="5" xfId="0" applyFont="1" applyFill="1" applyBorder="1" applyAlignment="1">
      <alignment horizontal="center" vertical="center"/>
    </xf>
    <xf numFmtId="0" fontId="28" fillId="7" borderId="5" xfId="0" applyFont="1" applyFill="1" applyBorder="1" applyAlignment="1">
      <alignment horizontal="center" vertical="center" wrapText="1"/>
    </xf>
    <xf numFmtId="0" fontId="28" fillId="7" borderId="6" xfId="0" applyFont="1" applyFill="1" applyBorder="1" applyAlignment="1">
      <alignment horizontal="center" vertical="center"/>
    </xf>
    <xf numFmtId="0" fontId="14" fillId="3" borderId="1" xfId="0" applyFont="1" applyFill="1" applyBorder="1" applyAlignment="1">
      <alignment horizontal="left" vertical="center" wrapText="1"/>
    </xf>
    <xf numFmtId="0" fontId="14" fillId="3" borderId="6" xfId="0" applyFont="1" applyFill="1" applyBorder="1" applyAlignment="1">
      <alignment horizontal="left" vertical="center" wrapText="1"/>
    </xf>
    <xf numFmtId="4" fontId="10" fillId="9" borderId="15" xfId="0" applyNumberFormat="1" applyFont="1" applyFill="1" applyBorder="1" applyAlignment="1">
      <alignment horizontal="right" vertical="center"/>
    </xf>
    <xf numFmtId="4" fontId="10" fillId="10" borderId="17" xfId="0" applyNumberFormat="1" applyFont="1" applyFill="1" applyBorder="1" applyAlignment="1">
      <alignment horizontal="right" vertical="center"/>
    </xf>
    <xf numFmtId="0" fontId="17" fillId="3" borderId="0" xfId="0" applyFont="1" applyFill="1" applyAlignment="1">
      <alignment horizontal="center" vertical="center"/>
    </xf>
    <xf numFmtId="4" fontId="10" fillId="10" borderId="15" xfId="0" applyNumberFormat="1" applyFont="1" applyFill="1" applyBorder="1" applyAlignment="1">
      <alignment vertical="center"/>
    </xf>
    <xf numFmtId="10" fontId="0" fillId="10" borderId="30" xfId="3" applyNumberFormat="1" applyFont="1" applyFill="1" applyBorder="1" applyAlignment="1">
      <alignment horizontal="center" vertical="center"/>
    </xf>
    <xf numFmtId="4" fontId="10" fillId="10" borderId="15" xfId="0" applyNumberFormat="1" applyFont="1" applyFill="1" applyBorder="1" applyAlignment="1">
      <alignment horizontal="right" vertical="center"/>
    </xf>
    <xf numFmtId="4" fontId="10" fillId="9" borderId="17" xfId="0" applyNumberFormat="1" applyFont="1" applyFill="1" applyBorder="1" applyAlignment="1">
      <alignment horizontal="right" vertical="center"/>
    </xf>
    <xf numFmtId="4" fontId="20" fillId="10" borderId="4" xfId="0" applyNumberFormat="1" applyFont="1" applyFill="1" applyBorder="1" applyAlignment="1">
      <alignment horizontal="right" vertical="center"/>
    </xf>
    <xf numFmtId="9" fontId="10" fillId="3" borderId="0" xfId="3" applyFont="1" applyFill="1" applyAlignment="1">
      <alignment vertical="center"/>
    </xf>
    <xf numFmtId="4" fontId="10" fillId="10" borderId="4" xfId="0" applyNumberFormat="1" applyFont="1" applyFill="1" applyBorder="1" applyAlignment="1">
      <alignment horizontal="right" vertical="center"/>
    </xf>
    <xf numFmtId="4" fontId="10" fillId="9" borderId="18" xfId="0" applyNumberFormat="1" applyFont="1" applyFill="1" applyBorder="1" applyAlignment="1">
      <alignment horizontal="center" vertical="center"/>
    </xf>
    <xf numFmtId="4" fontId="10" fillId="6" borderId="34" xfId="0" applyNumberFormat="1" applyFont="1" applyFill="1" applyBorder="1" applyAlignment="1">
      <alignment horizontal="center" vertical="center"/>
    </xf>
    <xf numFmtId="4" fontId="10" fillId="6" borderId="30" xfId="0" applyNumberFormat="1" applyFont="1" applyFill="1" applyBorder="1" applyAlignment="1">
      <alignment horizontal="center" vertical="center"/>
    </xf>
    <xf numFmtId="3" fontId="10" fillId="3" borderId="30" xfId="0" applyNumberFormat="1" applyFont="1" applyFill="1" applyBorder="1" applyAlignment="1">
      <alignment vertical="center"/>
    </xf>
    <xf numFmtId="10" fontId="10" fillId="10" borderId="17" xfId="0" applyNumberFormat="1" applyFont="1" applyFill="1" applyBorder="1" applyAlignment="1">
      <alignment horizontal="center" vertical="center"/>
    </xf>
    <xf numFmtId="4" fontId="10" fillId="9" borderId="15" xfId="0" applyNumberFormat="1" applyFont="1" applyFill="1" applyBorder="1" applyAlignment="1">
      <alignment horizontal="center" vertical="center"/>
    </xf>
    <xf numFmtId="43" fontId="10" fillId="6" borderId="30" xfId="5" applyFont="1" applyFill="1" applyBorder="1" applyAlignment="1">
      <alignment horizontal="right" vertical="center" wrapText="1"/>
    </xf>
    <xf numFmtId="43" fontId="10" fillId="6" borderId="38" xfId="5" applyFont="1" applyFill="1" applyBorder="1" applyAlignment="1">
      <alignment horizontal="right" vertical="center" wrapText="1"/>
    </xf>
    <xf numFmtId="10" fontId="10" fillId="3" borderId="0" xfId="3" applyNumberFormat="1" applyFont="1" applyFill="1" applyAlignment="1">
      <alignment vertical="center"/>
    </xf>
    <xf numFmtId="164" fontId="13" fillId="3" borderId="0" xfId="0" applyNumberFormat="1" applyFont="1" applyFill="1" applyAlignment="1">
      <alignment vertical="center"/>
    </xf>
    <xf numFmtId="166" fontId="14" fillId="3" borderId="4" xfId="0" applyNumberFormat="1" applyFont="1" applyFill="1" applyBorder="1" applyAlignment="1">
      <alignment horizontal="center" vertical="center" wrapText="1"/>
    </xf>
    <xf numFmtId="0" fontId="28" fillId="8" borderId="4" xfId="0" applyFont="1" applyFill="1" applyBorder="1" applyAlignment="1">
      <alignment horizontal="center" vertical="center"/>
    </xf>
    <xf numFmtId="0" fontId="28" fillId="8" borderId="1" xfId="0" applyFont="1" applyFill="1" applyBorder="1" applyAlignment="1">
      <alignment horizontal="left" vertical="center" wrapText="1"/>
    </xf>
    <xf numFmtId="0" fontId="28" fillId="8" borderId="4" xfId="0" applyFont="1" applyFill="1" applyBorder="1" applyAlignment="1">
      <alignment horizontal="center" vertical="center" wrapText="1"/>
    </xf>
    <xf numFmtId="3" fontId="28" fillId="8" borderId="4" xfId="0" applyNumberFormat="1" applyFont="1" applyFill="1" applyBorder="1" applyAlignment="1">
      <alignment horizontal="center" vertical="center" wrapText="1"/>
    </xf>
    <xf numFmtId="43" fontId="0" fillId="0" borderId="0" xfId="5" applyFont="1"/>
    <xf numFmtId="43" fontId="0" fillId="0" borderId="0" xfId="0" applyNumberFormat="1"/>
    <xf numFmtId="0" fontId="0" fillId="0" borderId="0" xfId="0" applyAlignment="1">
      <alignment wrapText="1"/>
    </xf>
    <xf numFmtId="0" fontId="33" fillId="0" borderId="0" xfId="6"/>
    <xf numFmtId="0" fontId="33" fillId="0" borderId="0" xfId="6" applyAlignment="1">
      <alignment vertical="center" wrapText="1"/>
    </xf>
    <xf numFmtId="0" fontId="33" fillId="0" borderId="0" xfId="6" applyAlignment="1">
      <alignment horizontal="center"/>
    </xf>
    <xf numFmtId="0" fontId="33" fillId="0" borderId="0" xfId="6" applyAlignment="1">
      <alignment horizontal="right"/>
    </xf>
    <xf numFmtId="43" fontId="33" fillId="0" borderId="0" xfId="5" applyFont="1" applyAlignment="1">
      <alignment horizontal="right" vertical="center"/>
    </xf>
    <xf numFmtId="43" fontId="0" fillId="0" borderId="0" xfId="5" applyFont="1" applyAlignment="1">
      <alignment horizontal="right" vertical="center"/>
    </xf>
    <xf numFmtId="0" fontId="12" fillId="0" borderId="0" xfId="0" applyFont="1" applyAlignment="1">
      <alignment wrapText="1"/>
    </xf>
    <xf numFmtId="0" fontId="34" fillId="3" borderId="0" xfId="0" applyFont="1" applyFill="1" applyAlignment="1">
      <alignment horizontal="center" vertical="center"/>
    </xf>
    <xf numFmtId="10" fontId="17" fillId="3" borderId="0" xfId="0" applyNumberFormat="1" applyFont="1" applyFill="1" applyAlignment="1">
      <alignment vertical="center"/>
    </xf>
    <xf numFmtId="49" fontId="10" fillId="4" borderId="18" xfId="0" applyNumberFormat="1" applyFont="1" applyFill="1" applyBorder="1" applyAlignment="1">
      <alignment horizontal="right" vertical="center"/>
    </xf>
    <xf numFmtId="43" fontId="10" fillId="3" borderId="0" xfId="5" applyFont="1" applyFill="1" applyAlignment="1">
      <alignment vertical="center"/>
    </xf>
    <xf numFmtId="9" fontId="10" fillId="3" borderId="0" xfId="0" applyNumberFormat="1" applyFont="1" applyFill="1" applyAlignment="1">
      <alignment horizontal="center" vertical="center"/>
    </xf>
    <xf numFmtId="43" fontId="17" fillId="3" borderId="0" xfId="5" applyFont="1" applyFill="1" applyAlignment="1">
      <alignment vertical="center"/>
    </xf>
    <xf numFmtId="167" fontId="10" fillId="3" borderId="0" xfId="0" applyNumberFormat="1" applyFont="1" applyFill="1" applyAlignment="1">
      <alignment vertical="center"/>
    </xf>
    <xf numFmtId="0" fontId="17" fillId="11" borderId="43" xfId="0" applyFont="1" applyFill="1" applyBorder="1" applyAlignment="1">
      <alignment horizontal="center" vertical="center"/>
    </xf>
    <xf numFmtId="4" fontId="10" fillId="3" borderId="70" xfId="0" applyNumberFormat="1" applyFont="1" applyFill="1" applyBorder="1" applyAlignment="1">
      <alignment horizontal="right" vertical="center"/>
    </xf>
    <xf numFmtId="0" fontId="6" fillId="3" borderId="73" xfId="0" applyFont="1" applyFill="1" applyBorder="1" applyAlignment="1">
      <alignment vertical="center"/>
    </xf>
    <xf numFmtId="0" fontId="9" fillId="3" borderId="74" xfId="0" applyFont="1" applyFill="1" applyBorder="1" applyAlignment="1">
      <alignment vertical="center"/>
    </xf>
    <xf numFmtId="10" fontId="6" fillId="3" borderId="75" xfId="0" applyNumberFormat="1" applyFont="1" applyFill="1" applyBorder="1" applyAlignment="1">
      <alignment vertical="center"/>
    </xf>
    <xf numFmtId="0" fontId="35" fillId="0" borderId="0" xfId="0" applyFont="1" applyAlignment="1">
      <alignment vertical="center"/>
    </xf>
    <xf numFmtId="0" fontId="26" fillId="0" borderId="59" xfId="0" applyFont="1" applyBorder="1" applyAlignment="1">
      <alignment horizontal="center"/>
    </xf>
    <xf numFmtId="4" fontId="10" fillId="3" borderId="77" xfId="0" applyNumberFormat="1" applyFont="1" applyFill="1" applyBorder="1" applyAlignment="1">
      <alignment horizontal="right" vertical="center"/>
    </xf>
    <xf numFmtId="4" fontId="10" fillId="3" borderId="78" xfId="0" applyNumberFormat="1" applyFont="1" applyFill="1" applyBorder="1" applyAlignment="1">
      <alignment horizontal="right" vertical="center"/>
    </xf>
    <xf numFmtId="4" fontId="10" fillId="3" borderId="79" xfId="0" applyNumberFormat="1" applyFont="1" applyFill="1" applyBorder="1" applyAlignment="1">
      <alignment horizontal="right" vertical="center"/>
    </xf>
    <xf numFmtId="10" fontId="0" fillId="0" borderId="0" xfId="3" applyNumberFormat="1" applyFont="1"/>
    <xf numFmtId="0" fontId="12" fillId="0" borderId="0" xfId="0" applyFont="1"/>
    <xf numFmtId="0" fontId="0" fillId="15" borderId="0" xfId="0" applyFill="1" applyAlignment="1">
      <alignment horizontal="center" vertical="center"/>
    </xf>
    <xf numFmtId="43" fontId="0" fillId="15" borderId="0" xfId="5" applyFont="1" applyFill="1"/>
    <xf numFmtId="0" fontId="24" fillId="0" borderId="57" xfId="0" applyFont="1" applyBorder="1" applyAlignment="1">
      <alignment horizontal="center" wrapText="1"/>
    </xf>
    <xf numFmtId="0" fontId="10" fillId="3" borderId="38" xfId="0" applyFont="1" applyFill="1" applyBorder="1" applyAlignment="1">
      <alignment vertical="center" wrapText="1"/>
    </xf>
    <xf numFmtId="0" fontId="10" fillId="3" borderId="61" xfId="0" applyFont="1" applyFill="1" applyBorder="1" applyAlignment="1">
      <alignment vertical="center" wrapText="1"/>
    </xf>
    <xf numFmtId="0" fontId="24" fillId="0" borderId="46" xfId="0" applyFont="1" applyBorder="1" applyAlignment="1">
      <alignment horizontal="center" wrapText="1"/>
    </xf>
    <xf numFmtId="0" fontId="10" fillId="5" borderId="64" xfId="0" applyFont="1" applyFill="1" applyBorder="1" applyAlignment="1">
      <alignment vertical="center" wrapText="1"/>
    </xf>
    <xf numFmtId="0" fontId="10" fillId="3" borderId="65" xfId="0" applyFont="1" applyFill="1" applyBorder="1" applyAlignment="1">
      <alignment vertical="center" wrapText="1"/>
    </xf>
    <xf numFmtId="0" fontId="10" fillId="3" borderId="67" xfId="0" applyFont="1" applyFill="1" applyBorder="1" applyAlignment="1">
      <alignment vertical="center" wrapText="1"/>
    </xf>
    <xf numFmtId="0" fontId="10" fillId="3" borderId="76" xfId="0" applyFont="1" applyFill="1" applyBorder="1" applyAlignment="1">
      <alignment vertical="center" wrapText="1"/>
    </xf>
    <xf numFmtId="0" fontId="10" fillId="5" borderId="65" xfId="0" applyFont="1" applyFill="1" applyBorder="1" applyAlignment="1">
      <alignment vertical="center" wrapText="1"/>
    </xf>
    <xf numFmtId="0" fontId="24" fillId="3" borderId="5" xfId="0" applyFont="1" applyFill="1" applyBorder="1" applyAlignment="1">
      <alignment horizontal="center" vertical="center"/>
    </xf>
    <xf numFmtId="0" fontId="24" fillId="3" borderId="1" xfId="0" applyFont="1" applyFill="1" applyBorder="1" applyAlignment="1">
      <alignment horizontal="left" vertical="center" wrapText="1"/>
    </xf>
    <xf numFmtId="0" fontId="24" fillId="3" borderId="5" xfId="0" applyFont="1" applyFill="1" applyBorder="1" applyAlignment="1">
      <alignment horizontal="center" vertical="center" wrapText="1"/>
    </xf>
    <xf numFmtId="3" fontId="24" fillId="3" borderId="4" xfId="0" applyNumberFormat="1" applyFont="1" applyFill="1" applyBorder="1" applyAlignment="1">
      <alignment horizontal="center" vertical="center" wrapText="1"/>
    </xf>
    <xf numFmtId="0" fontId="24" fillId="3" borderId="4" xfId="0" applyFont="1" applyFill="1" applyBorder="1" applyAlignment="1">
      <alignment horizontal="center" vertical="center"/>
    </xf>
    <xf numFmtId="0" fontId="24" fillId="3" borderId="6" xfId="0" applyFont="1" applyFill="1" applyBorder="1" applyAlignment="1">
      <alignment horizontal="left" vertical="center" wrapText="1"/>
    </xf>
    <xf numFmtId="0" fontId="24" fillId="3" borderId="4" xfId="0" applyFont="1" applyFill="1" applyBorder="1" applyAlignment="1">
      <alignment horizontal="center" vertical="center" wrapText="1"/>
    </xf>
    <xf numFmtId="166" fontId="24" fillId="3" borderId="4" xfId="0" applyNumberFormat="1" applyFont="1" applyFill="1" applyBorder="1" applyAlignment="1">
      <alignment horizontal="center" vertical="center" wrapText="1"/>
    </xf>
    <xf numFmtId="0" fontId="40" fillId="8" borderId="4" xfId="0" applyFont="1" applyFill="1" applyBorder="1" applyAlignment="1">
      <alignment horizontal="center" vertical="center"/>
    </xf>
    <xf numFmtId="0" fontId="40" fillId="8" borderId="1" xfId="0" applyFont="1" applyFill="1" applyBorder="1" applyAlignment="1">
      <alignment horizontal="left" vertical="center" wrapText="1"/>
    </xf>
    <xf numFmtId="0" fontId="40" fillId="8" borderId="4" xfId="0" applyFont="1" applyFill="1" applyBorder="1" applyAlignment="1">
      <alignment horizontal="center" vertical="center" wrapText="1"/>
    </xf>
    <xf numFmtId="3" fontId="40" fillId="8" borderId="4" xfId="0" applyNumberFormat="1" applyFont="1" applyFill="1" applyBorder="1" applyAlignment="1">
      <alignment horizontal="center" vertical="center" wrapText="1"/>
    </xf>
    <xf numFmtId="0" fontId="41" fillId="0" borderId="0" xfId="8" applyFont="1" applyAlignment="1">
      <alignment vertical="center"/>
    </xf>
    <xf numFmtId="0" fontId="42" fillId="0" borderId="0" xfId="8" applyFont="1" applyAlignment="1">
      <alignment horizontal="center" vertical="center"/>
    </xf>
    <xf numFmtId="4" fontId="42" fillId="0" borderId="0" xfId="8" applyNumberFormat="1" applyFont="1" applyAlignment="1">
      <alignment vertical="center"/>
    </xf>
    <xf numFmtId="0" fontId="42" fillId="0" borderId="0" xfId="8" applyFont="1" applyAlignment="1">
      <alignment vertical="center"/>
    </xf>
    <xf numFmtId="10" fontId="42" fillId="0" borderId="0" xfId="9" applyNumberFormat="1" applyFont="1" applyAlignment="1">
      <alignment horizontal="center" vertical="center"/>
    </xf>
    <xf numFmtId="168" fontId="42" fillId="0" borderId="0" xfId="10" applyFont="1" applyAlignment="1">
      <alignment vertical="center"/>
    </xf>
    <xf numFmtId="4" fontId="36" fillId="8" borderId="43" xfId="8" applyNumberFormat="1" applyFont="1" applyFill="1" applyBorder="1" applyAlignment="1">
      <alignment vertical="center"/>
    </xf>
    <xf numFmtId="4" fontId="36" fillId="8" borderId="44" xfId="8" applyNumberFormat="1" applyFont="1" applyFill="1" applyBorder="1" applyAlignment="1">
      <alignment vertical="center"/>
    </xf>
    <xf numFmtId="4" fontId="21" fillId="16" borderId="0" xfId="8" applyNumberFormat="1" applyFont="1" applyFill="1" applyAlignment="1">
      <alignment horizontal="center" vertical="center"/>
    </xf>
    <xf numFmtId="0" fontId="43" fillId="0" borderId="0" xfId="8" applyFont="1" applyAlignment="1">
      <alignment horizontal="center" vertical="center"/>
    </xf>
    <xf numFmtId="0" fontId="44" fillId="0" borderId="0" xfId="8" applyFont="1" applyAlignment="1">
      <alignment horizontal="center" vertical="center"/>
    </xf>
    <xf numFmtId="4" fontId="44" fillId="0" borderId="83" xfId="8" applyNumberFormat="1" applyFont="1" applyBorder="1" applyAlignment="1">
      <alignment horizontal="center" vertical="center"/>
    </xf>
    <xf numFmtId="0" fontId="44" fillId="0" borderId="41" xfId="8" applyFont="1" applyBorder="1" applyAlignment="1">
      <alignment horizontal="center" vertical="center"/>
    </xf>
    <xf numFmtId="1" fontId="44" fillId="0" borderId="0" xfId="10" applyNumberFormat="1" applyFont="1" applyAlignment="1">
      <alignment horizontal="center" vertical="center"/>
    </xf>
    <xf numFmtId="0" fontId="45" fillId="0" borderId="0" xfId="8" applyFont="1" applyAlignment="1">
      <alignment vertical="center"/>
    </xf>
    <xf numFmtId="0" fontId="46" fillId="0" borderId="0" xfId="8" applyFont="1" applyAlignment="1">
      <alignment horizontal="center" vertical="center"/>
    </xf>
    <xf numFmtId="4" fontId="46" fillId="0" borderId="85" xfId="8" applyNumberFormat="1" applyFont="1" applyBorder="1" applyAlignment="1">
      <alignment vertical="center"/>
    </xf>
    <xf numFmtId="0" fontId="46" fillId="0" borderId="42" xfId="8" applyFont="1" applyBorder="1" applyAlignment="1">
      <alignment horizontal="center" vertical="center"/>
    </xf>
    <xf numFmtId="0" fontId="47" fillId="0" borderId="42" xfId="8" applyFont="1" applyBorder="1" applyAlignment="1">
      <alignment vertical="top" wrapText="1"/>
    </xf>
    <xf numFmtId="0" fontId="47" fillId="0" borderId="84" xfId="8" applyFont="1" applyBorder="1" applyAlignment="1">
      <alignment vertical="top" wrapText="1"/>
    </xf>
    <xf numFmtId="0" fontId="47" fillId="0" borderId="0" xfId="8" applyFont="1" applyAlignment="1">
      <alignment horizontal="justify" vertical="top" wrapText="1"/>
    </xf>
    <xf numFmtId="0" fontId="46" fillId="0" borderId="0" xfId="8" applyFont="1" applyAlignment="1">
      <alignment vertical="center"/>
    </xf>
    <xf numFmtId="0" fontId="44" fillId="0" borderId="30" xfId="8" applyFont="1" applyBorder="1" applyAlignment="1">
      <alignment vertical="center"/>
    </xf>
    <xf numFmtId="10" fontId="44" fillId="0" borderId="0" xfId="8" applyNumberFormat="1" applyFont="1" applyAlignment="1">
      <alignment horizontal="center" vertical="center"/>
    </xf>
    <xf numFmtId="4" fontId="44" fillId="0" borderId="0" xfId="8" applyNumberFormat="1" applyFont="1" applyAlignment="1">
      <alignment horizontal="center" vertical="center"/>
    </xf>
    <xf numFmtId="0" fontId="41" fillId="0" borderId="0" xfId="8" applyFont="1" applyAlignment="1">
      <alignment horizontal="center" vertical="center"/>
    </xf>
    <xf numFmtId="4" fontId="42" fillId="0" borderId="0" xfId="8" applyNumberFormat="1" applyFont="1" applyAlignment="1">
      <alignment horizontal="center" vertical="center"/>
    </xf>
    <xf numFmtId="174" fontId="48" fillId="0" borderId="89" xfId="8" applyNumberFormat="1" applyFont="1" applyBorder="1" applyAlignment="1">
      <alignment horizontal="center" vertical="center"/>
    </xf>
    <xf numFmtId="174" fontId="42" fillId="0" borderId="0" xfId="10" applyNumberFormat="1" applyFont="1" applyBorder="1" applyAlignment="1">
      <alignment horizontal="center" vertical="center"/>
    </xf>
    <xf numFmtId="175" fontId="42" fillId="0" borderId="0" xfId="8" applyNumberFormat="1" applyFont="1" applyAlignment="1">
      <alignment vertical="center"/>
    </xf>
    <xf numFmtId="173" fontId="42" fillId="0" borderId="0" xfId="8" applyNumberFormat="1" applyFont="1" applyAlignment="1">
      <alignment horizontal="center" vertical="center"/>
    </xf>
    <xf numFmtId="176" fontId="49" fillId="0" borderId="87" xfId="8" applyNumberFormat="1" applyFont="1" applyBorder="1" applyAlignment="1">
      <alignment horizontal="center" vertical="center"/>
    </xf>
    <xf numFmtId="176" fontId="42" fillId="0" borderId="0" xfId="10" applyNumberFormat="1" applyFont="1" applyBorder="1" applyAlignment="1">
      <alignment horizontal="center" vertical="center"/>
    </xf>
    <xf numFmtId="1" fontId="41" fillId="0" borderId="0" xfId="8" applyNumberFormat="1" applyFont="1" applyAlignment="1">
      <alignment horizontal="center" vertical="center"/>
    </xf>
    <xf numFmtId="4" fontId="50" fillId="0" borderId="0" xfId="8" applyNumberFormat="1" applyFont="1" applyAlignment="1">
      <alignment horizontal="center" vertical="center"/>
    </xf>
    <xf numFmtId="177" fontId="48" fillId="0" borderId="40" xfId="10" applyNumberFormat="1" applyFont="1" applyBorder="1" applyAlignment="1">
      <alignment horizontal="center" vertical="center"/>
    </xf>
    <xf numFmtId="177" fontId="42" fillId="0" borderId="0" xfId="10" applyNumberFormat="1" applyFont="1" applyBorder="1" applyAlignment="1">
      <alignment vertical="center"/>
    </xf>
    <xf numFmtId="168" fontId="42" fillId="0" borderId="0" xfId="8" applyNumberFormat="1" applyFont="1" applyAlignment="1">
      <alignment vertical="center"/>
    </xf>
    <xf numFmtId="43" fontId="42" fillId="0" borderId="0" xfId="8" applyNumberFormat="1" applyFont="1" applyAlignment="1">
      <alignment vertical="center"/>
    </xf>
    <xf numFmtId="0" fontId="51" fillId="0" borderId="90" xfId="8" applyFont="1" applyBorder="1" applyAlignment="1">
      <alignment horizontal="left" vertical="center" wrapText="1" indent="1"/>
    </xf>
    <xf numFmtId="177" fontId="51" fillId="0" borderId="90" xfId="10" applyNumberFormat="1" applyFont="1" applyBorder="1" applyAlignment="1">
      <alignment horizontal="center" vertical="center"/>
    </xf>
    <xf numFmtId="177" fontId="44" fillId="0" borderId="0" xfId="10" applyNumberFormat="1" applyFont="1" applyBorder="1" applyAlignment="1">
      <alignment horizontal="center" vertical="center"/>
    </xf>
    <xf numFmtId="177" fontId="52" fillId="17" borderId="43" xfId="8" applyNumberFormat="1" applyFont="1" applyFill="1" applyBorder="1" applyAlignment="1">
      <alignment horizontal="center" vertical="center"/>
    </xf>
    <xf numFmtId="43" fontId="52" fillId="17" borderId="82" xfId="8" applyNumberFormat="1" applyFont="1" applyFill="1" applyBorder="1" applyAlignment="1">
      <alignment horizontal="center" vertical="center"/>
    </xf>
    <xf numFmtId="0" fontId="42" fillId="0" borderId="0" xfId="8" applyFont="1" applyAlignment="1">
      <alignment horizontal="right" vertical="center"/>
    </xf>
    <xf numFmtId="0" fontId="51" fillId="0" borderId="91" xfId="8" applyFont="1" applyBorder="1" applyAlignment="1">
      <alignment horizontal="left" vertical="center" wrapText="1" indent="1"/>
    </xf>
    <xf numFmtId="177" fontId="51" fillId="0" borderId="91" xfId="10" applyNumberFormat="1" applyFont="1" applyBorder="1" applyAlignment="1">
      <alignment horizontal="center" vertical="center"/>
    </xf>
    <xf numFmtId="177" fontId="51" fillId="0" borderId="91" xfId="10" applyNumberFormat="1" applyFont="1" applyBorder="1" applyAlignment="1">
      <alignment vertical="center"/>
    </xf>
    <xf numFmtId="177" fontId="44" fillId="0" borderId="0" xfId="10" applyNumberFormat="1" applyFont="1" applyBorder="1" applyAlignment="1">
      <alignment vertical="center"/>
    </xf>
    <xf numFmtId="0" fontId="44" fillId="0" borderId="92" xfId="8" applyFont="1" applyBorder="1" applyAlignment="1">
      <alignment horizontal="center" vertical="center"/>
    </xf>
    <xf numFmtId="0" fontId="44" fillId="0" borderId="93" xfId="8" applyFont="1" applyBorder="1" applyAlignment="1">
      <alignment horizontal="center" vertical="center"/>
    </xf>
    <xf numFmtId="10" fontId="42" fillId="0" borderId="0" xfId="11" applyNumberFormat="1" applyFont="1" applyAlignment="1">
      <alignment vertical="center"/>
    </xf>
    <xf numFmtId="10" fontId="51" fillId="0" borderId="91" xfId="9" applyNumberFormat="1" applyFont="1" applyBorder="1" applyAlignment="1">
      <alignment horizontal="center" vertical="center"/>
    </xf>
    <xf numFmtId="4" fontId="42" fillId="0" borderId="94" xfId="8" applyNumberFormat="1" applyFont="1" applyBorder="1" applyAlignment="1">
      <alignment vertical="center"/>
    </xf>
    <xf numFmtId="43" fontId="42" fillId="0" borderId="0" xfId="12" applyFont="1" applyAlignment="1">
      <alignment vertical="center"/>
    </xf>
    <xf numFmtId="0" fontId="42" fillId="13" borderId="0" xfId="8" applyFont="1" applyFill="1" applyAlignment="1">
      <alignment horizontal="right" vertical="center"/>
    </xf>
    <xf numFmtId="0" fontId="51" fillId="0" borderId="95" xfId="8" applyFont="1" applyBorder="1" applyAlignment="1">
      <alignment horizontal="left" vertical="center" wrapText="1" indent="1"/>
    </xf>
    <xf numFmtId="10" fontId="51" fillId="0" borderId="95" xfId="9" applyNumberFormat="1" applyFont="1" applyBorder="1" applyAlignment="1">
      <alignment horizontal="center" vertical="center"/>
    </xf>
    <xf numFmtId="177" fontId="44" fillId="17" borderId="0" xfId="10" applyNumberFormat="1" applyFont="1" applyFill="1" applyBorder="1" applyAlignment="1">
      <alignment horizontal="center" vertical="center"/>
    </xf>
    <xf numFmtId="0" fontId="44" fillId="0" borderId="0" xfId="8" applyFont="1" applyAlignment="1">
      <alignment horizontal="left" vertical="center" wrapText="1" indent="1"/>
    </xf>
    <xf numFmtId="10" fontId="42" fillId="0" borderId="0" xfId="11" applyNumberFormat="1" applyFont="1" applyBorder="1" applyAlignment="1">
      <alignment horizontal="center" vertical="center"/>
    </xf>
    <xf numFmtId="177" fontId="42" fillId="0" borderId="0" xfId="10" applyNumberFormat="1" applyFont="1" applyBorder="1" applyAlignment="1">
      <alignment horizontal="center" vertical="center"/>
    </xf>
    <xf numFmtId="10" fontId="42" fillId="0" borderId="0" xfId="13" applyNumberFormat="1" applyFont="1" applyAlignment="1">
      <alignment vertical="center"/>
    </xf>
    <xf numFmtId="0" fontId="1" fillId="0" borderId="0" xfId="14"/>
    <xf numFmtId="0" fontId="38" fillId="0" borderId="0" xfId="14" applyFont="1" applyAlignment="1">
      <alignment vertical="center"/>
    </xf>
    <xf numFmtId="0" fontId="1" fillId="0" borderId="0" xfId="14" applyAlignment="1">
      <alignment vertical="center"/>
    </xf>
    <xf numFmtId="0" fontId="38" fillId="0" borderId="0" xfId="14" applyFont="1" applyAlignment="1">
      <alignment horizontal="right" vertical="center"/>
    </xf>
    <xf numFmtId="14" fontId="1" fillId="0" borderId="0" xfId="14" applyNumberFormat="1" applyAlignment="1">
      <alignment horizontal="center" vertical="center"/>
    </xf>
    <xf numFmtId="0" fontId="14" fillId="18" borderId="97" xfId="14" applyFont="1" applyFill="1" applyBorder="1" applyAlignment="1">
      <alignment horizontal="center" vertical="center"/>
    </xf>
    <xf numFmtId="0" fontId="14" fillId="18" borderId="101" xfId="14" applyFont="1" applyFill="1" applyBorder="1" applyAlignment="1">
      <alignment horizontal="center" vertical="center"/>
    </xf>
    <xf numFmtId="0" fontId="14" fillId="0" borderId="96" xfId="14" applyFont="1" applyBorder="1" applyAlignment="1">
      <alignment horizontal="center" vertical="center"/>
    </xf>
    <xf numFmtId="0" fontId="14" fillId="0" borderId="97" xfId="14" applyFont="1" applyBorder="1" applyAlignment="1">
      <alignment horizontal="center" vertical="center"/>
    </xf>
    <xf numFmtId="0" fontId="1" fillId="0" borderId="104" xfId="14" applyBorder="1" applyAlignment="1">
      <alignment horizontal="center" vertical="center"/>
    </xf>
    <xf numFmtId="0" fontId="14" fillId="0" borderId="105" xfId="14" applyFont="1" applyBorder="1" applyAlignment="1">
      <alignment horizontal="center" vertical="center"/>
    </xf>
    <xf numFmtId="0" fontId="14" fillId="0" borderId="106" xfId="14" applyFont="1" applyBorder="1" applyAlignment="1">
      <alignment horizontal="center" vertical="center"/>
    </xf>
    <xf numFmtId="0" fontId="3" fillId="17" borderId="107" xfId="14" applyFont="1" applyFill="1" applyBorder="1" applyAlignment="1">
      <alignment horizontal="center" vertical="center"/>
    </xf>
    <xf numFmtId="0" fontId="54" fillId="17" borderId="108" xfId="14" applyFont="1" applyFill="1" applyBorder="1" applyAlignment="1">
      <alignment horizontal="center" vertical="center"/>
    </xf>
    <xf numFmtId="0" fontId="14" fillId="17" borderId="109" xfId="14" applyFont="1" applyFill="1" applyBorder="1" applyAlignment="1">
      <alignment vertical="center"/>
    </xf>
    <xf numFmtId="43" fontId="14" fillId="17" borderId="110" xfId="14" applyNumberFormat="1" applyFont="1" applyFill="1" applyBorder="1" applyAlignment="1">
      <alignment horizontal="center" vertical="center"/>
    </xf>
    <xf numFmtId="43" fontId="14" fillId="17" borderId="111" xfId="14" applyNumberFormat="1" applyFont="1" applyFill="1" applyBorder="1" applyAlignment="1">
      <alignment horizontal="center" vertical="center"/>
    </xf>
    <xf numFmtId="0" fontId="55" fillId="0" borderId="112" xfId="14" applyFont="1" applyBorder="1" applyAlignment="1">
      <alignment horizontal="center" vertical="center"/>
    </xf>
    <xf numFmtId="0" fontId="55" fillId="0" borderId="113" xfId="14" applyFont="1" applyBorder="1" applyAlignment="1">
      <alignment horizontal="center" vertical="center"/>
    </xf>
    <xf numFmtId="0" fontId="55" fillId="0" borderId="0" xfId="14" applyFont="1" applyAlignment="1">
      <alignment vertical="center"/>
    </xf>
    <xf numFmtId="43" fontId="55" fillId="0" borderId="114" xfId="14" applyNumberFormat="1" applyFont="1" applyBorder="1" applyAlignment="1">
      <alignment horizontal="center" vertical="center"/>
    </xf>
    <xf numFmtId="43" fontId="55" fillId="0" borderId="115" xfId="14" applyNumberFormat="1" applyFont="1" applyBorder="1" applyAlignment="1">
      <alignment horizontal="center" vertical="center"/>
    </xf>
    <xf numFmtId="0" fontId="55" fillId="0" borderId="0" xfId="14" applyFont="1"/>
    <xf numFmtId="0" fontId="55" fillId="0" borderId="0" xfId="14" applyFont="1" applyAlignment="1">
      <alignment horizontal="left" vertical="center"/>
    </xf>
    <xf numFmtId="0" fontId="14" fillId="17" borderId="108" xfId="14" applyFont="1" applyFill="1" applyBorder="1" applyAlignment="1">
      <alignment horizontal="center" vertical="center"/>
    </xf>
    <xf numFmtId="43" fontId="1" fillId="17" borderId="110" xfId="14" applyNumberFormat="1" applyFill="1" applyBorder="1" applyAlignment="1">
      <alignment horizontal="center" vertical="center"/>
    </xf>
    <xf numFmtId="0" fontId="57" fillId="0" borderId="113" xfId="14" applyFont="1" applyBorder="1" applyAlignment="1">
      <alignment horizontal="center" vertical="center"/>
    </xf>
    <xf numFmtId="43" fontId="1" fillId="0" borderId="0" xfId="14" applyNumberFormat="1"/>
    <xf numFmtId="0" fontId="55" fillId="0" borderId="113" xfId="14" applyFont="1" applyBorder="1" applyAlignment="1">
      <alignment horizontal="right" vertical="center"/>
    </xf>
    <xf numFmtId="0" fontId="3" fillId="17" borderId="116" xfId="14" applyFont="1" applyFill="1" applyBorder="1" applyAlignment="1">
      <alignment horizontal="center" vertical="center"/>
    </xf>
    <xf numFmtId="0" fontId="54" fillId="17" borderId="117" xfId="14" applyFont="1" applyFill="1" applyBorder="1" applyAlignment="1">
      <alignment horizontal="center" vertical="center"/>
    </xf>
    <xf numFmtId="0" fontId="14" fillId="17" borderId="118" xfId="14" applyFont="1" applyFill="1" applyBorder="1" applyAlignment="1">
      <alignment vertical="center"/>
    </xf>
    <xf numFmtId="43" fontId="14" fillId="17" borderId="119" xfId="14" applyNumberFormat="1" applyFont="1" applyFill="1" applyBorder="1" applyAlignment="1">
      <alignment horizontal="center" vertical="center"/>
    </xf>
    <xf numFmtId="43" fontId="14" fillId="17" borderId="120" xfId="14" applyNumberFormat="1" applyFont="1" applyFill="1" applyBorder="1" applyAlignment="1">
      <alignment horizontal="center" vertical="center"/>
    </xf>
    <xf numFmtId="0" fontId="55" fillId="0" borderId="0" xfId="14" applyFont="1" applyAlignment="1">
      <alignment horizontal="right" vertical="center"/>
    </xf>
    <xf numFmtId="2" fontId="55" fillId="0" borderId="0" xfId="14" applyNumberFormat="1" applyFont="1" applyAlignment="1">
      <alignment horizontal="center" vertical="center"/>
    </xf>
    <xf numFmtId="0" fontId="1" fillId="19" borderId="43" xfId="14" applyFill="1" applyBorder="1" applyAlignment="1">
      <alignment horizontal="right" vertical="center"/>
    </xf>
    <xf numFmtId="0" fontId="1" fillId="19" borderId="44" xfId="14" applyFill="1" applyBorder="1" applyAlignment="1">
      <alignment horizontal="right" vertical="center"/>
    </xf>
    <xf numFmtId="0" fontId="14" fillId="19" borderId="44" xfId="14" applyFont="1" applyFill="1" applyBorder="1" applyAlignment="1">
      <alignment horizontal="center" vertical="center"/>
    </xf>
    <xf numFmtId="2" fontId="14" fillId="19" borderId="44" xfId="14" applyNumberFormat="1" applyFont="1" applyFill="1" applyBorder="1" applyAlignment="1">
      <alignment horizontal="center" vertical="center"/>
    </xf>
    <xf numFmtId="10" fontId="14" fillId="19" borderId="82" xfId="11" applyNumberFormat="1" applyFont="1" applyFill="1" applyBorder="1" applyAlignment="1">
      <alignment horizontal="center" vertical="center"/>
    </xf>
    <xf numFmtId="10" fontId="24" fillId="19" borderId="0" xfId="11" applyNumberFormat="1" applyFont="1" applyFill="1" applyAlignment="1">
      <alignment horizontal="center" vertical="center"/>
    </xf>
    <xf numFmtId="0" fontId="1" fillId="19" borderId="0" xfId="14" applyFill="1" applyAlignment="1">
      <alignment vertical="center"/>
    </xf>
    <xf numFmtId="10" fontId="0" fillId="0" borderId="0" xfId="11" applyNumberFormat="1" applyFont="1"/>
    <xf numFmtId="10" fontId="0" fillId="0" borderId="0" xfId="11" applyNumberFormat="1" applyFont="1" applyAlignment="1">
      <alignment vertical="center"/>
    </xf>
    <xf numFmtId="168" fontId="0" fillId="0" borderId="0" xfId="16" applyFont="1"/>
    <xf numFmtId="0" fontId="59" fillId="0" borderId="0" xfId="14" applyFont="1" applyAlignment="1">
      <alignment vertical="center"/>
    </xf>
    <xf numFmtId="0" fontId="60" fillId="0" borderId="0" xfId="14" applyFont="1" applyAlignment="1">
      <alignment vertical="center"/>
    </xf>
    <xf numFmtId="0" fontId="39" fillId="8" borderId="0" xfId="14" applyFont="1" applyFill="1"/>
    <xf numFmtId="0" fontId="40" fillId="8" borderId="0" xfId="14" applyFont="1" applyFill="1" applyAlignment="1">
      <alignment horizontal="center" vertical="center"/>
    </xf>
    <xf numFmtId="173" fontId="52" fillId="0" borderId="41" xfId="8" applyNumberFormat="1" applyFont="1" applyBorder="1" applyAlignment="1">
      <alignment horizontal="center" vertical="center"/>
    </xf>
    <xf numFmtId="173" fontId="52" fillId="0" borderId="84" xfId="8" applyNumberFormat="1" applyFont="1" applyBorder="1" applyAlignment="1">
      <alignment horizontal="center" vertical="center"/>
    </xf>
    <xf numFmtId="0" fontId="52" fillId="0" borderId="38" xfId="8" applyFont="1" applyBorder="1" applyAlignment="1">
      <alignment horizontal="center" vertical="center"/>
    </xf>
    <xf numFmtId="0" fontId="10" fillId="3" borderId="121" xfId="0" applyFont="1" applyFill="1" applyBorder="1" applyAlignment="1">
      <alignment horizontal="center" vertical="center"/>
    </xf>
    <xf numFmtId="0" fontId="14" fillId="3" borderId="127" xfId="0" applyFont="1" applyFill="1" applyBorder="1" applyAlignment="1">
      <alignment vertical="center"/>
    </xf>
    <xf numFmtId="0" fontId="10" fillId="3" borderId="84" xfId="0" applyFont="1" applyFill="1" applyBorder="1" applyAlignment="1">
      <alignment vertical="center"/>
    </xf>
    <xf numFmtId="0" fontId="14" fillId="6" borderId="128" xfId="0" applyFont="1" applyFill="1" applyBorder="1" applyAlignment="1">
      <alignment horizontal="center" vertical="center"/>
    </xf>
    <xf numFmtId="0" fontId="14" fillId="6" borderId="129" xfId="0" applyFont="1" applyFill="1" applyBorder="1" applyAlignment="1">
      <alignment horizontal="center" vertical="center"/>
    </xf>
    <xf numFmtId="0" fontId="10" fillId="3" borderId="130" xfId="0" applyFont="1" applyFill="1" applyBorder="1" applyAlignment="1">
      <alignment vertical="center"/>
    </xf>
    <xf numFmtId="4" fontId="10" fillId="3" borderId="131" xfId="0" applyNumberFormat="1" applyFont="1" applyFill="1" applyBorder="1" applyAlignment="1">
      <alignment horizontal="right" vertical="center"/>
    </xf>
    <xf numFmtId="0" fontId="10" fillId="3" borderId="132" xfId="0" applyFont="1" applyFill="1" applyBorder="1" applyAlignment="1">
      <alignment vertical="center"/>
    </xf>
    <xf numFmtId="4" fontId="10" fillId="3" borderId="133" xfId="0" applyNumberFormat="1" applyFont="1" applyFill="1" applyBorder="1" applyAlignment="1">
      <alignment horizontal="right" vertical="center"/>
    </xf>
    <xf numFmtId="0" fontId="10" fillId="3" borderId="132" xfId="0" applyFont="1" applyFill="1" applyBorder="1" applyAlignment="1">
      <alignment horizontal="right" vertical="center"/>
    </xf>
    <xf numFmtId="0" fontId="10" fillId="3" borderId="134" xfId="0" applyFont="1" applyFill="1" applyBorder="1" applyAlignment="1">
      <alignment horizontal="right" vertical="center"/>
    </xf>
    <xf numFmtId="4" fontId="10" fillId="3" borderId="135" xfId="0" applyNumberFormat="1" applyFont="1" applyFill="1" applyBorder="1" applyAlignment="1">
      <alignment horizontal="right" vertical="center"/>
    </xf>
    <xf numFmtId="0" fontId="14" fillId="6" borderId="136" xfId="0" applyFont="1" applyFill="1" applyBorder="1" applyAlignment="1">
      <alignment horizontal="right" vertical="center"/>
    </xf>
    <xf numFmtId="164" fontId="14" fillId="6" borderId="137" xfId="0" applyNumberFormat="1" applyFont="1" applyFill="1" applyBorder="1" applyAlignment="1">
      <alignment horizontal="center" vertical="center"/>
    </xf>
    <xf numFmtId="0" fontId="14" fillId="3" borderId="85" xfId="0" applyFont="1" applyFill="1" applyBorder="1" applyAlignment="1">
      <alignment vertical="center"/>
    </xf>
    <xf numFmtId="0" fontId="14" fillId="6" borderId="141" xfId="0" applyFont="1" applyFill="1" applyBorder="1" applyAlignment="1">
      <alignment horizontal="center" vertical="center"/>
    </xf>
    <xf numFmtId="0" fontId="14" fillId="6" borderId="142" xfId="0" applyFont="1" applyFill="1" applyBorder="1" applyAlignment="1">
      <alignment horizontal="center" vertical="center"/>
    </xf>
    <xf numFmtId="0" fontId="10" fillId="3" borderId="83" xfId="0" applyFont="1" applyFill="1" applyBorder="1" applyAlignment="1">
      <alignment vertical="center"/>
    </xf>
    <xf numFmtId="0" fontId="10" fillId="3" borderId="122" xfId="0" applyFont="1" applyFill="1" applyBorder="1" applyAlignment="1">
      <alignment vertical="center"/>
    </xf>
    <xf numFmtId="0" fontId="10" fillId="3" borderId="140" xfId="0" applyFont="1" applyFill="1" applyBorder="1" applyAlignment="1">
      <alignment horizontal="right" vertical="center"/>
    </xf>
    <xf numFmtId="164" fontId="14" fillId="6" borderId="129" xfId="0" applyNumberFormat="1" applyFont="1" applyFill="1" applyBorder="1" applyAlignment="1">
      <alignment horizontal="center" vertical="center"/>
    </xf>
    <xf numFmtId="0" fontId="14" fillId="6" borderId="143" xfId="0" applyFont="1" applyFill="1" applyBorder="1" applyAlignment="1">
      <alignment horizontal="right" vertical="center"/>
    </xf>
    <xf numFmtId="164" fontId="14" fillId="6" borderId="84" xfId="0" applyNumberFormat="1" applyFont="1" applyFill="1" applyBorder="1" applyAlignment="1">
      <alignment horizontal="center" vertical="center"/>
    </xf>
    <xf numFmtId="0" fontId="14" fillId="6" borderId="83" xfId="0" applyFont="1" applyFill="1" applyBorder="1" applyAlignment="1">
      <alignment vertical="center"/>
    </xf>
    <xf numFmtId="164" fontId="14" fillId="6" borderId="122" xfId="0" applyNumberFormat="1" applyFont="1" applyFill="1" applyBorder="1" applyAlignment="1">
      <alignment horizontal="center" vertical="center"/>
    </xf>
    <xf numFmtId="0" fontId="10" fillId="3" borderId="85" xfId="0" applyFont="1" applyFill="1" applyBorder="1" applyAlignment="1">
      <alignment vertical="center"/>
    </xf>
    <xf numFmtId="4" fontId="10" fillId="3" borderId="140" xfId="0" applyNumberFormat="1" applyFont="1" applyFill="1" applyBorder="1" applyAlignment="1">
      <alignment horizontal="right" vertical="center"/>
    </xf>
    <xf numFmtId="0" fontId="14" fillId="6" borderId="144" xfId="0" applyFont="1" applyFill="1" applyBorder="1" applyAlignment="1">
      <alignment horizontal="center" vertical="center"/>
    </xf>
    <xf numFmtId="0" fontId="14" fillId="6" borderId="145" xfId="0" applyFont="1" applyFill="1" applyBorder="1" applyAlignment="1">
      <alignment horizontal="center" vertical="center"/>
    </xf>
    <xf numFmtId="0" fontId="10" fillId="3" borderId="34" xfId="0" applyFont="1" applyFill="1" applyBorder="1" applyAlignment="1">
      <alignment vertical="center"/>
    </xf>
    <xf numFmtId="4" fontId="10" fillId="6" borderId="34" xfId="0" applyNumberFormat="1" applyFont="1" applyFill="1" applyBorder="1" applyAlignment="1">
      <alignment horizontal="right" vertical="center"/>
    </xf>
    <xf numFmtId="4" fontId="10" fillId="6" borderId="30" xfId="0" applyNumberFormat="1" applyFont="1" applyFill="1" applyBorder="1" applyAlignment="1">
      <alignment horizontal="right" vertical="center"/>
    </xf>
    <xf numFmtId="2" fontId="10" fillId="6" borderId="38" xfId="0" applyNumberFormat="1" applyFont="1" applyFill="1" applyBorder="1" applyAlignment="1">
      <alignment horizontal="right" vertical="center"/>
    </xf>
    <xf numFmtId="164" fontId="14" fillId="6" borderId="142" xfId="0" applyNumberFormat="1" applyFont="1" applyFill="1" applyBorder="1" applyAlignment="1">
      <alignment horizontal="center" vertical="center"/>
    </xf>
    <xf numFmtId="0" fontId="14" fillId="6" borderId="84" xfId="0" applyFont="1" applyFill="1" applyBorder="1" applyAlignment="1">
      <alignment horizontal="left" vertical="center" wrapText="1"/>
    </xf>
    <xf numFmtId="0" fontId="14" fillId="3" borderId="138" xfId="0" applyFont="1" applyFill="1" applyBorder="1" applyAlignment="1">
      <alignment vertical="center"/>
    </xf>
    <xf numFmtId="0" fontId="10" fillId="3" borderId="139" xfId="0" applyFont="1" applyFill="1" applyBorder="1" applyAlignment="1">
      <alignment vertical="center"/>
    </xf>
    <xf numFmtId="0" fontId="14" fillId="6" borderId="146" xfId="0" applyFont="1" applyFill="1" applyBorder="1" applyAlignment="1">
      <alignment horizontal="center" vertical="center"/>
    </xf>
    <xf numFmtId="0" fontId="14" fillId="6" borderId="147" xfId="0" applyFont="1" applyFill="1" applyBorder="1" applyAlignment="1">
      <alignment horizontal="center" vertical="center"/>
    </xf>
    <xf numFmtId="0" fontId="14" fillId="3" borderId="127" xfId="0" applyFont="1" applyFill="1" applyBorder="1" applyAlignment="1">
      <alignment horizontal="right" vertical="center"/>
    </xf>
    <xf numFmtId="4" fontId="14" fillId="3" borderId="84" xfId="0" applyNumberFormat="1" applyFont="1" applyFill="1" applyBorder="1" applyAlignment="1">
      <alignment horizontal="center" vertical="center"/>
    </xf>
    <xf numFmtId="0" fontId="10" fillId="3" borderId="127" xfId="0" applyFont="1" applyFill="1" applyBorder="1" applyAlignment="1">
      <alignment vertical="center"/>
    </xf>
    <xf numFmtId="164" fontId="28" fillId="7" borderId="129" xfId="0" applyNumberFormat="1" applyFont="1" applyFill="1" applyBorder="1" applyAlignment="1">
      <alignment horizontal="center" vertical="center"/>
    </xf>
    <xf numFmtId="0" fontId="10" fillId="3" borderId="136" xfId="0" applyFont="1" applyFill="1" applyBorder="1" applyAlignment="1">
      <alignment vertical="center"/>
    </xf>
    <xf numFmtId="0" fontId="10" fillId="3" borderId="145" xfId="0" applyFont="1" applyFill="1" applyBorder="1" applyAlignment="1">
      <alignment vertical="center"/>
    </xf>
    <xf numFmtId="0" fontId="10" fillId="3" borderId="130" xfId="0" applyFont="1" applyFill="1" applyBorder="1" applyAlignment="1">
      <alignment vertical="center" wrapText="1"/>
    </xf>
    <xf numFmtId="0" fontId="10" fillId="3" borderId="132" xfId="0" applyFont="1" applyFill="1" applyBorder="1" applyAlignment="1">
      <alignment vertical="center" wrapText="1"/>
    </xf>
    <xf numFmtId="0" fontId="10" fillId="3" borderId="148" xfId="0" applyFont="1" applyFill="1" applyBorder="1" applyAlignment="1">
      <alignment vertical="center"/>
    </xf>
    <xf numFmtId="4" fontId="10" fillId="3" borderId="149" xfId="0" applyNumberFormat="1" applyFont="1" applyFill="1" applyBorder="1" applyAlignment="1">
      <alignment horizontal="right" vertical="center"/>
    </xf>
    <xf numFmtId="0" fontId="14" fillId="5" borderId="127" xfId="0" applyFont="1" applyFill="1" applyBorder="1" applyAlignment="1">
      <alignment horizontal="right" vertical="center"/>
    </xf>
    <xf numFmtId="0" fontId="14" fillId="5" borderId="0" xfId="0" applyFont="1" applyFill="1" applyAlignment="1">
      <alignment horizontal="right" vertical="center"/>
    </xf>
    <xf numFmtId="164" fontId="14" fillId="5" borderId="84" xfId="0" applyNumberFormat="1" applyFont="1" applyFill="1" applyBorder="1" applyAlignment="1">
      <alignment horizontal="center" vertical="center"/>
    </xf>
    <xf numFmtId="4" fontId="10" fillId="3" borderId="150" xfId="0" applyNumberFormat="1" applyFont="1" applyFill="1" applyBorder="1" applyAlignment="1">
      <alignment horizontal="right" vertical="center"/>
    </xf>
    <xf numFmtId="4" fontId="10" fillId="3" borderId="151" xfId="0" applyNumberFormat="1" applyFont="1" applyFill="1" applyBorder="1" applyAlignment="1">
      <alignment horizontal="right" vertical="center"/>
    </xf>
    <xf numFmtId="0" fontId="10" fillId="3" borderId="152" xfId="0" applyFont="1" applyFill="1" applyBorder="1" applyAlignment="1">
      <alignment vertical="center"/>
    </xf>
    <xf numFmtId="0" fontId="14" fillId="5" borderId="127" xfId="0" applyFont="1" applyFill="1" applyBorder="1" applyAlignment="1">
      <alignment vertical="center"/>
    </xf>
    <xf numFmtId="0" fontId="10" fillId="3" borderId="124" xfId="0" applyFont="1" applyFill="1" applyBorder="1" applyAlignment="1">
      <alignment vertical="center"/>
    </xf>
    <xf numFmtId="0" fontId="10" fillId="3" borderId="153" xfId="0" applyFont="1" applyFill="1" applyBorder="1" applyAlignment="1">
      <alignment vertical="center"/>
    </xf>
    <xf numFmtId="4" fontId="10" fillId="3" borderId="154" xfId="0" applyNumberFormat="1" applyFont="1" applyFill="1" applyBorder="1" applyAlignment="1">
      <alignment horizontal="right" vertical="center"/>
    </xf>
    <xf numFmtId="0" fontId="10" fillId="3" borderId="155" xfId="0" applyFont="1" applyFill="1" applyBorder="1" applyAlignment="1">
      <alignment vertical="center"/>
    </xf>
    <xf numFmtId="0" fontId="14" fillId="3" borderId="84" xfId="0" applyFont="1" applyFill="1" applyBorder="1" applyAlignment="1">
      <alignment horizontal="right" vertical="center" indent="1"/>
    </xf>
    <xf numFmtId="0" fontId="14" fillId="6" borderId="143" xfId="0" applyFont="1" applyFill="1" applyBorder="1" applyAlignment="1">
      <alignment horizontal="left" vertical="center"/>
    </xf>
    <xf numFmtId="4" fontId="10" fillId="3" borderId="156" xfId="0" applyNumberFormat="1" applyFont="1" applyFill="1" applyBorder="1" applyAlignment="1">
      <alignment horizontal="right" vertical="center"/>
    </xf>
    <xf numFmtId="0" fontId="14" fillId="3" borderId="127" xfId="0" applyFont="1" applyFill="1" applyBorder="1" applyAlignment="1">
      <alignment horizontal="center" vertical="center"/>
    </xf>
    <xf numFmtId="0" fontId="14" fillId="3" borderId="84" xfId="0" applyFont="1" applyFill="1" applyBorder="1" applyAlignment="1">
      <alignment horizontal="center" vertical="center"/>
    </xf>
    <xf numFmtId="0" fontId="10" fillId="5" borderId="132" xfId="0" applyFont="1" applyFill="1" applyBorder="1" applyAlignment="1">
      <alignment vertical="center"/>
    </xf>
    <xf numFmtId="3" fontId="14" fillId="12" borderId="129" xfId="0" applyNumberFormat="1" applyFont="1" applyFill="1" applyBorder="1" applyAlignment="1">
      <alignment horizontal="center" vertical="center"/>
    </xf>
    <xf numFmtId="167" fontId="14" fillId="6" borderId="129" xfId="0" applyNumberFormat="1" applyFont="1" applyFill="1" applyBorder="1" applyAlignment="1">
      <alignment horizontal="center" vertical="center"/>
    </xf>
    <xf numFmtId="164" fontId="28" fillId="7" borderId="160" xfId="0" applyNumberFormat="1" applyFont="1" applyFill="1" applyBorder="1" applyAlignment="1">
      <alignment horizontal="center" vertical="center"/>
    </xf>
    <xf numFmtId="0" fontId="14" fillId="3" borderId="161" xfId="0" applyFont="1" applyFill="1" applyBorder="1" applyAlignment="1">
      <alignment vertical="center"/>
    </xf>
    <xf numFmtId="0" fontId="10" fillId="3" borderId="162" xfId="0" applyFont="1" applyFill="1" applyBorder="1" applyAlignment="1">
      <alignment vertical="center"/>
    </xf>
    <xf numFmtId="0" fontId="10" fillId="3" borderId="163" xfId="0" applyFont="1" applyFill="1" applyBorder="1" applyAlignment="1">
      <alignment vertical="center"/>
    </xf>
    <xf numFmtId="0" fontId="28" fillId="7" borderId="144" xfId="0" applyFont="1" applyFill="1" applyBorder="1" applyAlignment="1">
      <alignment horizontal="center" vertical="center"/>
    </xf>
    <xf numFmtId="0" fontId="28" fillId="7" borderId="31" xfId="0" applyFont="1" applyFill="1" applyBorder="1" applyAlignment="1">
      <alignment horizontal="center" vertical="center"/>
    </xf>
    <xf numFmtId="0" fontId="28" fillId="7" borderId="31" xfId="0" applyFont="1" applyFill="1" applyBorder="1" applyAlignment="1">
      <alignment horizontal="center" vertical="center" wrapText="1"/>
    </xf>
    <xf numFmtId="0" fontId="28" fillId="7" borderId="137" xfId="0" applyFont="1" applyFill="1" applyBorder="1" applyAlignment="1">
      <alignment horizontal="center" vertical="center"/>
    </xf>
    <xf numFmtId="0" fontId="14" fillId="3" borderId="43" xfId="0" applyFont="1" applyFill="1" applyBorder="1" applyAlignment="1">
      <alignment vertical="center"/>
    </xf>
    <xf numFmtId="0" fontId="10" fillId="3" borderId="44" xfId="0" applyFont="1" applyFill="1" applyBorder="1" applyAlignment="1">
      <alignment vertical="center"/>
    </xf>
    <xf numFmtId="0" fontId="10" fillId="3" borderId="82" xfId="0" applyFont="1" applyFill="1" applyBorder="1" applyAlignment="1">
      <alignment vertical="center"/>
    </xf>
    <xf numFmtId="164" fontId="14" fillId="6" borderId="165" xfId="0" applyNumberFormat="1" applyFont="1" applyFill="1" applyBorder="1" applyAlignment="1">
      <alignment horizontal="center" vertical="center"/>
    </xf>
    <xf numFmtId="0" fontId="12" fillId="0" borderId="0" xfId="0" applyFont="1" applyAlignment="1">
      <alignment horizontal="center" vertical="center"/>
    </xf>
    <xf numFmtId="0" fontId="12" fillId="11" borderId="0" xfId="0" applyFont="1" applyFill="1" applyAlignment="1">
      <alignment wrapText="1"/>
    </xf>
    <xf numFmtId="0" fontId="0" fillId="11" borderId="0" xfId="0" applyFill="1"/>
    <xf numFmtId="43" fontId="0" fillId="11" borderId="0" xfId="5" applyFont="1" applyFill="1"/>
    <xf numFmtId="43" fontId="0" fillId="11" borderId="0" xfId="0" applyNumberFormat="1" applyFill="1"/>
    <xf numFmtId="10" fontId="0" fillId="11" borderId="0" xfId="3" applyNumberFormat="1" applyFont="1" applyFill="1"/>
    <xf numFmtId="0" fontId="61" fillId="3" borderId="0" xfId="0" applyFont="1" applyFill="1" applyAlignment="1">
      <alignment horizontal="center" vertical="center"/>
    </xf>
    <xf numFmtId="0" fontId="0" fillId="0" borderId="0" xfId="0" applyAlignment="1">
      <alignment horizontal="right"/>
    </xf>
    <xf numFmtId="178" fontId="10" fillId="3" borderId="0" xfId="3" applyNumberFormat="1" applyFont="1" applyFill="1" applyAlignment="1">
      <alignment vertical="center"/>
    </xf>
    <xf numFmtId="0" fontId="24" fillId="0" borderId="6" xfId="0" applyFont="1" applyBorder="1" applyAlignment="1">
      <alignment horizontal="left" vertical="center"/>
    </xf>
    <xf numFmtId="0" fontId="24" fillId="0" borderId="30" xfId="0" applyFont="1" applyBorder="1" applyAlignment="1">
      <alignment horizontal="center" vertical="center"/>
    </xf>
    <xf numFmtId="0" fontId="24" fillId="0" borderId="30" xfId="0" applyFont="1" applyBorder="1" applyAlignment="1">
      <alignment vertical="center" wrapText="1"/>
    </xf>
    <xf numFmtId="4" fontId="24" fillId="3" borderId="30" xfId="0" applyNumberFormat="1" applyFont="1" applyFill="1" applyBorder="1" applyAlignment="1">
      <alignment horizontal="center" vertical="center" wrapText="1"/>
    </xf>
    <xf numFmtId="0" fontId="24" fillId="0" borderId="5" xfId="0" applyFont="1" applyBorder="1" applyAlignment="1">
      <alignment horizontal="center" vertical="center"/>
    </xf>
    <xf numFmtId="0" fontId="24" fillId="0" borderId="0" xfId="0" applyFont="1" applyAlignment="1">
      <alignment horizontal="left" vertical="center"/>
    </xf>
    <xf numFmtId="0" fontId="24" fillId="3" borderId="6" xfId="0" applyFont="1" applyFill="1" applyBorder="1" applyAlignment="1">
      <alignment horizontal="center" vertical="center"/>
    </xf>
    <xf numFmtId="0" fontId="24" fillId="3" borderId="43" xfId="0" applyFont="1" applyFill="1" applyBorder="1" applyAlignment="1">
      <alignment horizontal="left" vertical="center" wrapText="1"/>
    </xf>
    <xf numFmtId="0" fontId="24" fillId="3" borderId="30" xfId="0" applyFont="1" applyFill="1" applyBorder="1" applyAlignment="1">
      <alignment horizontal="left" vertical="center" wrapText="1"/>
    </xf>
    <xf numFmtId="0" fontId="24" fillId="3" borderId="170" xfId="0" applyFont="1" applyFill="1" applyBorder="1" applyAlignment="1">
      <alignment horizontal="center" vertical="center" wrapText="1"/>
    </xf>
    <xf numFmtId="3" fontId="24" fillId="3" borderId="169" xfId="0" applyNumberFormat="1" applyFont="1" applyFill="1" applyBorder="1" applyAlignment="1">
      <alignment horizontal="center" vertical="center" wrapText="1"/>
    </xf>
    <xf numFmtId="4" fontId="24" fillId="3" borderId="171" xfId="0" applyNumberFormat="1" applyFont="1" applyFill="1" applyBorder="1" applyAlignment="1">
      <alignment horizontal="center" vertical="center" wrapText="1"/>
    </xf>
    <xf numFmtId="4" fontId="24" fillId="3" borderId="5" xfId="0" applyNumberFormat="1" applyFont="1" applyFill="1" applyBorder="1" applyAlignment="1">
      <alignment horizontal="center" vertical="center" wrapText="1"/>
    </xf>
    <xf numFmtId="3" fontId="40" fillId="7" borderId="1" xfId="0" applyNumberFormat="1" applyFont="1" applyFill="1" applyBorder="1" applyAlignment="1">
      <alignment vertical="center" wrapText="1"/>
    </xf>
    <xf numFmtId="3" fontId="40" fillId="7" borderId="2" xfId="0" applyNumberFormat="1" applyFont="1" applyFill="1" applyBorder="1" applyAlignment="1">
      <alignment vertical="center" wrapText="1"/>
    </xf>
    <xf numFmtId="3" fontId="40" fillId="7" borderId="3" xfId="0" applyNumberFormat="1" applyFont="1" applyFill="1" applyBorder="1" applyAlignment="1">
      <alignment vertical="center" wrapText="1"/>
    </xf>
    <xf numFmtId="4" fontId="40" fillId="7" borderId="4" xfId="0" applyNumberFormat="1" applyFont="1" applyFill="1" applyBorder="1" applyAlignment="1">
      <alignment horizontal="center" vertical="center" wrapText="1"/>
    </xf>
    <xf numFmtId="0" fontId="24" fillId="0" borderId="30" xfId="0" applyFont="1" applyBorder="1" applyAlignment="1">
      <alignment horizontal="left" vertical="center"/>
    </xf>
    <xf numFmtId="0" fontId="24" fillId="0" borderId="43" xfId="0" applyFont="1" applyBorder="1" applyAlignment="1">
      <alignment horizontal="left" vertical="center"/>
    </xf>
    <xf numFmtId="0" fontId="24" fillId="0" borderId="82" xfId="0" applyFont="1" applyBorder="1" applyAlignment="1">
      <alignment horizontal="center" vertical="center"/>
    </xf>
    <xf numFmtId="3" fontId="24" fillId="3" borderId="170" xfId="0" applyNumberFormat="1" applyFont="1" applyFill="1" applyBorder="1" applyAlignment="1">
      <alignment horizontal="center" vertical="center" wrapText="1"/>
    </xf>
    <xf numFmtId="0" fontId="28" fillId="7" borderId="168" xfId="0" applyFont="1" applyFill="1" applyBorder="1" applyAlignment="1">
      <alignment horizontal="center" vertical="center"/>
    </xf>
    <xf numFmtId="3" fontId="40" fillId="7" borderId="24" xfId="0" applyNumberFormat="1" applyFont="1" applyFill="1" applyBorder="1" applyAlignment="1">
      <alignment vertical="center" wrapText="1"/>
    </xf>
    <xf numFmtId="0" fontId="40" fillId="7" borderId="5" xfId="0" applyFont="1" applyFill="1" applyBorder="1" applyAlignment="1">
      <alignment horizontal="center" vertical="center"/>
    </xf>
    <xf numFmtId="0" fontId="40" fillId="7" borderId="6" xfId="0" applyFont="1" applyFill="1" applyBorder="1" applyAlignment="1">
      <alignment horizontal="center" vertical="center"/>
    </xf>
    <xf numFmtId="0" fontId="40" fillId="7" borderId="5" xfId="0" applyFont="1" applyFill="1" applyBorder="1" applyAlignment="1">
      <alignment horizontal="center" vertical="center" wrapText="1"/>
    </xf>
    <xf numFmtId="0" fontId="24" fillId="0" borderId="167" xfId="0" applyFont="1" applyBorder="1" applyAlignment="1">
      <alignment horizontal="center" vertical="center"/>
    </xf>
    <xf numFmtId="0" fontId="24" fillId="0" borderId="168" xfId="0" applyFont="1" applyBorder="1" applyAlignment="1">
      <alignment horizontal="center" vertical="center"/>
    </xf>
    <xf numFmtId="0" fontId="24" fillId="0" borderId="167" xfId="0" applyFont="1" applyBorder="1" applyAlignment="1">
      <alignment horizontal="center" vertical="center" wrapText="1"/>
    </xf>
    <xf numFmtId="0" fontId="24" fillId="0" borderId="168" xfId="0" applyFont="1" applyBorder="1" applyAlignment="1">
      <alignment horizontal="center" vertical="center" wrapText="1"/>
    </xf>
    <xf numFmtId="0" fontId="30" fillId="7" borderId="43" xfId="0" applyFont="1" applyFill="1" applyBorder="1" applyAlignment="1">
      <alignment horizontal="center" vertical="center" wrapText="1"/>
    </xf>
    <xf numFmtId="0" fontId="30" fillId="7" borderId="44" xfId="0" applyFont="1" applyFill="1" applyBorder="1" applyAlignment="1">
      <alignment horizontal="center" vertical="center" wrapText="1"/>
    </xf>
    <xf numFmtId="0" fontId="30" fillId="7" borderId="82" xfId="0" applyFont="1" applyFill="1" applyBorder="1" applyAlignment="1">
      <alignment horizontal="center" vertical="center" wrapText="1"/>
    </xf>
    <xf numFmtId="0" fontId="30" fillId="7" borderId="30" xfId="0" applyFont="1" applyFill="1" applyBorder="1" applyAlignment="1">
      <alignment horizontal="center" vertical="center" wrapText="1"/>
    </xf>
    <xf numFmtId="43" fontId="24" fillId="0" borderId="167" xfId="5" applyFont="1" applyFill="1" applyBorder="1" applyAlignment="1">
      <alignment horizontal="center" vertical="center" wrapText="1"/>
    </xf>
    <xf numFmtId="43" fontId="24" fillId="0" borderId="168" xfId="5" applyFont="1" applyFill="1" applyBorder="1" applyAlignment="1">
      <alignment horizontal="center" vertical="center" wrapText="1"/>
    </xf>
    <xf numFmtId="43" fontId="24" fillId="0" borderId="167" xfId="0" applyNumberFormat="1" applyFont="1" applyBorder="1" applyAlignment="1">
      <alignment horizontal="center" vertical="center" wrapText="1"/>
    </xf>
    <xf numFmtId="43" fontId="24" fillId="0" borderId="168" xfId="0" applyNumberFormat="1" applyFont="1" applyBorder="1" applyAlignment="1">
      <alignment horizontal="center" vertical="center" wrapText="1"/>
    </xf>
    <xf numFmtId="0" fontId="28" fillId="7" borderId="157" xfId="0" applyFont="1" applyFill="1" applyBorder="1" applyAlignment="1">
      <alignment horizontal="left" vertical="center"/>
    </xf>
    <xf numFmtId="0" fontId="31" fillId="8" borderId="158" xfId="0" applyFont="1" applyFill="1" applyBorder="1" applyAlignment="1">
      <alignment vertical="center"/>
    </xf>
    <xf numFmtId="0" fontId="31" fillId="8" borderId="159" xfId="0" applyFont="1" applyFill="1" applyBorder="1" applyAlignment="1">
      <alignment vertical="center"/>
    </xf>
    <xf numFmtId="0" fontId="14" fillId="6" borderId="143" xfId="0" applyFont="1" applyFill="1" applyBorder="1" applyAlignment="1">
      <alignment horizontal="right" vertical="center"/>
    </xf>
    <xf numFmtId="0" fontId="6" fillId="3" borderId="20" xfId="0" applyFont="1" applyFill="1" applyBorder="1" applyAlignment="1">
      <alignment vertical="center"/>
    </xf>
    <xf numFmtId="0" fontId="6" fillId="3" borderId="21" xfId="0" applyFont="1" applyFill="1" applyBorder="1" applyAlignment="1">
      <alignment vertical="center"/>
    </xf>
    <xf numFmtId="0" fontId="28" fillId="7" borderId="143" xfId="0" applyFont="1" applyFill="1" applyBorder="1" applyAlignment="1">
      <alignment horizontal="left" vertical="center"/>
    </xf>
    <xf numFmtId="0" fontId="31" fillId="8" borderId="20" xfId="0" applyFont="1" applyFill="1" applyBorder="1" applyAlignment="1">
      <alignment vertical="center"/>
    </xf>
    <xf numFmtId="0" fontId="31" fillId="8" borderId="21" xfId="0" applyFont="1" applyFill="1" applyBorder="1" applyAlignment="1">
      <alignment vertical="center"/>
    </xf>
    <xf numFmtId="0" fontId="28" fillId="8" borderId="125" xfId="0" applyFont="1" applyFill="1" applyBorder="1" applyAlignment="1">
      <alignment horizontal="center" vertical="center"/>
    </xf>
    <xf numFmtId="0" fontId="31" fillId="8" borderId="74" xfId="0" applyFont="1" applyFill="1" applyBorder="1" applyAlignment="1">
      <alignment vertical="center"/>
    </xf>
    <xf numFmtId="0" fontId="31" fillId="8" borderId="126" xfId="0" applyFont="1" applyFill="1" applyBorder="1" applyAlignment="1">
      <alignment vertical="center"/>
    </xf>
    <xf numFmtId="0" fontId="14" fillId="6" borderId="143" xfId="0" applyFont="1" applyFill="1" applyBorder="1" applyAlignment="1">
      <alignment horizontal="left" vertical="center"/>
    </xf>
    <xf numFmtId="0" fontId="14" fillId="6" borderId="136" xfId="0" applyFont="1" applyFill="1" applyBorder="1" applyAlignment="1">
      <alignment horizontal="right" vertical="center"/>
    </xf>
    <xf numFmtId="0" fontId="6" fillId="3" borderId="8" xfId="0" applyFont="1" applyFill="1" applyBorder="1" applyAlignment="1">
      <alignment vertical="center"/>
    </xf>
    <xf numFmtId="0" fontId="6" fillId="3" borderId="9" xfId="0" applyFont="1" applyFill="1" applyBorder="1" applyAlignment="1">
      <alignment vertical="center"/>
    </xf>
    <xf numFmtId="0" fontId="14" fillId="0" borderId="138" xfId="0" applyFont="1" applyBorder="1" applyAlignment="1">
      <alignment horizontal="center" vertical="center"/>
    </xf>
    <xf numFmtId="0" fontId="14" fillId="0" borderId="46" xfId="0" applyFont="1" applyBorder="1" applyAlignment="1">
      <alignment horizontal="center" vertical="center"/>
    </xf>
    <xf numFmtId="0" fontId="14" fillId="0" borderId="139" xfId="0" applyFont="1" applyBorder="1" applyAlignment="1">
      <alignment horizontal="center" vertical="center"/>
    </xf>
    <xf numFmtId="0" fontId="14" fillId="0" borderId="45" xfId="0" applyFont="1" applyBorder="1" applyAlignment="1">
      <alignment horizontal="center" vertical="center"/>
    </xf>
    <xf numFmtId="0" fontId="14" fillId="0" borderId="47" xfId="0" applyFont="1" applyBorder="1" applyAlignment="1">
      <alignment horizontal="center" vertical="center"/>
    </xf>
    <xf numFmtId="0" fontId="14" fillId="6" borderId="138" xfId="0" applyFont="1" applyFill="1" applyBorder="1" applyAlignment="1">
      <alignment horizontal="center" vertical="center"/>
    </xf>
    <xf numFmtId="0" fontId="14" fillId="6" borderId="46" xfId="0" applyFont="1" applyFill="1" applyBorder="1" applyAlignment="1">
      <alignment horizontal="center" vertical="center"/>
    </xf>
    <xf numFmtId="0" fontId="14" fillId="6" borderId="139" xfId="0" applyFont="1" applyFill="1" applyBorder="1" applyAlignment="1">
      <alignment horizontal="center" vertical="center"/>
    </xf>
    <xf numFmtId="0" fontId="14" fillId="6" borderId="136" xfId="0" applyFont="1" applyFill="1" applyBorder="1" applyAlignment="1">
      <alignment horizontal="left" vertical="center" wrapText="1"/>
    </xf>
    <xf numFmtId="0" fontId="14" fillId="6" borderId="8" xfId="0" applyFont="1" applyFill="1" applyBorder="1" applyAlignment="1">
      <alignment horizontal="left" vertical="center" wrapText="1"/>
    </xf>
    <xf numFmtId="0" fontId="14" fillId="6" borderId="145" xfId="0" applyFont="1" applyFill="1" applyBorder="1" applyAlignment="1">
      <alignment horizontal="left" vertical="center" wrapText="1"/>
    </xf>
    <xf numFmtId="0" fontId="14" fillId="6" borderId="127" xfId="0" applyFont="1" applyFill="1" applyBorder="1" applyAlignment="1">
      <alignment horizontal="left" vertical="center" wrapText="1"/>
    </xf>
    <xf numFmtId="0" fontId="14" fillId="6" borderId="0" xfId="0" applyFont="1" applyFill="1" applyAlignment="1">
      <alignment horizontal="left" vertical="center" wrapText="1"/>
    </xf>
    <xf numFmtId="0" fontId="14" fillId="6" borderId="84" xfId="0" applyFont="1" applyFill="1" applyBorder="1" applyAlignment="1">
      <alignment horizontal="left" vertical="center" wrapText="1"/>
    </xf>
    <xf numFmtId="0" fontId="14" fillId="3" borderId="127" xfId="0" applyFont="1" applyFill="1" applyBorder="1" applyAlignment="1">
      <alignment horizontal="left" vertical="center" wrapText="1"/>
    </xf>
    <xf numFmtId="0" fontId="14" fillId="3" borderId="0" xfId="0" applyFont="1" applyFill="1" applyAlignment="1">
      <alignment horizontal="left" vertical="center" wrapText="1"/>
    </xf>
    <xf numFmtId="0" fontId="14" fillId="3" borderId="84" xfId="0" applyFont="1" applyFill="1" applyBorder="1" applyAlignment="1">
      <alignment horizontal="left" vertical="center" wrapText="1"/>
    </xf>
    <xf numFmtId="0" fontId="14" fillId="6" borderId="123" xfId="0" applyFont="1" applyFill="1" applyBorder="1" applyAlignment="1">
      <alignment horizontal="right" vertical="center"/>
    </xf>
    <xf numFmtId="0" fontId="6" fillId="3" borderId="10" xfId="0" applyFont="1" applyFill="1" applyBorder="1" applyAlignment="1">
      <alignment vertical="center"/>
    </xf>
    <xf numFmtId="0" fontId="6" fillId="3" borderId="11" xfId="0" applyFont="1" applyFill="1" applyBorder="1" applyAlignment="1">
      <alignment vertical="center"/>
    </xf>
    <xf numFmtId="0" fontId="10" fillId="3" borderId="136" xfId="0" applyFont="1" applyFill="1" applyBorder="1" applyAlignment="1">
      <alignment horizontal="center" vertical="center"/>
    </xf>
    <xf numFmtId="0" fontId="6" fillId="3" borderId="145" xfId="0" applyFont="1" applyFill="1" applyBorder="1" applyAlignment="1">
      <alignment vertical="center"/>
    </xf>
    <xf numFmtId="0" fontId="28" fillId="8" borderId="80" xfId="0" applyFont="1" applyFill="1" applyBorder="1" applyAlignment="1">
      <alignment horizontal="center" vertical="center"/>
    </xf>
    <xf numFmtId="0" fontId="31" fillId="8" borderId="81" xfId="0" applyFont="1" applyFill="1" applyBorder="1" applyAlignment="1">
      <alignment vertical="center"/>
    </xf>
    <xf numFmtId="0" fontId="36" fillId="7" borderId="83" xfId="0" applyFont="1" applyFill="1" applyBorder="1" applyAlignment="1">
      <alignment horizontal="center" vertical="center" wrapText="1"/>
    </xf>
    <xf numFmtId="0" fontId="37" fillId="8" borderId="41" xfId="0" applyFont="1" applyFill="1" applyBorder="1" applyAlignment="1">
      <alignment vertical="center"/>
    </xf>
    <xf numFmtId="0" fontId="37" fillId="8" borderId="122" xfId="0" applyFont="1" applyFill="1" applyBorder="1" applyAlignment="1">
      <alignment vertical="center"/>
    </xf>
    <xf numFmtId="0" fontId="37" fillId="8" borderId="123" xfId="0" applyFont="1" applyFill="1" applyBorder="1" applyAlignment="1">
      <alignment vertical="center"/>
    </xf>
    <xf numFmtId="0" fontId="37" fillId="8" borderId="10" xfId="0" applyFont="1" applyFill="1" applyBorder="1" applyAlignment="1">
      <alignment vertical="center"/>
    </xf>
    <xf numFmtId="0" fontId="37" fillId="8" borderId="124" xfId="0" applyFont="1" applyFill="1" applyBorder="1" applyAlignment="1">
      <alignment vertical="center"/>
    </xf>
    <xf numFmtId="0" fontId="7" fillId="10" borderId="138" xfId="4" applyFont="1" applyFill="1" applyBorder="1" applyAlignment="1" applyProtection="1">
      <alignment horizontal="center" vertical="center"/>
    </xf>
    <xf numFmtId="0" fontId="7" fillId="10" borderId="46" xfId="4" applyFont="1" applyFill="1" applyBorder="1" applyAlignment="1" applyProtection="1">
      <alignment horizontal="center" vertical="center"/>
    </xf>
    <xf numFmtId="0" fontId="7" fillId="10" borderId="139" xfId="4" applyFont="1" applyFill="1" applyBorder="1" applyAlignment="1" applyProtection="1">
      <alignment horizontal="center" vertical="center"/>
    </xf>
    <xf numFmtId="0" fontId="28" fillId="8" borderId="125" xfId="0" applyFont="1" applyFill="1" applyBorder="1" applyAlignment="1">
      <alignment horizontal="center" vertical="center" wrapText="1"/>
    </xf>
    <xf numFmtId="0" fontId="31" fillId="8" borderId="74" xfId="0" applyFont="1" applyFill="1" applyBorder="1" applyAlignment="1">
      <alignment vertical="center" wrapText="1"/>
    </xf>
    <xf numFmtId="0" fontId="31" fillId="8" borderId="126" xfId="0" applyFont="1" applyFill="1" applyBorder="1" applyAlignment="1">
      <alignment vertical="center" wrapText="1"/>
    </xf>
    <xf numFmtId="0" fontId="14" fillId="6" borderId="138" xfId="0" applyFont="1" applyFill="1" applyBorder="1" applyAlignment="1">
      <alignment horizontal="right" vertical="center"/>
    </xf>
    <xf numFmtId="0" fontId="6" fillId="3" borderId="46" xfId="0" applyFont="1" applyFill="1" applyBorder="1" applyAlignment="1">
      <alignment vertical="center"/>
    </xf>
    <xf numFmtId="0" fontId="6" fillId="3" borderId="164" xfId="0" applyFont="1" applyFill="1" applyBorder="1" applyAlignment="1">
      <alignment vertical="center"/>
    </xf>
    <xf numFmtId="0" fontId="14" fillId="6" borderId="8" xfId="0" applyFont="1" applyFill="1" applyBorder="1" applyAlignment="1">
      <alignment horizontal="right" vertical="center"/>
    </xf>
    <xf numFmtId="0" fontId="14" fillId="6" borderId="9" xfId="0" applyFont="1" applyFill="1" applyBorder="1" applyAlignment="1">
      <alignment horizontal="right" vertical="center"/>
    </xf>
    <xf numFmtId="0" fontId="14" fillId="14" borderId="43" xfId="0" applyFont="1" applyFill="1" applyBorder="1" applyAlignment="1">
      <alignment horizontal="center" vertical="center"/>
    </xf>
    <xf numFmtId="0" fontId="14" fillId="14" borderId="44" xfId="0" applyFont="1" applyFill="1" applyBorder="1" applyAlignment="1">
      <alignment horizontal="center" vertical="center"/>
    </xf>
    <xf numFmtId="0" fontId="14" fillId="14" borderId="82" xfId="0" applyFont="1" applyFill="1" applyBorder="1" applyAlignment="1">
      <alignment horizontal="center" vertical="center"/>
    </xf>
    <xf numFmtId="0" fontId="14" fillId="6" borderId="143" xfId="0" applyFont="1" applyFill="1" applyBorder="1" applyAlignment="1">
      <alignment horizontal="center" vertical="center"/>
    </xf>
    <xf numFmtId="0" fontId="6" fillId="3" borderId="20" xfId="0" applyFont="1" applyFill="1" applyBorder="1" applyAlignment="1">
      <alignment horizontal="center" vertical="center"/>
    </xf>
    <xf numFmtId="0" fontId="6" fillId="3" borderId="21" xfId="0" applyFont="1" applyFill="1" applyBorder="1" applyAlignment="1">
      <alignment horizontal="center" vertical="center"/>
    </xf>
    <xf numFmtId="0" fontId="14" fillId="6" borderId="46" xfId="0" applyFont="1" applyFill="1" applyBorder="1" applyAlignment="1">
      <alignment horizontal="right" vertical="center"/>
    </xf>
    <xf numFmtId="0" fontId="14" fillId="6" borderId="164" xfId="0" applyFont="1" applyFill="1" applyBorder="1" applyAlignment="1">
      <alignment horizontal="right" vertical="center"/>
    </xf>
    <xf numFmtId="0" fontId="14" fillId="6" borderId="166" xfId="0" applyFont="1" applyFill="1" applyBorder="1" applyAlignment="1">
      <alignment horizontal="right" vertical="center"/>
    </xf>
    <xf numFmtId="0" fontId="14" fillId="6" borderId="71" xfId="0" applyFont="1" applyFill="1" applyBorder="1" applyAlignment="1">
      <alignment horizontal="right" vertical="center"/>
    </xf>
    <xf numFmtId="0" fontId="14" fillId="6" borderId="72" xfId="0" applyFont="1" applyFill="1" applyBorder="1" applyAlignment="1">
      <alignment horizontal="right" vertical="center"/>
    </xf>
    <xf numFmtId="0" fontId="36" fillId="7" borderId="41" xfId="0" applyFont="1" applyFill="1" applyBorder="1" applyAlignment="1">
      <alignment horizontal="center" vertical="center" wrapText="1"/>
    </xf>
    <xf numFmtId="0" fontId="36" fillId="7" borderId="122" xfId="0" applyFont="1" applyFill="1" applyBorder="1" applyAlignment="1">
      <alignment horizontal="center" vertical="center" wrapText="1"/>
    </xf>
    <xf numFmtId="0" fontId="36" fillId="7" borderId="123" xfId="0" applyFont="1" applyFill="1" applyBorder="1" applyAlignment="1">
      <alignment horizontal="center" vertical="center" wrapText="1"/>
    </xf>
    <xf numFmtId="0" fontId="36" fillId="7" borderId="10" xfId="0" applyFont="1" applyFill="1" applyBorder="1" applyAlignment="1">
      <alignment horizontal="center" vertical="center" wrapText="1"/>
    </xf>
    <xf numFmtId="0" fontId="36" fillId="7" borderId="124" xfId="0" applyFont="1" applyFill="1" applyBorder="1" applyAlignment="1">
      <alignment horizontal="center" vertical="center" wrapText="1"/>
    </xf>
    <xf numFmtId="0" fontId="58" fillId="0" borderId="0" xfId="14" applyFont="1" applyAlignment="1">
      <alignment horizontal="left" vertical="center"/>
    </xf>
    <xf numFmtId="0" fontId="36" fillId="8" borderId="45" xfId="15" applyFont="1" applyFill="1" applyBorder="1" applyAlignment="1">
      <alignment horizontal="center" vertical="center" wrapText="1"/>
    </xf>
    <xf numFmtId="0" fontId="36" fillId="8" borderId="46" xfId="15" applyFont="1" applyFill="1" applyBorder="1" applyAlignment="1">
      <alignment horizontal="center" vertical="center" wrapText="1"/>
    </xf>
    <xf numFmtId="0" fontId="36" fillId="8" borderId="47" xfId="15" applyFont="1" applyFill="1" applyBorder="1" applyAlignment="1">
      <alignment horizontal="center" vertical="center" wrapText="1"/>
    </xf>
    <xf numFmtId="0" fontId="14" fillId="18" borderId="96" xfId="14" applyFont="1" applyFill="1" applyBorder="1" applyAlignment="1">
      <alignment horizontal="center" vertical="center"/>
    </xf>
    <xf numFmtId="0" fontId="14" fillId="18" borderId="100" xfId="14" applyFont="1" applyFill="1" applyBorder="1" applyAlignment="1">
      <alignment horizontal="center" vertical="center"/>
    </xf>
    <xf numFmtId="0" fontId="14" fillId="18" borderId="41" xfId="14" applyFont="1" applyFill="1" applyBorder="1" applyAlignment="1">
      <alignment horizontal="center" vertical="center"/>
    </xf>
    <xf numFmtId="0" fontId="14" fillId="18" borderId="98" xfId="14" applyFont="1" applyFill="1" applyBorder="1" applyAlignment="1">
      <alignment horizontal="center" vertical="center"/>
    </xf>
    <xf numFmtId="0" fontId="14" fillId="18" borderId="42" xfId="14" applyFont="1" applyFill="1" applyBorder="1" applyAlignment="1">
      <alignment horizontal="center" vertical="center"/>
    </xf>
    <xf numFmtId="0" fontId="14" fillId="18" borderId="102" xfId="14" applyFont="1" applyFill="1" applyBorder="1" applyAlignment="1">
      <alignment horizontal="center" vertical="center"/>
    </xf>
    <xf numFmtId="0" fontId="1" fillId="18" borderId="99" xfId="14" applyFill="1" applyBorder="1" applyAlignment="1">
      <alignment horizontal="center" vertical="center"/>
    </xf>
    <xf numFmtId="0" fontId="1" fillId="18" borderId="103" xfId="14" applyFill="1" applyBorder="1" applyAlignment="1">
      <alignment horizontal="center" vertical="center"/>
    </xf>
    <xf numFmtId="0" fontId="21" fillId="19" borderId="0" xfId="14" applyFont="1" applyFill="1" applyAlignment="1">
      <alignment horizontal="center" vertical="center"/>
    </xf>
    <xf numFmtId="0" fontId="1" fillId="0" borderId="0" xfId="14" applyAlignment="1">
      <alignment vertical="center"/>
    </xf>
    <xf numFmtId="4" fontId="48" fillId="0" borderId="88" xfId="8" applyNumberFormat="1" applyFont="1" applyBorder="1" applyAlignment="1">
      <alignment horizontal="center" vertical="center"/>
    </xf>
    <xf numFmtId="0" fontId="48" fillId="0" borderId="34" xfId="8" applyFont="1" applyBorder="1" applyAlignment="1">
      <alignment horizontal="left" vertical="center" wrapText="1" indent="1"/>
    </xf>
    <xf numFmtId="0" fontId="48" fillId="0" borderId="30" xfId="8" applyFont="1" applyBorder="1" applyAlignment="1">
      <alignment horizontal="left" vertical="center" wrapText="1" indent="1"/>
    </xf>
    <xf numFmtId="4" fontId="51" fillId="0" borderId="87" xfId="8" applyNumberFormat="1" applyFont="1" applyBorder="1" applyAlignment="1">
      <alignment horizontal="center" vertical="center"/>
    </xf>
    <xf numFmtId="4" fontId="51" fillId="0" borderId="40" xfId="8" applyNumberFormat="1" applyFont="1" applyBorder="1" applyAlignment="1">
      <alignment horizontal="center" vertical="center"/>
    </xf>
    <xf numFmtId="4" fontId="36" fillId="8" borderId="43" xfId="8" applyNumberFormat="1" applyFont="1" applyFill="1" applyBorder="1" applyAlignment="1">
      <alignment horizontal="center" vertical="center"/>
    </xf>
    <xf numFmtId="4" fontId="36" fillId="8" borderId="44" xfId="8" applyNumberFormat="1" applyFont="1" applyFill="1" applyBorder="1" applyAlignment="1">
      <alignment horizontal="center" vertical="center"/>
    </xf>
    <xf numFmtId="4" fontId="36" fillId="8" borderId="82" xfId="8" applyNumberFormat="1" applyFont="1" applyFill="1" applyBorder="1" applyAlignment="1">
      <alignment horizontal="center" vertical="center"/>
    </xf>
    <xf numFmtId="0" fontId="47" fillId="0" borderId="42" xfId="8" applyFont="1" applyBorder="1" applyAlignment="1">
      <alignment vertical="center" wrapText="1"/>
    </xf>
    <xf numFmtId="4" fontId="44" fillId="0" borderId="86" xfId="8" applyNumberFormat="1" applyFont="1" applyBorder="1" applyAlignment="1">
      <alignment horizontal="center" vertical="center" wrapText="1"/>
    </xf>
    <xf numFmtId="4" fontId="44" fillId="0" borderId="87" xfId="8" applyNumberFormat="1" applyFont="1" applyBorder="1" applyAlignment="1">
      <alignment horizontal="center" vertical="center" wrapText="1"/>
    </xf>
    <xf numFmtId="0" fontId="44" fillId="0" borderId="30" xfId="8" applyFont="1" applyBorder="1" applyAlignment="1">
      <alignment horizontal="center" vertical="center"/>
    </xf>
    <xf numFmtId="0" fontId="44" fillId="0" borderId="38" xfId="8" applyFont="1" applyBorder="1" applyAlignment="1">
      <alignment horizontal="center" vertical="center"/>
    </xf>
    <xf numFmtId="0" fontId="44" fillId="0" borderId="43" xfId="8" applyFont="1" applyBorder="1" applyAlignment="1">
      <alignment horizontal="center" vertical="center"/>
    </xf>
    <xf numFmtId="0" fontId="44" fillId="0" borderId="44" xfId="8" applyFont="1" applyBorder="1" applyAlignment="1">
      <alignment horizontal="center" vertical="center"/>
    </xf>
    <xf numFmtId="0" fontId="44" fillId="0" borderId="82" xfId="8" applyFont="1" applyBorder="1" applyAlignment="1">
      <alignment horizontal="center" vertical="center"/>
    </xf>
    <xf numFmtId="0" fontId="8" fillId="6" borderId="19" xfId="0" applyFont="1" applyFill="1" applyBorder="1" applyAlignment="1">
      <alignment horizontal="left" vertical="center"/>
    </xf>
    <xf numFmtId="0" fontId="4" fillId="3" borderId="20" xfId="0" applyFont="1" applyFill="1" applyBorder="1"/>
    <xf numFmtId="0" fontId="35" fillId="0" borderId="0" xfId="0" applyFont="1" applyAlignment="1">
      <alignment horizontal="center" vertical="center"/>
    </xf>
    <xf numFmtId="0" fontId="21" fillId="6" borderId="52" xfId="0" applyFont="1" applyFill="1" applyBorder="1" applyAlignment="1">
      <alignment horizontal="center" vertical="center" wrapText="1"/>
    </xf>
    <xf numFmtId="0" fontId="21" fillId="6" borderId="53" xfId="0" applyFont="1" applyFill="1" applyBorder="1" applyAlignment="1">
      <alignment horizontal="center" vertical="center" wrapText="1"/>
    </xf>
    <xf numFmtId="0" fontId="21" fillId="6" borderId="54" xfId="0" applyFont="1" applyFill="1" applyBorder="1" applyAlignment="1">
      <alignment horizontal="center" vertical="center" wrapText="1"/>
    </xf>
    <xf numFmtId="0" fontId="21" fillId="6" borderId="49" xfId="0" applyFont="1" applyFill="1" applyBorder="1" applyAlignment="1">
      <alignment horizontal="center" vertical="center" wrapText="1"/>
    </xf>
    <xf numFmtId="0" fontId="21" fillId="6" borderId="50" xfId="0" applyFont="1" applyFill="1" applyBorder="1" applyAlignment="1">
      <alignment horizontal="center" vertical="center" wrapText="1"/>
    </xf>
    <xf numFmtId="0" fontId="21" fillId="6" borderId="51" xfId="0" applyFont="1" applyFill="1" applyBorder="1" applyAlignment="1">
      <alignment horizontal="center" vertical="center" wrapText="1"/>
    </xf>
    <xf numFmtId="0" fontId="14" fillId="3" borderId="52" xfId="0" applyFont="1" applyFill="1" applyBorder="1" applyAlignment="1">
      <alignment horizontal="center" vertical="center"/>
    </xf>
    <xf numFmtId="0" fontId="14" fillId="3" borderId="53" xfId="0" applyFont="1" applyFill="1" applyBorder="1" applyAlignment="1">
      <alignment horizontal="center" vertical="center"/>
    </xf>
    <xf numFmtId="0" fontId="14" fillId="3" borderId="54" xfId="0" applyFont="1" applyFill="1" applyBorder="1" applyAlignment="1">
      <alignment horizontal="center" vertical="center"/>
    </xf>
    <xf numFmtId="0" fontId="14" fillId="3" borderId="55" xfId="0" applyFont="1" applyFill="1" applyBorder="1" applyAlignment="1">
      <alignment horizontal="center" vertical="center"/>
    </xf>
    <xf numFmtId="0" fontId="14" fillId="3" borderId="0" xfId="0" applyFont="1" applyFill="1" applyAlignment="1">
      <alignment horizontal="center" vertical="center"/>
    </xf>
    <xf numFmtId="0" fontId="14" fillId="3" borderId="56" xfId="0" applyFont="1" applyFill="1" applyBorder="1" applyAlignment="1">
      <alignment horizontal="center" vertical="center"/>
    </xf>
    <xf numFmtId="0" fontId="14" fillId="3" borderId="49" xfId="0" applyFont="1" applyFill="1" applyBorder="1" applyAlignment="1">
      <alignment horizontal="center" vertical="center"/>
    </xf>
    <xf numFmtId="0" fontId="14" fillId="3" borderId="50" xfId="0" applyFont="1" applyFill="1" applyBorder="1" applyAlignment="1">
      <alignment horizontal="center" vertical="center"/>
    </xf>
    <xf numFmtId="0" fontId="14" fillId="3" borderId="51" xfId="0" applyFont="1" applyFill="1" applyBorder="1" applyAlignment="1">
      <alignment horizontal="center" vertical="center"/>
    </xf>
  </cellXfs>
  <cellStyles count="17">
    <cellStyle name="Hiperlink" xfId="4" builtinId="8"/>
    <cellStyle name="Normal" xfId="0" builtinId="0"/>
    <cellStyle name="Normal 2" xfId="2" xr:uid="{00000000-0005-0000-0000-000003000000}"/>
    <cellStyle name="Normal 2 15" xfId="15" xr:uid="{E954B58C-CEB0-4DA6-B323-9DDCA0D16DC0}"/>
    <cellStyle name="Normal 2 2 2 17" xfId="8" xr:uid="{FADDCE45-5691-416A-AFC6-8F5AB265A5C3}"/>
    <cellStyle name="Normal 3" xfId="6" xr:uid="{5F68E06C-4789-45E4-B413-24A53642A8AE}"/>
    <cellStyle name="Normal 4" xfId="14" xr:uid="{48C860A9-5D29-44B1-8E36-E0BFC47BF3EC}"/>
    <cellStyle name="Porcentagem" xfId="3" builtinId="5"/>
    <cellStyle name="Porcentagem 2" xfId="9" xr:uid="{A90584B3-C4ED-4DDE-88A5-33F1EE165737}"/>
    <cellStyle name="Porcentagem 2 100" xfId="11" xr:uid="{A910624B-256E-4724-8D84-BD6D86D5F205}"/>
    <cellStyle name="Porcentagem 3 45" xfId="13" xr:uid="{E3BF4E47-BBD5-4A1A-B2AF-C8827905F6E9}"/>
    <cellStyle name="Separador de milhares 2 5" xfId="1" xr:uid="{00000000-0005-0000-0000-000005000000}"/>
    <cellStyle name="Vírgula" xfId="5" builtinId="3"/>
    <cellStyle name="Vírgula 2" xfId="7" xr:uid="{81FB1924-72BA-467A-8366-D479B488B671}"/>
    <cellStyle name="Vírgula 2 2" xfId="16" xr:uid="{4558A0D1-91EF-42CF-BA3B-67E91382AFEA}"/>
    <cellStyle name="Vírgula 2 3 2 2" xfId="10" xr:uid="{E18419D9-8026-4A86-BEF8-5F2F77884C8B}"/>
    <cellStyle name="Vírgula 6 2" xfId="12" xr:uid="{4E2C6998-8261-4C5A-8528-9AAB89D811FC}"/>
  </cellStyles>
  <dxfs count="8">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FFCC"/>
      <color rgb="FFFFC305"/>
      <color rgb="FF0033CC"/>
      <color rgb="FFF8F8F8"/>
      <color rgb="FFEAEAEA"/>
      <color rgb="FFDBDB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5.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63" Type="http://schemas.openxmlformats.org/officeDocument/2006/relationships/externalLink" Target="externalLinks/externalLink51.xml"/><Relationship Id="rId84" Type="http://schemas.openxmlformats.org/officeDocument/2006/relationships/externalLink" Target="externalLinks/externalLink72.xml"/><Relationship Id="rId138" Type="http://schemas.openxmlformats.org/officeDocument/2006/relationships/externalLink" Target="externalLinks/externalLink126.xml"/><Relationship Id="rId159" Type="http://schemas.openxmlformats.org/officeDocument/2006/relationships/externalLink" Target="externalLinks/externalLink147.xml"/><Relationship Id="rId170" Type="http://schemas.openxmlformats.org/officeDocument/2006/relationships/externalLink" Target="externalLinks/externalLink158.xml"/><Relationship Id="rId107" Type="http://schemas.openxmlformats.org/officeDocument/2006/relationships/externalLink" Target="externalLinks/externalLink95.xml"/><Relationship Id="rId11" Type="http://schemas.openxmlformats.org/officeDocument/2006/relationships/worksheet" Target="worksheets/sheet11.xml"/><Relationship Id="rId32" Type="http://schemas.openxmlformats.org/officeDocument/2006/relationships/externalLink" Target="externalLinks/externalLink20.xml"/><Relationship Id="rId53" Type="http://schemas.openxmlformats.org/officeDocument/2006/relationships/externalLink" Target="externalLinks/externalLink41.xml"/><Relationship Id="rId74" Type="http://schemas.openxmlformats.org/officeDocument/2006/relationships/externalLink" Target="externalLinks/externalLink62.xml"/><Relationship Id="rId128" Type="http://schemas.openxmlformats.org/officeDocument/2006/relationships/externalLink" Target="externalLinks/externalLink116.xml"/><Relationship Id="rId149" Type="http://schemas.openxmlformats.org/officeDocument/2006/relationships/externalLink" Target="externalLinks/externalLink137.xml"/><Relationship Id="rId5" Type="http://schemas.openxmlformats.org/officeDocument/2006/relationships/worksheet" Target="worksheets/sheet5.xml"/><Relationship Id="rId95" Type="http://schemas.openxmlformats.org/officeDocument/2006/relationships/externalLink" Target="externalLinks/externalLink83.xml"/><Relationship Id="rId160" Type="http://schemas.openxmlformats.org/officeDocument/2006/relationships/externalLink" Target="externalLinks/externalLink148.xml"/><Relationship Id="rId22" Type="http://schemas.openxmlformats.org/officeDocument/2006/relationships/externalLink" Target="externalLinks/externalLink10.xml"/><Relationship Id="rId43" Type="http://schemas.openxmlformats.org/officeDocument/2006/relationships/externalLink" Target="externalLinks/externalLink31.xml"/><Relationship Id="rId64" Type="http://schemas.openxmlformats.org/officeDocument/2006/relationships/externalLink" Target="externalLinks/externalLink52.xml"/><Relationship Id="rId118" Type="http://schemas.openxmlformats.org/officeDocument/2006/relationships/externalLink" Target="externalLinks/externalLink106.xml"/><Relationship Id="rId139" Type="http://schemas.openxmlformats.org/officeDocument/2006/relationships/externalLink" Target="externalLinks/externalLink127.xml"/><Relationship Id="rId85" Type="http://schemas.openxmlformats.org/officeDocument/2006/relationships/externalLink" Target="externalLinks/externalLink73.xml"/><Relationship Id="rId150" Type="http://schemas.openxmlformats.org/officeDocument/2006/relationships/externalLink" Target="externalLinks/externalLink138.xml"/><Relationship Id="rId171" Type="http://schemas.openxmlformats.org/officeDocument/2006/relationships/externalLink" Target="externalLinks/externalLink159.xml"/><Relationship Id="rId12" Type="http://schemas.openxmlformats.org/officeDocument/2006/relationships/worksheet" Target="worksheets/sheet12.xml"/><Relationship Id="rId33" Type="http://schemas.openxmlformats.org/officeDocument/2006/relationships/externalLink" Target="externalLinks/externalLink21.xml"/><Relationship Id="rId108" Type="http://schemas.openxmlformats.org/officeDocument/2006/relationships/externalLink" Target="externalLinks/externalLink96.xml"/><Relationship Id="rId129" Type="http://schemas.openxmlformats.org/officeDocument/2006/relationships/externalLink" Target="externalLinks/externalLink117.xml"/><Relationship Id="rId54" Type="http://schemas.openxmlformats.org/officeDocument/2006/relationships/externalLink" Target="externalLinks/externalLink42.xml"/><Relationship Id="rId75" Type="http://schemas.openxmlformats.org/officeDocument/2006/relationships/externalLink" Target="externalLinks/externalLink63.xml"/><Relationship Id="rId96" Type="http://schemas.openxmlformats.org/officeDocument/2006/relationships/externalLink" Target="externalLinks/externalLink84.xml"/><Relationship Id="rId140" Type="http://schemas.openxmlformats.org/officeDocument/2006/relationships/externalLink" Target="externalLinks/externalLink128.xml"/><Relationship Id="rId161" Type="http://schemas.openxmlformats.org/officeDocument/2006/relationships/externalLink" Target="externalLinks/externalLink149.xml"/><Relationship Id="rId6" Type="http://schemas.openxmlformats.org/officeDocument/2006/relationships/worksheet" Target="worksheets/sheet6.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49" Type="http://schemas.openxmlformats.org/officeDocument/2006/relationships/externalLink" Target="externalLinks/externalLink37.xml"/><Relationship Id="rId114" Type="http://schemas.openxmlformats.org/officeDocument/2006/relationships/externalLink" Target="externalLinks/externalLink102.xml"/><Relationship Id="rId119" Type="http://schemas.openxmlformats.org/officeDocument/2006/relationships/externalLink" Target="externalLinks/externalLink107.xml"/><Relationship Id="rId44" Type="http://schemas.openxmlformats.org/officeDocument/2006/relationships/externalLink" Target="externalLinks/externalLink32.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81" Type="http://schemas.openxmlformats.org/officeDocument/2006/relationships/externalLink" Target="externalLinks/externalLink69.xml"/><Relationship Id="rId86" Type="http://schemas.openxmlformats.org/officeDocument/2006/relationships/externalLink" Target="externalLinks/externalLink74.xml"/><Relationship Id="rId130" Type="http://schemas.openxmlformats.org/officeDocument/2006/relationships/externalLink" Target="externalLinks/externalLink118.xml"/><Relationship Id="rId135" Type="http://schemas.openxmlformats.org/officeDocument/2006/relationships/externalLink" Target="externalLinks/externalLink123.xml"/><Relationship Id="rId151" Type="http://schemas.openxmlformats.org/officeDocument/2006/relationships/externalLink" Target="externalLinks/externalLink139.xml"/><Relationship Id="rId156" Type="http://schemas.openxmlformats.org/officeDocument/2006/relationships/externalLink" Target="externalLinks/externalLink144.xml"/><Relationship Id="rId177" Type="http://schemas.openxmlformats.org/officeDocument/2006/relationships/theme" Target="theme/theme1.xml"/><Relationship Id="rId172" Type="http://schemas.openxmlformats.org/officeDocument/2006/relationships/externalLink" Target="externalLinks/externalLink160.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109" Type="http://schemas.openxmlformats.org/officeDocument/2006/relationships/externalLink" Target="externalLinks/externalLink97.xml"/><Relationship Id="rId34" Type="http://schemas.openxmlformats.org/officeDocument/2006/relationships/externalLink" Target="externalLinks/externalLink22.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76" Type="http://schemas.openxmlformats.org/officeDocument/2006/relationships/externalLink" Target="externalLinks/externalLink64.xml"/><Relationship Id="rId97" Type="http://schemas.openxmlformats.org/officeDocument/2006/relationships/externalLink" Target="externalLinks/externalLink85.xml"/><Relationship Id="rId104" Type="http://schemas.openxmlformats.org/officeDocument/2006/relationships/externalLink" Target="externalLinks/externalLink92.xml"/><Relationship Id="rId120" Type="http://schemas.openxmlformats.org/officeDocument/2006/relationships/externalLink" Target="externalLinks/externalLink108.xml"/><Relationship Id="rId125" Type="http://schemas.openxmlformats.org/officeDocument/2006/relationships/externalLink" Target="externalLinks/externalLink113.xml"/><Relationship Id="rId141" Type="http://schemas.openxmlformats.org/officeDocument/2006/relationships/externalLink" Target="externalLinks/externalLink129.xml"/><Relationship Id="rId146" Type="http://schemas.openxmlformats.org/officeDocument/2006/relationships/externalLink" Target="externalLinks/externalLink134.xml"/><Relationship Id="rId167" Type="http://schemas.openxmlformats.org/officeDocument/2006/relationships/externalLink" Target="externalLinks/externalLink155.xml"/><Relationship Id="rId7" Type="http://schemas.openxmlformats.org/officeDocument/2006/relationships/worksheet" Target="worksheets/sheet7.xml"/><Relationship Id="rId71" Type="http://schemas.openxmlformats.org/officeDocument/2006/relationships/externalLink" Target="externalLinks/externalLink59.xml"/><Relationship Id="rId92" Type="http://schemas.openxmlformats.org/officeDocument/2006/relationships/externalLink" Target="externalLinks/externalLink80.xml"/><Relationship Id="rId162" Type="http://schemas.openxmlformats.org/officeDocument/2006/relationships/externalLink" Target="externalLinks/externalLink150.xml"/><Relationship Id="rId2" Type="http://schemas.openxmlformats.org/officeDocument/2006/relationships/worksheet" Target="worksheets/sheet2.xml"/><Relationship Id="rId29" Type="http://schemas.openxmlformats.org/officeDocument/2006/relationships/externalLink" Target="externalLinks/externalLink17.xml"/><Relationship Id="rId24" Type="http://schemas.openxmlformats.org/officeDocument/2006/relationships/externalLink" Target="externalLinks/externalLink12.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66" Type="http://schemas.openxmlformats.org/officeDocument/2006/relationships/externalLink" Target="externalLinks/externalLink54.xml"/><Relationship Id="rId87" Type="http://schemas.openxmlformats.org/officeDocument/2006/relationships/externalLink" Target="externalLinks/externalLink75.xml"/><Relationship Id="rId110" Type="http://schemas.openxmlformats.org/officeDocument/2006/relationships/externalLink" Target="externalLinks/externalLink98.xml"/><Relationship Id="rId115" Type="http://schemas.openxmlformats.org/officeDocument/2006/relationships/externalLink" Target="externalLinks/externalLink103.xml"/><Relationship Id="rId131" Type="http://schemas.openxmlformats.org/officeDocument/2006/relationships/externalLink" Target="externalLinks/externalLink119.xml"/><Relationship Id="rId136" Type="http://schemas.openxmlformats.org/officeDocument/2006/relationships/externalLink" Target="externalLinks/externalLink124.xml"/><Relationship Id="rId157" Type="http://schemas.openxmlformats.org/officeDocument/2006/relationships/externalLink" Target="externalLinks/externalLink145.xml"/><Relationship Id="rId178" Type="http://schemas.openxmlformats.org/officeDocument/2006/relationships/styles" Target="styles.xml"/><Relationship Id="rId61" Type="http://schemas.openxmlformats.org/officeDocument/2006/relationships/externalLink" Target="externalLinks/externalLink49.xml"/><Relationship Id="rId82" Type="http://schemas.openxmlformats.org/officeDocument/2006/relationships/externalLink" Target="externalLinks/externalLink70.xml"/><Relationship Id="rId152" Type="http://schemas.openxmlformats.org/officeDocument/2006/relationships/externalLink" Target="externalLinks/externalLink140.xml"/><Relationship Id="rId173" Type="http://schemas.openxmlformats.org/officeDocument/2006/relationships/externalLink" Target="externalLinks/externalLink161.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56" Type="http://schemas.openxmlformats.org/officeDocument/2006/relationships/externalLink" Target="externalLinks/externalLink44.xml"/><Relationship Id="rId77" Type="http://schemas.openxmlformats.org/officeDocument/2006/relationships/externalLink" Target="externalLinks/externalLink65.xml"/><Relationship Id="rId100" Type="http://schemas.openxmlformats.org/officeDocument/2006/relationships/externalLink" Target="externalLinks/externalLink88.xml"/><Relationship Id="rId105" Type="http://schemas.openxmlformats.org/officeDocument/2006/relationships/externalLink" Target="externalLinks/externalLink93.xml"/><Relationship Id="rId126" Type="http://schemas.openxmlformats.org/officeDocument/2006/relationships/externalLink" Target="externalLinks/externalLink114.xml"/><Relationship Id="rId147" Type="http://schemas.openxmlformats.org/officeDocument/2006/relationships/externalLink" Target="externalLinks/externalLink135.xml"/><Relationship Id="rId168" Type="http://schemas.openxmlformats.org/officeDocument/2006/relationships/externalLink" Target="externalLinks/externalLink156.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93" Type="http://schemas.openxmlformats.org/officeDocument/2006/relationships/externalLink" Target="externalLinks/externalLink81.xml"/><Relationship Id="rId98" Type="http://schemas.openxmlformats.org/officeDocument/2006/relationships/externalLink" Target="externalLinks/externalLink86.xml"/><Relationship Id="rId121" Type="http://schemas.openxmlformats.org/officeDocument/2006/relationships/externalLink" Target="externalLinks/externalLink109.xml"/><Relationship Id="rId142" Type="http://schemas.openxmlformats.org/officeDocument/2006/relationships/externalLink" Target="externalLinks/externalLink130.xml"/><Relationship Id="rId163" Type="http://schemas.openxmlformats.org/officeDocument/2006/relationships/externalLink" Target="externalLinks/externalLink151.xml"/><Relationship Id="rId3" Type="http://schemas.openxmlformats.org/officeDocument/2006/relationships/worksheet" Target="worksheets/sheet3.xml"/><Relationship Id="rId25" Type="http://schemas.openxmlformats.org/officeDocument/2006/relationships/externalLink" Target="externalLinks/externalLink13.xml"/><Relationship Id="rId46" Type="http://schemas.openxmlformats.org/officeDocument/2006/relationships/externalLink" Target="externalLinks/externalLink34.xml"/><Relationship Id="rId67" Type="http://schemas.openxmlformats.org/officeDocument/2006/relationships/externalLink" Target="externalLinks/externalLink55.xml"/><Relationship Id="rId116" Type="http://schemas.openxmlformats.org/officeDocument/2006/relationships/externalLink" Target="externalLinks/externalLink104.xml"/><Relationship Id="rId137" Type="http://schemas.openxmlformats.org/officeDocument/2006/relationships/externalLink" Target="externalLinks/externalLink125.xml"/><Relationship Id="rId158" Type="http://schemas.openxmlformats.org/officeDocument/2006/relationships/externalLink" Target="externalLinks/externalLink146.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62" Type="http://schemas.openxmlformats.org/officeDocument/2006/relationships/externalLink" Target="externalLinks/externalLink50.xml"/><Relationship Id="rId83" Type="http://schemas.openxmlformats.org/officeDocument/2006/relationships/externalLink" Target="externalLinks/externalLink71.xml"/><Relationship Id="rId88" Type="http://schemas.openxmlformats.org/officeDocument/2006/relationships/externalLink" Target="externalLinks/externalLink76.xml"/><Relationship Id="rId111" Type="http://schemas.openxmlformats.org/officeDocument/2006/relationships/externalLink" Target="externalLinks/externalLink99.xml"/><Relationship Id="rId132" Type="http://schemas.openxmlformats.org/officeDocument/2006/relationships/externalLink" Target="externalLinks/externalLink120.xml"/><Relationship Id="rId153" Type="http://schemas.openxmlformats.org/officeDocument/2006/relationships/externalLink" Target="externalLinks/externalLink141.xml"/><Relationship Id="rId174" Type="http://schemas.openxmlformats.org/officeDocument/2006/relationships/externalLink" Target="externalLinks/externalLink162.xml"/><Relationship Id="rId179" Type="http://schemas.openxmlformats.org/officeDocument/2006/relationships/sharedStrings" Target="sharedStrings.xml"/><Relationship Id="rId15" Type="http://schemas.openxmlformats.org/officeDocument/2006/relationships/externalLink" Target="externalLinks/externalLink3.xml"/><Relationship Id="rId36" Type="http://schemas.openxmlformats.org/officeDocument/2006/relationships/externalLink" Target="externalLinks/externalLink24.xml"/><Relationship Id="rId57" Type="http://schemas.openxmlformats.org/officeDocument/2006/relationships/externalLink" Target="externalLinks/externalLink45.xml"/><Relationship Id="rId106" Type="http://schemas.openxmlformats.org/officeDocument/2006/relationships/externalLink" Target="externalLinks/externalLink94.xml"/><Relationship Id="rId127" Type="http://schemas.openxmlformats.org/officeDocument/2006/relationships/externalLink" Target="externalLinks/externalLink115.xml"/><Relationship Id="rId10" Type="http://schemas.openxmlformats.org/officeDocument/2006/relationships/worksheet" Target="worksheets/sheet10.xml"/><Relationship Id="rId31" Type="http://schemas.openxmlformats.org/officeDocument/2006/relationships/externalLink" Target="externalLinks/externalLink19.xml"/><Relationship Id="rId52" Type="http://schemas.openxmlformats.org/officeDocument/2006/relationships/externalLink" Target="externalLinks/externalLink40.xml"/><Relationship Id="rId73" Type="http://schemas.openxmlformats.org/officeDocument/2006/relationships/externalLink" Target="externalLinks/externalLink61.xml"/><Relationship Id="rId78" Type="http://schemas.openxmlformats.org/officeDocument/2006/relationships/externalLink" Target="externalLinks/externalLink66.xml"/><Relationship Id="rId94" Type="http://schemas.openxmlformats.org/officeDocument/2006/relationships/externalLink" Target="externalLinks/externalLink82.xml"/><Relationship Id="rId99" Type="http://schemas.openxmlformats.org/officeDocument/2006/relationships/externalLink" Target="externalLinks/externalLink87.xml"/><Relationship Id="rId101" Type="http://schemas.openxmlformats.org/officeDocument/2006/relationships/externalLink" Target="externalLinks/externalLink89.xml"/><Relationship Id="rId122" Type="http://schemas.openxmlformats.org/officeDocument/2006/relationships/externalLink" Target="externalLinks/externalLink110.xml"/><Relationship Id="rId143" Type="http://schemas.openxmlformats.org/officeDocument/2006/relationships/externalLink" Target="externalLinks/externalLink131.xml"/><Relationship Id="rId148" Type="http://schemas.openxmlformats.org/officeDocument/2006/relationships/externalLink" Target="externalLinks/externalLink136.xml"/><Relationship Id="rId164" Type="http://schemas.openxmlformats.org/officeDocument/2006/relationships/externalLink" Target="externalLinks/externalLink152.xml"/><Relationship Id="rId169" Type="http://schemas.openxmlformats.org/officeDocument/2006/relationships/externalLink" Target="externalLinks/externalLink157.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alcChain" Target="calcChain.xml"/><Relationship Id="rId26" Type="http://schemas.openxmlformats.org/officeDocument/2006/relationships/externalLink" Target="externalLinks/externalLink14.xml"/><Relationship Id="rId47" Type="http://schemas.openxmlformats.org/officeDocument/2006/relationships/externalLink" Target="externalLinks/externalLink35.xml"/><Relationship Id="rId68" Type="http://schemas.openxmlformats.org/officeDocument/2006/relationships/externalLink" Target="externalLinks/externalLink56.xml"/><Relationship Id="rId89" Type="http://schemas.openxmlformats.org/officeDocument/2006/relationships/externalLink" Target="externalLinks/externalLink77.xml"/><Relationship Id="rId112" Type="http://schemas.openxmlformats.org/officeDocument/2006/relationships/externalLink" Target="externalLinks/externalLink100.xml"/><Relationship Id="rId133" Type="http://schemas.openxmlformats.org/officeDocument/2006/relationships/externalLink" Target="externalLinks/externalLink121.xml"/><Relationship Id="rId154" Type="http://schemas.openxmlformats.org/officeDocument/2006/relationships/externalLink" Target="externalLinks/externalLink142.xml"/><Relationship Id="rId175" Type="http://schemas.openxmlformats.org/officeDocument/2006/relationships/externalLink" Target="externalLinks/externalLink163.xml"/><Relationship Id="rId16" Type="http://schemas.openxmlformats.org/officeDocument/2006/relationships/externalLink" Target="externalLinks/externalLink4.xml"/><Relationship Id="rId37" Type="http://schemas.openxmlformats.org/officeDocument/2006/relationships/externalLink" Target="externalLinks/externalLink25.xml"/><Relationship Id="rId58" Type="http://schemas.openxmlformats.org/officeDocument/2006/relationships/externalLink" Target="externalLinks/externalLink46.xml"/><Relationship Id="rId79" Type="http://schemas.openxmlformats.org/officeDocument/2006/relationships/externalLink" Target="externalLinks/externalLink67.xml"/><Relationship Id="rId102" Type="http://schemas.openxmlformats.org/officeDocument/2006/relationships/externalLink" Target="externalLinks/externalLink90.xml"/><Relationship Id="rId123" Type="http://schemas.openxmlformats.org/officeDocument/2006/relationships/externalLink" Target="externalLinks/externalLink111.xml"/><Relationship Id="rId144" Type="http://schemas.openxmlformats.org/officeDocument/2006/relationships/externalLink" Target="externalLinks/externalLink132.xml"/><Relationship Id="rId90" Type="http://schemas.openxmlformats.org/officeDocument/2006/relationships/externalLink" Target="externalLinks/externalLink78.xml"/><Relationship Id="rId165" Type="http://schemas.openxmlformats.org/officeDocument/2006/relationships/externalLink" Target="externalLinks/externalLink153.xml"/><Relationship Id="rId27" Type="http://schemas.openxmlformats.org/officeDocument/2006/relationships/externalLink" Target="externalLinks/externalLink15.xml"/><Relationship Id="rId48" Type="http://schemas.openxmlformats.org/officeDocument/2006/relationships/externalLink" Target="externalLinks/externalLink36.xml"/><Relationship Id="rId69" Type="http://schemas.openxmlformats.org/officeDocument/2006/relationships/externalLink" Target="externalLinks/externalLink57.xml"/><Relationship Id="rId113" Type="http://schemas.openxmlformats.org/officeDocument/2006/relationships/externalLink" Target="externalLinks/externalLink101.xml"/><Relationship Id="rId134" Type="http://schemas.openxmlformats.org/officeDocument/2006/relationships/externalLink" Target="externalLinks/externalLink122.xml"/><Relationship Id="rId80" Type="http://schemas.openxmlformats.org/officeDocument/2006/relationships/externalLink" Target="externalLinks/externalLink68.xml"/><Relationship Id="rId155" Type="http://schemas.openxmlformats.org/officeDocument/2006/relationships/externalLink" Target="externalLinks/externalLink143.xml"/><Relationship Id="rId176" Type="http://schemas.openxmlformats.org/officeDocument/2006/relationships/externalLink" Target="externalLinks/externalLink164.xml"/><Relationship Id="rId17" Type="http://schemas.openxmlformats.org/officeDocument/2006/relationships/externalLink" Target="externalLinks/externalLink5.xml"/><Relationship Id="rId38" Type="http://schemas.openxmlformats.org/officeDocument/2006/relationships/externalLink" Target="externalLinks/externalLink26.xml"/><Relationship Id="rId59" Type="http://schemas.openxmlformats.org/officeDocument/2006/relationships/externalLink" Target="externalLinks/externalLink47.xml"/><Relationship Id="rId103" Type="http://schemas.openxmlformats.org/officeDocument/2006/relationships/externalLink" Target="externalLinks/externalLink91.xml"/><Relationship Id="rId124" Type="http://schemas.openxmlformats.org/officeDocument/2006/relationships/externalLink" Target="externalLinks/externalLink112.xml"/><Relationship Id="rId70" Type="http://schemas.openxmlformats.org/officeDocument/2006/relationships/externalLink" Target="externalLinks/externalLink58.xml"/><Relationship Id="rId91" Type="http://schemas.openxmlformats.org/officeDocument/2006/relationships/externalLink" Target="externalLinks/externalLink79.xml"/><Relationship Id="rId145" Type="http://schemas.openxmlformats.org/officeDocument/2006/relationships/externalLink" Target="externalLinks/externalLink133.xml"/><Relationship Id="rId166" Type="http://schemas.openxmlformats.org/officeDocument/2006/relationships/externalLink" Target="externalLinks/externalLink154.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1</xdr:col>
      <xdr:colOff>190500</xdr:colOff>
      <xdr:row>33</xdr:row>
      <xdr:rowOff>10391</xdr:rowOff>
    </xdr:from>
    <xdr:ext cx="2287732" cy="423280"/>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1975" y="6394046"/>
          <a:ext cx="2287732" cy="42328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45720</xdr:colOff>
          <xdr:row>0</xdr:row>
          <xdr:rowOff>45720</xdr:rowOff>
        </xdr:from>
        <xdr:to>
          <xdr:col>1</xdr:col>
          <xdr:colOff>533400</xdr:colOff>
          <xdr:row>3</xdr:row>
          <xdr:rowOff>22860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800-00000118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Engelog\00-Banco%20de%20Dados\Padr&#245;es\Pre&#231;os%20unit&#225;rios\RFS%20-%20Pre&#231;os%20Unit&#225;rios%20DER%20(junho%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IMULADOR\SIMSUC05_V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d.docs.live.net/Users/claudino.borges/Documents/02%20-%20Galipolo%20Consultoria/Metro/Metro%20SP/Metro%20SP%20-%20Linha%2018/Linha%2018%20v.6%20DIVIDENDOS%20IR%20FISCAL.xlsm"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V:\OR&#199;AMENTOS%202007-2014\TREVO%20COSTINHA\NOVEMBRO\PL-Trevo%20Costinha-NOVEMBRO2014-MG.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A:\ALFREDO\Backup%20alfredo\alfredo\Fongaro\gevalimoeiro.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Y:\NATALINA\DNER\Br116_R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fbsa00535\dyna01\Documents%20and%20Settings\C%20arlos%20%20Machado\My%20Documents\Disco%201\BR-262-MS(3)\Anexos%20PGQ.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s://d.docs.live.net/01-Andamento/09-ENTREVIAS/SP-333-DUP/T4-DUP/Quantidades/Quantidades%20de%20Drenagem%20T4.xlsm"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red\FINANCAS\usuario\b_dolar\Bal_us\REAL_2\Tms_cpc.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L05%20-%20VIANORTE\SIMULADOR%20FINAL%20(EXCEL%20+%20WORD%20+%20PDF)\L05%20-%20Simulador%20Vianorte%20-%20Final%20para%20Processo%20-%20Procuradoria.xls" TargetMode="External"/></Relationships>
</file>

<file path=xl/externalLinks/_rels/externalLink108.xml.rels><?xml version="1.0" encoding="UTF-8" standalone="yes"?>
<Relationships xmlns="http://schemas.openxmlformats.org/package/2006/relationships"><Relationship Id="rId2" Type="http://schemas.microsoft.com/office/2019/04/relationships/externalLinkLongPath" Target="https://d.docs.live.net/Users/d537623/AppData/Local/Temp/Rar$DIa0.408/Users/roberto.cappellano.CAP014/AppData/Local/Microsoft/Windows/Temporary%20Internet%20Files/OLK6EC9/ALFREDO/Backup%20alfredo/alfredo/Fongaro/WINDOWS/TEMP/MEDGEVA4.XLS?FFF1805B" TargetMode="External"/><Relationship Id="rId1" Type="http://schemas.openxmlformats.org/officeDocument/2006/relationships/externalLinkPath" Target="file:///\\FFF1805B\MEDGEVA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Backup%20Mariana\Dados\C%20da%20Mariana\A&#199;OMINAS\Planilhas%20Controle%20financeiro\orc_atual_eq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Gerencia%20de%20Pavimentos\Paragon%20II%201.10\indices%20caracterizadore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DCO\Comum\FECHA99\SALES99.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orp\depto\Analise\EMPRESAS\Water\Sanepar\prjbrs200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ndre\castellar%20engenharia%20ltda\Documents%20and%20Settings\Castelar\Meus%20documentos\Backup%20Uni&#227;o%204-5%20(D)\OBRA%20CANOINHAS\Castellar%20Engenharia%20Ltda%20-%20CANOINHAS\FINAN&#199;AS\Uniao\Medi&#231;&#227;o%20Castellar\61MCBMI.DNIT.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vrdcjssa01\dados\Cvrd\Risco%202002\Ferrosos\Working%20Copies\V2\Kob%20Risk%20v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unzipped\OR&#199;AMENTO%202004_2005_R1\Documents%20and%20Settings\Administrador\Configura&#231;&#245;es%20locais\Temporary%20Internet%20Files\OLK61\JURUBATUBA%20-%20Planilha%20Or&#231;am.%20Proj%202%202%2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Users\elaine.silvestre\AppData\Local\Microsoft\Windows\Temporary%20Internet%20Files\Content.Outlook\EF4KUBU1\FRANCISCO%20ORTEGA_PLANILHA%20M&#218;LTIPLA%20V3.0.2_COM_DESONERACAO.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J:\Documents%20and%20Settings\jmgarcia\Meus%20documentos\2007\modelo%20finance%20lotes\CD_RDO\RDO_Fluxo_p\RDO_TIR%2015_Out%203%20anos_Oeste_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Users\bruna.melo\Documents\Fator%20D%20364.365%20pr&#233;%20AP.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SIMULADOR%20-%20FINAL\LOTE%2003\Simulador%20Tebe%20-%20Final%20para%20Processo.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L09%20-%20TRI&#194;NGULO%20DO%20SOL\SIMULADOR%20FINAL%20(EXCEL%20+%20WORD%20+%20PDF)\L09%20-%20Simulador%20Tri&#226;ngulo%20do%20Sol%20-%20corrigido%20para%2022%20anos%20e%208%20mes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IDOR_RJ\GESTU$\DEPTO\GESTU\EMPREEND\90722\Acomp\Acomp_0799\OP079907.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Documents%20and%20Settings\felipe\Desktop\SIMULADORES%20FINAIS%202006\L12%20-%20Simulador%20Viaoeste%20-%20Final%20para%20Processo%20para%20impress&#227;o%20-%20procuradoria.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A:\2641_Controle_hs_Jun02.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SIMULADOR%20-%20FINAL\LOTE%2006\Simulador%20-%20Intervias%20Final%20para%20Processo.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rspoccccflsp01\CUSTOS\Gest&#227;oPortoCompPE\GESEN\PdcGesen9.xls" TargetMode="External"/></Relationships>
</file>

<file path=xl/externalLinks/_rels/externalLink124.xml.rels><?xml version="1.0" encoding="UTF-8" standalone="yes"?>
<Relationships xmlns="http://schemas.openxmlformats.org/package/2006/relationships"><Relationship Id="rId2" Type="http://schemas.microsoft.com/office/2019/04/relationships/externalLinkLongPath" Target="https://encalso.sharepoint.com/sites/intranet/Encalso/CEDOC/Engenharia/01-PROPOSTAS/OR&#199;AMENTO/F%202023-12-26%20-%20ENTREVIAS%20CC%20212%20-%20Dupl.%20e%20OAE&#8217;s%20Rod.%20SP333%20Trecho%2002/Enviar/2023-12-27/Worksheet%20in%20(C)%201612%20Referencia&#231;&#227;o%20relat&#243;rio%20e%20revis&#227;o%20an&#225;litica?30A1BA01" TargetMode="External"/><Relationship Id="rId1" Type="http://schemas.openxmlformats.org/officeDocument/2006/relationships/externalLinkPath" Target="file:///\\30A1BA01\Worksheet%20in%20(C)%201612%20Referencia&#231;&#227;o%20relat&#243;rio%20e%20revis&#227;o%20an&#225;litica"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red\FINANCAS\Luciana\Clientes\International%20Paper\2003\Revis&#245;es%20Analiticas%20Amcel.xls" TargetMode="External"/></Relationships>
</file>

<file path=xl/externalLinks/_rels/externalLink126.xml.rels><?xml version="1.0" encoding="UTF-8" standalone="yes"?>
<Relationships xmlns="http://schemas.openxmlformats.org/package/2006/relationships"><Relationship Id="rId2" Type="http://schemas.microsoft.com/office/2019/04/relationships/externalLinkLongPath" Target="https://encalso.sharepoint.com/sites/intranet/Encalso/CEDOC/Engenharia/01-PROPOSTAS/OR&#199;AMENTO/F%202023-12-26%20-%20ENTREVIAS%20CC%20212%20-%20Dupl.%20e%20OAE&#8217;s%20Rod.%20SP333%20Trecho%2002/Enviar/2023-12-27/Worksheet%20in%20(C)%208110%20Receita%20Operacional%20Bruta%20Combined%20Leadsheet?30A1BA01" TargetMode="External"/><Relationship Id="rId1" Type="http://schemas.openxmlformats.org/officeDocument/2006/relationships/externalLinkPath" Target="file:///\\30A1BA01\Worksheet%20in%20(C)%208110%20Receita%20Operacional%20Bruta%20Combined%20Leadsheet"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red\FINANCAS\Temp\Temporary%20Directory%201%20for%20Revisao%20Analitica_modelos%202004.zip\IP%20Planilhas%203%20parte.xls" TargetMode="External"/></Relationships>
</file>

<file path=xl/externalLinks/_rels/externalLink128.xml.rels><?xml version="1.0" encoding="UTF-8" standalone="yes"?>
<Relationships xmlns="http://schemas.openxmlformats.org/package/2006/relationships"><Relationship Id="rId2" Type="http://schemas.microsoft.com/office/2019/04/relationships/externalLinkLongPath" Target="https://encalso.sharepoint.com/sites/intranet/Encalso/CEDOC/Engenharia/01-PROPOSTAS/OR&#199;AMENTO/F%202023-12-26%20-%20ENTREVIAS%20CC%20212%20-%20Dupl.%20e%20OAE&#8217;s%20Rod.%20SP333%20Trecho%2002/Enviar/2023-12-27/Worksheet%20in%208110%20Net%20Sales%20Combined%20Leadsheet%20-%20IP%20Co?30A1BA01" TargetMode="External"/><Relationship Id="rId1" Type="http://schemas.openxmlformats.org/officeDocument/2006/relationships/externalLinkPath" Target="file:///\\30A1BA01\Worksheet%20in%208110%20Net%20Sales%20Combined%20Leadsheet%20-%20IP%20Co" TargetMode="External"/></Relationships>
</file>

<file path=xl/externalLinks/_rels/externalLink129.xml.rels><?xml version="1.0" encoding="UTF-8" standalone="yes"?>
<Relationships xmlns="http://schemas.openxmlformats.org/package/2006/relationships"><Relationship Id="rId2" Type="http://schemas.microsoft.com/office/2019/04/relationships/externalLinkLongPath" Target="https://encalso.sharepoint.com/sites/intranet/Encalso/CEDOC/Engenharia/01-PROPOSTAS/OR&#199;AMENTO/F%202023-12-26%20-%20ENTREVIAS%20CC%20212%20-%20Dupl.%20e%20OAE&#8217;s%20Rod.%20SP333%20Trecho%2002/Enviar/2023-12-27/Worksheet%20in%20LX%206310%20EMPR&#201;STIMOS%20e%20FINANCIAMENTOS%20Leadsheet?30A1BA01" TargetMode="External"/><Relationship Id="rId1" Type="http://schemas.openxmlformats.org/officeDocument/2006/relationships/externalLinkPath" Target="file:///\\30A1BA01\Worksheet%20in%20LX%206310%20EMPR&#201;STIMOS%20e%20FINANCIAMENTOS%20Leadsheet"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roberto.cappellano.CAP014\AppData\Local\Microsoft\Windows\Temporary%20Internet%20Files\OLK6EC9\ALFREDO\Backup%20alfredo\alfredo\Fongaro\WINDOWS\TEMP\MEDGEVA4.XLS" TargetMode="External"/></Relationships>
</file>

<file path=xl/externalLinks/_rels/externalLink130.xml.rels><?xml version="1.0" encoding="UTF-8" standalone="yes"?>
<Relationships xmlns="http://schemas.openxmlformats.org/package/2006/relationships"><Relationship Id="rId2" Type="http://schemas.microsoft.com/office/2019/04/relationships/externalLinkLongPath" Target="https://encalso.sharepoint.com/sites/intranet/Encalso/CEDOC/Engenharia/01-PROPOSTAS/OR&#199;AMENTO/F%202023-12-26%20-%20ENTREVIAS%20CC%20212%20-%20Dupl.%20e%20OAE&#8217;s%20Rod.%20SP333%20Trecho%2002/Enviar/2023-12-27/Worksheet%20in%208110%20Mar&#231;o%20-%20Gross%20Sales%20Combined%20Leadsheet?30A1BA01" TargetMode="External"/><Relationship Id="rId1" Type="http://schemas.openxmlformats.org/officeDocument/2006/relationships/externalLinkPath" Target="file:///\\30A1BA01\Worksheet%20in%208110%20Mar&#231;o%20-%20Gross%20Sales%20Combined%20Leadsheet"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Users\f.shimizu\AppData\Local\Microsoft\Windows\Temporary%20Internet%20Files\Content.Outlook\999JH1DX\_Setores_\Rodovias\OHL\LITORAL%20SUL\Acompanhamento\Maio.10\QUF%20+%20An&#225;lise_Litoral%20Sul.xls" TargetMode="External"/></Relationships>
</file>

<file path=xl/externalLinks/_rels/externalLink132.xml.rels><?xml version="1.0" encoding="UTF-8" standalone="yes"?>
<Relationships xmlns="http://schemas.openxmlformats.org/package/2006/relationships"><Relationship Id="rId2" Type="http://schemas.microsoft.com/office/2019/04/relationships/externalLinkLongPath" Target="https://encalso.sharepoint.com/sites/intranet/Encalso/CEDOC/Engenharia/01-PROPOSTAS/OR&#199;AMENTO/F%202023-12-26%20-%20ENTREVIAS%20CC%20212%20-%20Dupl.%20e%20OAE&#8217;s%20Rod.%20SP333%20Trecho%2002/Enviar/2023-12-27/Worksheet%20in%203412%20Carta%20de%20Solicita&#231;&#227;o%20An&#225;lises%20-%20anexos?30A1BA01" TargetMode="External"/><Relationship Id="rId1" Type="http://schemas.openxmlformats.org/officeDocument/2006/relationships/externalLinkPath" Target="file:///\\30A1BA01\Worksheet%20in%203412%20Carta%20de%20Solicita&#231;&#227;o%20An&#225;lises%20-%20anexo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red\FINANCAS\Clientes%202006\Centrovias_30.06\Boneco%2030%2006%2006.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pc19\sys\Usuario\B_DOLAR\FABIANO\Excel\Quartely%20Forms.xls" TargetMode="External"/></Relationships>
</file>

<file path=xl/externalLinks/_rels/externalLink135.xml.rels><?xml version="1.0" encoding="UTF-8" standalone="yes"?>
<Relationships xmlns="http://schemas.openxmlformats.org/package/2006/relationships"><Relationship Id="rId2" Type="http://schemas.microsoft.com/office/2019/04/relationships/externalLinkLongPath" Target="https://encalso.sharepoint.com/sites/intranet/Encalso/CEDOC/Engenharia/01-PROPOSTAS/OR&#199;AMENTO/F%202023-12-26%20-%20ENTREVIAS%20CC%20212%20-%20Dupl.%20e%20OAE&#8217;s%20Rod.%20SP333%20Trecho%2002/Enviar/2023-12-27/Worksheet%20in%206311%20An&#225;lise%20Empr&#233;stimos%20-%2031%2010%202003?30A1BA01" TargetMode="External"/><Relationship Id="rId1" Type="http://schemas.openxmlformats.org/officeDocument/2006/relationships/externalLinkPath" Target="file:///\\30A1BA01\Worksheet%20in%206311%20An&#225;lise%20Empr&#233;stimos%20-%2031%2010%202003" TargetMode="External"/></Relationships>
</file>

<file path=xl/externalLinks/_rels/externalLink136.xml.rels><?xml version="1.0" encoding="UTF-8" standalone="yes"?>
<Relationships xmlns="http://schemas.openxmlformats.org/package/2006/relationships"><Relationship Id="rId2" Type="http://schemas.microsoft.com/office/2019/04/relationships/externalLinkLongPath" Target="https://encalso.sharepoint.com/sites/intranet/Encalso/CEDOC/Engenharia/01-PROPOSTAS/OR&#199;AMENTO/F%202023-12-26%20-%20ENTREVIAS%20CC%20212%20-%20Dupl.%20e%20OAE&#8217;s%20Rod.%20SP333%20Trecho%2002/Enviar/2023-12-27/Worksheet%20in%208302%20Despesas%20Operacionais%20Leadsheet%202006?30A1BA01" TargetMode="External"/><Relationship Id="rId1" Type="http://schemas.openxmlformats.org/officeDocument/2006/relationships/externalLinkPath" Target="file:///\\30A1BA01\Worksheet%20in%208302%20Despesas%20Operacionais%20Leadsheet%202006"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V:\My%20Received%20Files\Juros%20sobre%20o%20Capital%20Pr&#243;prio%20-%20Dez.03.xls" TargetMode="External"/></Relationships>
</file>

<file path=xl/externalLinks/_rels/externalLink138.xml.rels><?xml version="1.0" encoding="UTF-8" standalone="yes"?>
<Relationships xmlns="http://schemas.openxmlformats.org/package/2006/relationships"><Relationship Id="rId2" Type="http://schemas.microsoft.com/office/2019/04/relationships/externalLinkLongPath" Target="https://encalso.sharepoint.com/sites/intranet/Encalso/CEDOC/Engenharia/01-PROPOSTAS/OR&#199;AMENTO/F%202023-12-26%20-%20ENTREVIAS%20CC%20212%20-%20Dupl.%20e%20OAE&#8217;s%20Rod.%20SP333%20Trecho%2002/Enviar/2023-12-27/Worksheet%20in%206210%20Provis&#245;es%20e%20Outros%20Passivos%20Combined%20Leadsheet?30A1BA01" TargetMode="External"/><Relationship Id="rId1" Type="http://schemas.openxmlformats.org/officeDocument/2006/relationships/externalLinkPath" Target="file:///\\30A1BA01\Worksheet%20in%206210%20Provis&#245;es%20e%20Outros%20Passivos%20Combined%20Leadsheet" TargetMode="External"/></Relationships>
</file>

<file path=xl/externalLinks/_rels/externalLink139.xml.rels><?xml version="1.0" encoding="UTF-8" standalone="yes"?>
<Relationships xmlns="http://schemas.openxmlformats.org/package/2006/relationships"><Relationship Id="rId2" Type="http://schemas.microsoft.com/office/2019/04/relationships/externalLinkLongPath" Target="https://encalso.sharepoint.com/sites/intranet/Encalso/CEDOC/Engenharia/01-PROPOSTAS/OR&#199;AMENTO/F%202023-12-26%20-%20ENTREVIAS%20CC%20212%20-%20Dupl.%20e%20OAE&#8217;s%20Rod.%20SP333%20Trecho%2002/Enviar/2023-12-27/Worksheet%20in%206210%20Folha%20de%20Pagamento%20e%20encargos%20Sociais%20Leadsheet?30A1BA01" TargetMode="External"/><Relationship Id="rId1" Type="http://schemas.openxmlformats.org/officeDocument/2006/relationships/externalLinkPath" Target="file:///\\30A1BA01\Worksheet%20in%206210%20Folha%20de%20Pagamento%20e%20encargos%20Sociais%20Leadsheet"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loyse\Novos%20Neg&#243;cios\Brasil_Concess&#227;o%20Rodovi&#225;ria\Concess&#245;es%20Estaduais\Projeto%20Jundia&#237;\1_Or&#231;amento%20PROJETO%20B&#193;SICO\Proj_B&#225;sico%20Or&#231;\Mem&#243;rias\OAE\RC%20-%20Or&#231;amento%20-%20OAEs.xlsx" TargetMode="External"/></Relationships>
</file>

<file path=xl/externalLinks/_rels/externalLink140.xml.rels><?xml version="1.0" encoding="UTF-8" standalone="yes"?>
<Relationships xmlns="http://schemas.openxmlformats.org/package/2006/relationships"><Relationship Id="rId2" Type="http://schemas.microsoft.com/office/2019/04/relationships/externalLinkLongPath" Target="https://encalso.sharepoint.com/sites/intranet/Encalso/CEDOC/Engenharia/01-PROPOSTAS/OR&#199;AMENTO/F%202023-12-26%20-%20ENTREVIAS%20CC%20212%20-%20Dupl.%20e%20OAE&#8217;s%20Rod.%20SP333%20Trecho%2002/Enviar/2023-12-27/Worksheet%20in%206216%20Credores%20pela%20Concess&#227;o%20CP%20Combined%20Leadsheet?30A1BA01" TargetMode="External"/><Relationship Id="rId1" Type="http://schemas.openxmlformats.org/officeDocument/2006/relationships/externalLinkPath" Target="file:///\\30A1BA01\Worksheet%20in%206216%20Credores%20pela%20Concess&#227;o%20CP%20Combined%20Leadsheet" TargetMode="External"/></Relationships>
</file>

<file path=xl/externalLinks/_rels/externalLink141.xml.rels><?xml version="1.0" encoding="UTF-8" standalone="yes"?>
<Relationships xmlns="http://schemas.openxmlformats.org/package/2006/relationships"><Relationship Id="rId2" Type="http://schemas.microsoft.com/office/2019/04/relationships/externalLinkLongPath" Target="https://encalso.sharepoint.com/sites/intranet/Encalso/CEDOC/Engenharia/01-PROPOSTAS/OR&#199;AMENTO/F%202023-12-26%20-%20ENTREVIAS%20CC%20212%20-%20Dupl.%20e%20OAE&#8217;s%20Rod.%20SP333%20Trecho%2002/Enviar/2023-12-27/Worksheet%20in%202231%20Draft%20relat&#243;rio%20-%2031%2012%2006%20lx%20centrovias?30A1BA01" TargetMode="External"/><Relationship Id="rId1" Type="http://schemas.openxmlformats.org/officeDocument/2006/relationships/externalLinkPath" Target="file:///\\30A1BA01\Worksheet%20in%202231%20Draft%20relat&#243;rio%20-%2031%2012%2006%20lx%20centrovia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s://encalso.sharepoint.com/sites/intranet/Encalso/CEDOC/Engenharia/04-CLIENTES/ROTA%20BANDEIRAS/CONTRATO/CV%20550%20-%20PERIMETRAL%20ITATIBA/02-COMERCIAL/Worksheet%20in%206310%20Empr&#233;stimos%20em%20moeda%20estrangeira%20Combined%20Leadsheet" TargetMode="External"/></Relationships>
</file>

<file path=xl/externalLinks/_rels/externalLink143.xml.rels><?xml version="1.0" encoding="UTF-8" standalone="yes"?>
<Relationships xmlns="http://schemas.openxmlformats.org/package/2006/relationships"><Relationship Id="rId2" Type="http://schemas.microsoft.com/office/2019/04/relationships/externalLinkLongPath" Target="https://encalso.sharepoint.com/sites/intranet/Encalso/CEDOC/Engenharia/01-PROPOSTAS/OR&#199;AMENTO/F%202023-12-26%20-%20ENTREVIAS%20CC%20212%20-%20Dupl.%20e%20OAE&#8217;s%20Rod.%20SP333%20Trecho%2002/Enviar/2023-12-27/Worksheet%20in%20(C)%208110%20Receita%20de%20ped&#225;gio%20Combined%20Leadsheet%202?30A1BA01" TargetMode="External"/><Relationship Id="rId1" Type="http://schemas.openxmlformats.org/officeDocument/2006/relationships/externalLinkPath" Target="file:///\\30A1BA01\Worksheet%20in%20(C)%208110%20Receita%20de%20ped&#225;gio%20Combined%20Leadsheet%202" TargetMode="External"/></Relationships>
</file>

<file path=xl/externalLinks/_rels/externalLink144.xml.rels><?xml version="1.0" encoding="UTF-8" standalone="yes"?>
<Relationships xmlns="http://schemas.openxmlformats.org/package/2006/relationships"><Relationship Id="rId2" Type="http://schemas.microsoft.com/office/2019/04/relationships/externalLinkLongPath" Target="https://encalso.sharepoint.com/sites/intranet/Encalso/CEDOC/Engenharia/01-PROPOSTAS/OR&#199;AMENTO/F%202023-12-26%20-%20ENTREVIAS%20CC%20212%20-%20Dupl.%20e%20OAE&#8217;s%20Rod.%20SP333%20Trecho%2002/Enviar/2023-12-27/Worksheet%20in%209002%20ITR%20Centrovias%2030.09.07?30A1BA01" TargetMode="External"/><Relationship Id="rId1" Type="http://schemas.openxmlformats.org/officeDocument/2006/relationships/externalLinkPath" Target="file:///\\30A1BA01\Worksheet%20in%209002%20ITR%20Centrovias%2030.09.07" TargetMode="External"/></Relationships>
</file>

<file path=xl/externalLinks/_rels/externalLink145.xml.rels><?xml version="1.0" encoding="UTF-8" standalone="yes"?>
<Relationships xmlns="http://schemas.openxmlformats.org/package/2006/relationships"><Relationship Id="rId2" Type="http://schemas.microsoft.com/office/2019/04/relationships/externalLinkLongPath" Target="https://encalso.sharepoint.com/sites/intranet/Encalso/CEDOC/Engenharia/01-PROPOSTAS/OR&#199;AMENTO/F%202023-12-26%20-%20ENTREVIAS%20CC%20212%20-%20Dupl.%20e%20OAE&#8217;s%20Rod.%20SP333%20Trecho%2002/Enviar/2023-12-27/Worksheet%20in%208100%20Receitas%20l&#237;quidas%20Leadsheet?30A1BA01" TargetMode="External"/><Relationship Id="rId1" Type="http://schemas.openxmlformats.org/officeDocument/2006/relationships/externalLinkPath" Target="file:///\\30A1BA01\Worksheet%20in%208100%20Receitas%20l&#237;quidas%20Leadsheet"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s://encalso.sharepoint.com/sites/intranet/Encalso/CEDOC/Engenharia/04-CLIENTES/ROTA%20BANDEIRAS/CONTRATO/CV%20550%20-%20PERIMETRAL%20ITATIBA/02-COMERCIAL/Worksheet%20in%206510%20Obriga&#231;&#245;es%20com%20o%20Poder%20Concedente%20Combined%20Leadsheet"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red\FINANCAS\USERS\Contabilidade\SA\2001\AUDITORI\RELAT&#211;RIO%20JUN2001.xls" TargetMode="External"/></Relationships>
</file>

<file path=xl/externalLinks/_rels/externalLink148.xml.rels><?xml version="1.0" encoding="UTF-8" standalone="yes"?>
<Relationships xmlns="http://schemas.openxmlformats.org/package/2006/relationships"><Relationship Id="rId2" Type="http://schemas.microsoft.com/office/2019/04/relationships/externalLinkLongPath" Target="https://encalso.sharepoint.com/sites/intranet/Encalso/CEDOC/Engenharia/01-PROPOSTAS/OR&#199;AMENTO/F%202023-12-26%20-%20ENTREVIAS%20CC%20212%20-%20Dupl.%20e%20OAE&#8217;s%20Rod.%20SP333%20Trecho%2002/Enviar/2023-12-27/Worksheet%20in%201605.3%20Imobilizado%20e%20Partes%20Relacionadas?30A1BA01" TargetMode="External"/><Relationship Id="rId1" Type="http://schemas.openxmlformats.org/officeDocument/2006/relationships/externalLinkPath" Target="file:///\\30A1BA01\Worksheet%20in%201605.3%20Imobilizado%20e%20Partes%20Relacionadas" TargetMode="External"/></Relationships>
</file>

<file path=xl/externalLinks/_rels/externalLink149.xml.rels><?xml version="1.0" encoding="UTF-8" standalone="yes"?>
<Relationships xmlns="http://schemas.openxmlformats.org/package/2006/relationships"><Relationship Id="rId2" Type="http://schemas.microsoft.com/office/2019/04/relationships/externalLinkLongPath" Target="https://encalso.sharepoint.com/sites/intranet/Encalso/CEDOC/Engenharia/01-PROPOSTAS/OR&#199;AMENTO/F%202023-12-26%20-%20ENTREVIAS%20CC%20212%20-%20Dupl.%20e%20OAE&#8217;s%20Rod.%20SP333%20Trecho%2002/Enviar/2023-12-27/Worksheet%20in%20(C)%208110%20Gross%20Sales%20Leadsheet?30A1BA01" TargetMode="External"/><Relationship Id="rId1" Type="http://schemas.openxmlformats.org/officeDocument/2006/relationships/externalLinkPath" Target="file:///\\30A1BA01\Worksheet%20in%20(C)%208110%20Gross%20Sales%20Leadsheet"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CUSTOS\Gest&#227;oPortoCompPE\GESEN\PdcGesen9.xls" TargetMode="External"/></Relationships>
</file>

<file path=xl/externalLinks/_rels/externalLink150.xml.rels><?xml version="1.0" encoding="UTF-8" standalone="yes"?>
<Relationships xmlns="http://schemas.openxmlformats.org/package/2006/relationships"><Relationship Id="rId1" Type="http://schemas.microsoft.com/office/2006/relationships/xlExternalLinkPath/xlPathMissing" Target="Worksheet%20in%208110%20Gross%20Sales%20Leadsheet" TargetMode="External"/></Relationships>
</file>

<file path=xl/externalLinks/_rels/externalLink151.xml.rels><?xml version="1.0" encoding="UTF-8" standalone="yes"?>
<Relationships xmlns="http://schemas.openxmlformats.org/package/2006/relationships"><Relationship Id="rId2" Type="http://schemas.microsoft.com/office/2019/04/relationships/externalLinkLongPath" Target="https://encalso.sharepoint.com/sites/intranet/Encalso/CEDOC/Engenharia/01-PROPOSTAS/OR&#199;AMENTO/F%202023-12-26%20-%20ENTREVIAS%20CC%20212%20-%20Dupl.%20e%20OAE&#8217;s%20Rod.%20SP333%20Trecho%2002/Enviar/2023-12-27/Worksheet%20in%205410%20Estoques%20PA%20e%20PR%20Combined%20Leadsheet?30A1BA01" TargetMode="External"/><Relationship Id="rId1" Type="http://schemas.openxmlformats.org/officeDocument/2006/relationships/externalLinkPath" Target="file:///\\30A1BA01\Worksheet%20in%205410%20Estoques%20PA%20e%20PR%20Combined%20Leadsheet"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PathMissing" Target="Worksheet%20in%202210%20Relat&#243;rio%20ajustado" TargetMode="External"/></Relationships>
</file>

<file path=xl/externalLinks/_rels/externalLink153.xml.rels><?xml version="1.0" encoding="UTF-8" standalone="yes"?>
<Relationships xmlns="http://schemas.openxmlformats.org/package/2006/relationships"><Relationship Id="rId2" Type="http://schemas.microsoft.com/office/2019/04/relationships/externalLinkLongPath" Target="https://encalso.sharepoint.com/sites/intranet/Encalso/CEDOC/Engenharia/01-PROPOSTAS/OR&#199;AMENTO/F%202023-12-26%20-%20ENTREVIAS%20CC%20212%20-%20Dupl.%20e%20OAE&#8217;s%20Rod.%20SP333%20Trecho%2002/Enviar/2023-12-27/Worksheet%20in%201610%20Revis&#227;o%20an&#225;litica%20Leadsheet?30A1BA01" TargetMode="External"/><Relationship Id="rId1" Type="http://schemas.openxmlformats.org/officeDocument/2006/relationships/externalLinkPath" Target="file:///\\30A1BA01\Worksheet%20in%201610%20Revis&#227;o%20an&#225;litica%20Leadsheet" TargetMode="External"/></Relationships>
</file>

<file path=xl/externalLinks/_rels/externalLink154.xml.rels><?xml version="1.0" encoding="UTF-8" standalone="yes"?>
<Relationships xmlns="http://schemas.openxmlformats.org/package/2006/relationships"><Relationship Id="rId2" Type="http://schemas.microsoft.com/office/2019/04/relationships/externalLinkLongPath" Target="https://encalso.sharepoint.com/sites/intranet/Encalso/CEDOC/Engenharia/04-CLIENTES/ROTA%20BANDEIRAS/CONTRATO/CV%20550%20-%20PERIMETRAL%20ITATIBA/02-COMERCIAL/Worksheet%20in%20(C)%201610%20Revis&#227;o%20Anal&#237;tica%2031%2012%2006%20x%2005%20Combined%20Leadsheet?4DA38314" TargetMode="External"/><Relationship Id="rId1" Type="http://schemas.openxmlformats.org/officeDocument/2006/relationships/externalLinkPath" Target="file:///\\4DA38314\Worksheet%20in%20(C)%201610%20Revis&#227;o%20Anal&#237;tica%2031%2012%2006%20x%2005%20Combined%20Leadsheet"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ed\resultados\Users\AUTOPISTA\AppData\Local\Microsoft\Windows\Temporary%20Internet%20Files\Content.Outlook\GTTTAQE9\Relat&#243;rio%20Mensal%20-%20Lote%202%20-%20Planalto%20Sul-%20Informa&#231;&#245;es%20RH.xlsx" TargetMode="External"/></Relationships>
</file>

<file path=xl/externalLinks/_rels/externalLink156.xml.rels><?xml version="1.0" encoding="UTF-8" standalone="yes"?>
<Relationships xmlns="http://schemas.openxmlformats.org/package/2006/relationships"><Relationship Id="rId2" Type="http://schemas.microsoft.com/office/2019/04/relationships/externalLinkLongPath" Target="https://encalso.sharepoint.com/sites/intranet/Encalso/CEDOC/Engenharia/01-PROPOSTAS/OR&#199;AMENTO/F%202023-12-26%20-%20ENTREVIAS%20CC%20212%20-%20Dupl.%20e%20OAE&#8217;s%20Rod.%20SP333%20Trecho%2002/Enviar/2023-12-27/Worksheet%20in%207140%20Patrim&#244;nio%20L&#237;quido%20-%2030%2009%202003?30A1BA01" TargetMode="External"/><Relationship Id="rId1" Type="http://schemas.openxmlformats.org/officeDocument/2006/relationships/externalLinkPath" Target="file:///\\30A1BA01\Worksheet%20in%207140%20Patrim&#244;nio%20L&#237;quido%20-%2030%2009%202003" TargetMode="External"/></Relationships>
</file>

<file path=xl/externalLinks/_rels/externalLink157.xml.rels><?xml version="1.0" encoding="UTF-8" standalone="yes"?>
<Relationships xmlns="http://schemas.openxmlformats.org/package/2006/relationships"><Relationship Id="rId2" Type="http://schemas.microsoft.com/office/2019/04/relationships/externalLinkLongPath" Target="https://encalso.sharepoint.com/sites/intranet/Encalso/CEDOC/Engenharia/01-PROPOSTAS/OR&#199;AMENTO/F%202023-12-26%20-%20ENTREVIAS%20CC%20212%20-%20Dupl.%20e%20OAE&#8217;s%20Rod.%20SP333%20Trecho%2002/Enviar/2023-12-27/Worksheet%20in%20%20%20Empr&#233;stimos%20e%20Financiamentos%20-%20CP%20e%20LP?30A1BA01" TargetMode="External"/><Relationship Id="rId1" Type="http://schemas.openxmlformats.org/officeDocument/2006/relationships/externalLinkPath" Target="file:///\\30A1BA01\Worksheet%20in%20%20%20Empr&#233;stimos%20e%20Financiamentos%20-%20CP%20e%20LP"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D:\Documents%20and%20Settings\felipe\Desktop\SIMULADORES%20FINAIS%202006\L13%20-%20Simulador%20Colinas%20-%20Final%20para%20Processo.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X:\GERROT%20GG\CONFIABILIDADE\Documents%20and%20Settings\01011528\Desktop\Macro%20Apresenta&#231;&#227;o\Teste%20GERROT\Meus%20documentos\aqrbv\Antigos\Planejamento%20Integrado\Composi&#231;&#227;o%20da%20Me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Engenharia\Planejamento\MODELO\Grafplan.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X:\GERROT%20GG\CONFIABILIDADE\Documents%20and%20Settings\01011528\Desktop\Macro%20Apresenta&#231;&#227;o\Teste%20GERROT\WINDOWS\TEMP\Arquivos\Reuni&#227;o%2026.12.03\An&#225;lise%20da%20Lacuna%20dos%20GMR%202004.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Engelog\Controle%20de%20Contratos%20atualizado%20at&#233;%2025.05.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X:\Area\PCM_Centralizado\28%20-%20PDM\2014\DF\Planejamento%20DF%202014%20rv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HAMPION\VOL\USUARIO\B_DOLAR\RICARDO\INPACEL\MAYFLASH\Qtreview.xls" TargetMode="External"/></Relationships>
</file>

<file path=xl/externalLinks/_rels/externalLink164.xml.rels><?xml version="1.0" encoding="UTF-8" standalone="yes"?>
<Relationships xmlns="http://schemas.openxmlformats.org/package/2006/relationships"><Relationship Id="rId2" Type="http://schemas.microsoft.com/office/2019/04/relationships/externalLinkLongPath" Target="https://encalso.sharepoint.com/sites/intranet/Encalso/CEDOC/Engenharia/01-PROPOSTAS/OR&#199;AMENTO/F%202023-12-26%20-%20ENTREVIAS%20CC%20212%20-%20Dupl.%20e%20OAE&#8217;s%20Rod.%20SP333%20Trecho%2002/Enviar/2023-12-27/Worksheet%20in%208310%20Despesas%20Operacionais%20Combined%20Leadsheet?30A1BA01" TargetMode="External"/><Relationship Id="rId1" Type="http://schemas.openxmlformats.org/officeDocument/2006/relationships/externalLinkPath" Target="file:///\\30A1BA01\Worksheet%20in%208310%20Despesas%20Operacionais%20Combined%20Leadsheet"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gardenparty\Orcamento\2008\2007\Or&#231;amento_2005\Planfi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vrdslssa01\dados\CUSTOS\Gest&#227;oPortoCompPE\GESEN\PdcGesen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DOC_EXCE\ESTATIST\E_AC_99\DEFN\FRQDFN99.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Startup" Target="PLA/Works/MATRIZ/EAP/Curva%201%20folh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CUSTOS\Gest&#227;oPortoCompPE\GESEN\PdcGesen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vrdslssa01\dados\DOC_EXCE\ESTATIST\E_AC_99\DEFN\FRQDFN9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DOC_EXCE\ESTATIST\E_AC_99\DEFN\FRQDFN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Obras%20em%20andamento\Marcegaglia\PASTA%20008-99-1\Pasta%20inicial\PROPOSTAS\sanhidrel\Planilha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d537623\AppData\Local\Temp\Rar$DIa0.408\Users\roberto.cappellano.CAP014\AppData\Local\Microsoft\Windows\Temporary%20Internet%20Files\OLK6EC9\ALFREDO\Backup%20alfredo\alfredo\Fongaro\WINDOWS\TEMP\MEDGEVA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Contrato\510-03\Pro\510-03%20Balan&#231;o%20de%20Massas%20rev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Entrevias\Refer&#234;ncia\Modelo%20Planilhas%20Controle%20Antigas\Controle_Pagamentos_Entrevia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RCPBCCCCFLSP01\Ponte%20Baixa\(06)%20-%20Planejamento\(02)%20Acompanhamento\Programa&#231;&#227;o%20CONS&#211;RCIO\Programa&#231;&#227;o%20MENSAL\n09-Prog_Mensal%20-%20Out_2013\Semana%205%20-%20%2028-10%20a%2031-10\PLANEJADO%20X%20EXECUTADO%20OUTUBRO-2013%20R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d.docs.live.net/Users/dpark/Desktop/Roads/Lote%20D/Data%20Room/5%20Estudos%20de%20Tr&#225;fego%20-%20Traffic%20Studies/5.3.1%20Banco_de_Dados_Lote_Florinea_Igarapava_v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d.docs.live.net/Users/felipe.souza/Desktop/CC%20-%20Duplica&#231;&#227;o/Lote%2001%20-%20errado/ultimas%20vers&#245;es%20-%20FTP/#n&#227;o utilizar/L00-PlanilhaQuantidades/Dispositivokm299(299.300)/ENG-PL-SPD299333-299.300-628-L00-001-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leixo\f\Meus%20Documentos\Balan&#231;os%2098\CMI\12-98%20cmi.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57c0cc2b407447a8/ENTREVIAS/CAPEX%2030ANOS/Capex%20Proje&#231;&#227;o/2022.08_Proje&#231;&#227;o%20Capex/Rev.Geral.Capex_memoria/referencias/Tronco/Q00/T12%20E%20T13%20QUADRO%20DE%20ORIENTA&#199;&#195;O-r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onte%20Baixa\Engenharia\11%20-%20ADITIVOS\05%20-%20Croquis%20CEF\MACRO%20ITEM%2015\Replanilhamento%2003%202013%209%2071%2525%20REV%20%20FINAL%20ACUMULADA%20-%20ATUAL%209..1.14.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Users/jorge.pires/Entrevias/Modelo%20Planilhas%20Controle%20Antigas/orc_atual_eng.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Modelo%20-%20Ponte%20Baixa\Planilha%20de%20Medi&#231;&#227;o%20-%20Modelo.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COMERCIA\ENEL\Costo-Ibicoara-Bon%20Jesus%20da%20Lap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PPP%20Malha%20Remanescente%20DER/DER%20-%209%20LOTES/4%20Lotes%20-%20Lote%201/Av%20Financeira%20Lote%201%20-%2017mar2016%20-%20s&#243;%20Litoral%20Norte.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L12%20-%20VIAOESTE\SIMULADOR%20FINAL%20(EXCEL%20+%20WORD%20+%20PDF)\L12%20-%20Simulador%20Viaoeste%20-%20Final%20para%20Processo.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ervidor\servidor\Transporte\BR-265\Edi&#231;&#227;o%20Final\3-PROJETO%20DE%20TERRAPLENAGEM\FV-DNER.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rvidor\servidor\0798\TECNICO\TEACOMP\LOTE06\P09\P10\RELAT6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OCUME~1\01731109\CONFIG~1\Temp\notesB39567\Master%20Budget%20Dayv3.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JUNIOR%20-%20OBRAS%20%2014-07-14\OUTROS\Pleitos%202015\Or&#231;amentos\Excel\17-277+600\Or&#231;amento%20Base\Sicro%20mai%202014%20-%20km%20277+700%20-%20Proposta%20rev.1%20ANTT%2006-02-15%20prette%20-%20v5.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c_victor\TINGO%20MARIA\Informe%20Mensual\5%20Agosto-04\01-Informe%20Mensual\Informe%20Mensual%20%20N&#186;%2003-Juni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red\FINANCAS\MESA\Middle%20Office\Relat&#243;rios\Contabiliza&#231;&#227;o\2002\10\Result.%20Swap%20Yen%20x%20Dolar%20na%20CBB%202002%20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Dutra\02.%20ANTT\Obras_envio\644%20-%20Pra&#231;as%20de%20Ped&#225;gio%20e%20AVIs\Viuva%20Gra&#231;a\06%20COMPOSI&#199;&#213;ES%20-%20INST.%20VI&#218;VA%20GRA&#199;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Ultimos%20Lotes/RESULTADOS/LOTE%20-%201/PlanilhasAnalise/Lote%201%20-%2021out2008/Documents%20and%20Settings/pcpinheiro/Configura&#231;&#245;es%20locais/Temporary%20Internet%20Files/Content.IE5/NTSY9R4V/TPU%20-%20Gera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BRCPBCCCCFLSP01\Ponte%20Baixa\Engenharia\02%20-%20Medi&#231;&#227;o\8%20-%20Replanilhamento\01%20-%20Replanilhamento%2002%2020%2013%209,71%25%20REV%20A%20&#193;RVORES.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Q:\ARTERIS\PROJETOS\PROJETO%20H&#201;RCULES\DADOS%20COMPLEMENTARES%20IFC\3%20Pacote%20TCU\3.5%20Financeiro\3.5.1%20200920_MEFDutra_fatores.xlsx"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Startup" Target="Front%20Office/Caixa/Benchmark/Benchmark%20BLPV2.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20%20Modelos%20de%20NF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V:\Users\claudino_borges\AppData\Local\Microsoft\Windows\Temporary%20Internet%20Files\Content.Outlook\42W8L9GA\corp\depto\ANALISE\EMPRESAS\TEL_SERV\Tele%20Centro%20Sul%20Participa&#231;&#245;es\Brazil%20Telecom%202001\BRP_1Q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87.10.87.8\e.petr022\Infra\DEG\SGP\Planejamento%20e%20Controle\DPE\UT%20452%20-%20Salto%20Pil&#227;o\Relat&#243;rios\08%2002%20Fevereiro\Link%20Salto%20Pil&#227;o.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WINNT\Temporary%20Internet%20Files\OLK3\WINDOWS\Temporary%20Internet%20Files\OLK8304\DEZ.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prdapws01/DOCUME~1/01552034/CONFIG~1/Temp/notesC7A056/TEMP/PD_Ocorr&#234;ncias%20Alerta_news_2003_FCA_EFC_EFVM.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LBRAPDC\USERS\Geral\Economia\dados\Bloomberg\dados%20Bradi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esc01\gplan2\Ciclo%20de%20Planejamento\Ciclo%20Plan%202004\Plano%20de%20Neg&#243;cio\Book\08%20-%20Custo%20de%20Capital\WACC%20PN%202004-2008.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Moeda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X:\Ana%20e%20Paulo\Projetos\Vetec\BA-093\Pavimenta&#231;&#227;o%20-%20REDE\Quantidad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d.docs.live.net/DER%20-%20MALHA%20REMANESCENTE/P15/Cor_D%20Pedro/Cor_D%20Pedro%20I_Rev%2006020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BRCPBCCCCFLSP01\Ponte%20Baixa\Engenharia\11%20-%20ADITIVOS\03%20-%20Readequa&#231;&#227;o%20da%20Planilha\B%20-%20Anexos\ANEXO%2001%20-%20Planilha%20de%20pre&#231;os\Replanilhamento%2003%202013%209.71%25%20REV.%20FINAL%20ACUMULADA.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d.docs.live.net/Concess&#245;es%203a%20Etapa/SP%20324/Completo/An&#225;lise%20-%20Lote%201%20-%20base%202012%20-%2025set2012%20-%2035%20Anos%20-%20Ponto%20a%20Ponto.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loyse\Ghetti\4&#170;%20faixa%20SP-280\Projeto%20Executivo\10-Relat&#243;rios\C&#225;lculo%20de%20Volumes\CALCULO%20TERRAPLENAGEM%20-%20PISTA%20LES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RESULTA\PROPOSTA\BDPROP.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esktop-7\c\Rede%20Ruppel\Vetec\DER-SP_Junho_07\Orc\Composi&#231;&#245;es\SERVICOS_AUXILIARE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PROJETOS\PROJETOS-TAC%20PENALIDADES\Passarelas-EXECUTIVO\km%20461+700\EXECUTIVO\Or&#231;amento%20ANTT\01-Sicro%20SP%20Mar%202015%20c.%20deson%20-%20Manut%20e%20Cons%20461+700%20-%20DER%20Mar%2015%20Plano%20Novo%20-%20Rev1.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BRCPBCCCCFLSP01\Engenharia\5.4%20-%20Extra%20Escopo\5.4.1%20-%20(AD)%20Aditivos\04%20-%20Qualitativo%20Coletror%20Tronco\2014\Planilha\ADITIVO%204%20120414%20CT.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Tecnica1\oxapampa\COSTOS%20Y%20PLANEAMIENTO\henry\1025_IMPRIMACIO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1\JOSECA~1\CONFIG~1\Temp\03.21%20-%203&#170;%20adeq%20rev8.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safra%202000\europa\STOCK_IVAN_BRIGITT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cc_ciro\dg-ccc%20cs\CGSN\Planilha%20Ders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d.docs.live.net/PPP%20Malha%20Remanescente%20DER/DER%20-%20MALHA%20REMANESCENTE/SINTESE/S&#237;ntese%20-%2030out2013%20-%20PPP%20Administrativa%20-%2030%20anos%20-%20COM%20Obras%20de%20Amplia&#231;&#227;o%20-%20Fluxo%20Ajustado.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Z:\Documentos\1%20-%20Docs%20Jos&#233;%20Maria\4%20-%20UT%20604%20-%20JURUBATUBA\4%20-%20ANO%202007\2%20-%20Medi&#231;&#227;o\29%20-%20Medi&#231;&#227;o%20de%20Sub-Empreiteiros\2%20-%20Araguaia\Ano%202007\Medi&#231;&#227;o%20Araguaia_R3_%20da%205&#170;%20em%20diante_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V:\CONTRATOS\C2008-REVIS&#195;O%20E%20COMPLEMENTA&#199;&#195;O%20DO%20PMI%20CHAMAMENTO%2011_2015-TPI\OR&#199;AMENTO\C-1964_Quadro%20PER%20Valores%2001.06.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JOAO\PERFIL\BAL.PERFI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driano\c\Documents%20and%20Settings\dpuerta\Mis%20documentos\ohl%20concesiones\seguimiento%20concesionarias\euroglosa\modelo\euroglosa_nuev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ed\FINANCAS\Dop\Diretoria\EXCEL\Flujos\OPR%202002\CE%2020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H:\RIBEIR&#195;O%20DE%20PERUS\2013_11_05_OR&#199;AMENTO%20RIBEIR&#195;O%20PERUS\2014_02_04_CAIXA\Plan%20Or&#231;am%20Perus_Final_rev_3_SINAPI_SET_201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f.hirakawa\AppData\Local\Microsoft\Windows\Temporary%20Internet%20Files\Content.Outlook\TPTGKGDH\11)%20MEM&#211;RIAS%20NOVEMBRO\Medi&#231;&#227;o%20R&#233;gis%20Bittencourt_Novembro_2013.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erver\f\Marco%20VIA\metas%202002\MARCO\CORRE&#199;&#195;O%20GEOM\7Relat&#243;rio%20do%20m&#234;s%20de%20Julho%20%20-%2020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Documents%20and%20Settings\felipe\Desktop\SIMULADORES%20FINAIS%202006\L20%20-%20Simulador%20SPVias%20-%20Final%20Definitiva.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loyse\Users\30-00337\Desktop\Cronograma%20de%20Duplica&#231;&#245;es.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9FC3AE94\C-2025_OPEX%20R1.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Documents%20and%20Settings\felipe\Desktop\SIMULADORES%20FINAIS%202006\L22%20-%20Simulador%20Ecovias%20-%20CDHU%20como%20Fator%2013.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V:\Users\claudino_borges\AppData\Local\Microsoft\Windows\Temporary%20Internet%20Files\Content.Outlook\42W8L9GA\Valoraserver\projetos\TELECOM\MODELS\PUBLISHED_MODELS\COL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DOCUME~1\TERRA1~1.SP-\CONFIG~1\Temp\Braskem_August200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d.docs.live.net/Users/Ar&#227;/Documents/ENTREVIAS/Projetos/Duplica&#231;&#227;o%20Trecho%207%20(Lote%202e3)/Referencias/TERRAPLENAGEM/Tronco/Q05_Distribui&#231;&#227;o_Tronco/MC-SP0000333-337.385-028-Q05-001-R0E.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personal\jpereirapedrosa_ifc_org\Documents\Rodovias\Anexo%20Produto%204_Estudos%20Econ&#244;micos-Financeiros_AlicancaTOAnapolisGO.xlsm"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eloyse\AutoBAn\OBRAS%20PREVISTAS%20EM%20PROPOSTA%20e%20DESAPROPRIA&#199;&#213;ES\74%20-%20Recupera&#231;&#227;o%20de%20OAE%20-%20demais%20obras\07%20Contrata&#231;&#245;es%20-%20Jul-2004\Drenagem%20(mai%20200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L12%20-%20VIAOESTE\SIMULADOR%20FINAL%20(EXCEL%20+%20WORD%20+%20PDF)\L12%20-%20Simulador%20Viaoeste%20-%20Final%20para%20Processo%20para%20impress&#227;o%20-%20procuradori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red\FINANCAS\Documents%20and%20Settings\opfsn\Local%20Settings\Temporary%20Internet%20Files\OLK1B2\Documents%20and%20Settings\acdan\Local%20Settings\Temporary%20Internet%20Files\OLK32EC\schroder_smallcap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L:\Ollantaytambo%20-%20Abra%20Malaga\Informe%20Mensual\Enero%202004\Informe%20Mensual%20N&#186;%200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d.docs.live.net/PPP%20Malha%20Remanescente%20DER/DER%20-%20MALHA%20REMANESCENTE/Galipolo/v1%20-%20PPP%20Administrativa%208%20anos%20Tir%206%25/GC%20-%20Modelo%20LOTE%201%20-%20v01-PCP.xlsm"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red\FINANCAS\Clientes\Clientes%202004\A&#231;ucar%20Guarani%2030.06.04\Balancetes\custos-guarani\jun04_040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Documents%20and%20Settings\felipe\Desktop\SIMULADORES%20FINAIS%202006\L11%20-%20Simulador%20Renovias%20-%20Final%20para%20Processo.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L:\Documents%20and%20Settings\cv90mbs1.VID_VA\Meus%20documentos\Citrovita\Or&#231;amento\Or&#231;amento%202007\Mat&#233;ria%20Prima\Plano%20Or&#231;amento\PlanOS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trata-03\Projeto\2006\CRS%20616%20-%20Projeto%20Basico%20Restauracao%20-%20BR-430-030%20BA%20-%20DERBA\campo\Brumado-Sussuarana\lead\CARACT%20PAV%20EXISTENT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Cadorin\Fundos%20Safra%20-%2031.03.99\Fundos%20Safra%2031.03.99\LTN%20a%20mercado.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d.docs.live.net/PPP%20Malha%20Remanescente%20DER/DER%20-%209%20LOTES/4%20Lotes%20-%20Lote%204/Av%20Financeira%20Lote%204%20-%2027abr2016%20-%20Novo%20Modelo.xlsm"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d.docs.live.net/PPP%20Malha%20Remanescente%20DER/DER%20-%209%20LOTES/4%20Lotes%20-%20Lote%202/Av%20Financeira%20Lote%202%20-20jan2016.xlsm"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P:\Documents%20and%20Settings\Sandra\Meus%20documentos\Sandra\FDTE%20PPP%20MG%20BNDES\An&#225;lise%20Composi&#231;&#245;es%20Custos%20-%20SICRO\Composi&#231;&#227;o%20Custos%20FINAL_BR-040_BR-116-381\VETEC%20-%20Composi&#231;&#245;es-R04.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JorgePires\Promon\UDAV\Calculo%20Receita%20e%20Impostos\Acompanhamento_Equipamentos(atualizado6).xlsm"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brriojmeyfs01\tas\Users\LEONAR~1.SAN\AppData\Local\Temp\Rar$DI03.556\Social%20Housing%20Project%20-%20Example%20Model.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FBSA00535\dyna01\ClaudioFerreira\Excel\OR96088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Nw_server1\SYS\Dados\Martins\SidecoF\BPLAN%20ME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04%20Empreendimentos\15%20-%20PRA's\PRA%202%20-%20Programa%20de%20Redu&#231;&#227;o%20de%20Alagamentos%202%20-%202&#170;%20Etapa\Or&#231;amentos\21%20-Rua%20Trasybulo-A.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A:\122-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ágina Inicial"/>
      <sheetName val="Tabela"/>
      <sheetName val="Preços_BSTC"/>
      <sheetName val="Notas Técnicas"/>
      <sheetName val="Página_Inicial"/>
      <sheetName val="Notas_Técnicas"/>
      <sheetName val="Dados"/>
      <sheetName val="Página_Inicial1"/>
      <sheetName val="Notas_Técnicas1"/>
      <sheetName val="CPU_ANTT"/>
      <sheetName val="Dados_Iniciais"/>
      <sheetName val="tabela_DER_julho97"/>
      <sheetName val="Pavim-preços"/>
      <sheetName val="tabela_DER_janeiro98"/>
      <sheetName val="Terr-preços"/>
      <sheetName val="Plan9"/>
      <sheetName val="Banco de Dados - Placas"/>
      <sheetName val="Banco de Dados - Segurança"/>
      <sheetName val="Página_Inicial2"/>
      <sheetName val="Notas_Técnicas2"/>
      <sheetName val="Curva S Física"/>
      <sheetName val="MATRIZ"/>
      <sheetName val="resumos"/>
      <sheetName val="Imprimacion_Planilla"/>
      <sheetName val="INCCTO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ics"/>
      <sheetName val="Resume-Balance"/>
      <sheetName val="CXS_MTO"/>
      <sheetName val="CXS_CAT"/>
      <sheetName val="CXS_BASC"/>
      <sheetName val="BLEND_MTO"/>
      <sheetName val="BLEND_CAT"/>
      <sheetName val="EXP_MTO"/>
      <sheetName val="EXP_CAT"/>
      <sheetName val="BASCITRUS"/>
      <sheetName val="TERM.BULK"/>
      <sheetName val="TERM.CTV"/>
      <sheetName val="QTD_FARM"/>
      <sheetName val="CF_FAB"/>
      <sheetName val="CF_INT"/>
      <sheetName val="CF_LIT"/>
      <sheetName val="CF_TOT"/>
      <sheetName val="MC_OO_MTO"/>
      <sheetName val="MC_OO_CF_INT"/>
      <sheetName val="MC_OO_CF_LIT"/>
      <sheetName val="MC_OO_CF_TOT"/>
      <sheetName val="DISTRIB"/>
      <sheetName val="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Resumo"/>
      <sheetName val="CONSOLIDAÇÃO DE DADOS (2)"/>
      <sheetName val="Consolidação de Dados"/>
      <sheetName val="Balanço"/>
      <sheetName val="JSCP e Dividendos"/>
      <sheetName val="Demanda"/>
      <sheetName val="Receita Tarifária"/>
      <sheetName val="Investimento"/>
      <sheetName val="Amort. Fiscal - Inv."/>
      <sheetName val="Amort. Contábil - Inv"/>
      <sheetName val="Consolidação dos Custos"/>
      <sheetName val="Custos Pré-Operacionais"/>
      <sheetName val="Custos Adm"/>
      <sheetName val="Outros Custos"/>
      <sheetName val="Custos Manut."/>
      <sheetName val="Limpeza"/>
      <sheetName val="Energia"/>
      <sheetName val="Remuneração"/>
      <sheetName val="Despesa com Pessoal"/>
      <sheetName val="Financiamento - SAC"/>
      <sheetName val="Poder Concedente"/>
      <sheetName val="Financiamento Comp. - SAC"/>
      <sheetName val="Financiamento Acio. - PRICE"/>
      <sheetName val="União"/>
      <sheetName val="Estados"/>
      <sheetName val="Capita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Sicro2 - NOVEMBRO14"/>
      <sheetName val="MEMORIA DE CALCULO"/>
      <sheetName val="Sicro2 MG NOVEMBRO14"/>
      <sheetName val="Transp.mat.betum."/>
      <sheetName val="BDI"/>
      <sheetName val="MEMÓRIA"/>
      <sheetName val="Material Betuminoso"/>
      <sheetName val="P.U.Fef"/>
      <sheetName val="P.U.Fef. Aux"/>
      <sheetName val="Colar"/>
      <sheetName val="ADMINISTRAÇÃO LOCAL"/>
      <sheetName val="GERAL_TABELAS"/>
      <sheetName val="MOB. - DESMOB DE EQUIPAMENTO"/>
      <sheetName val="MOB. - DESMOB DE PESSOAL"/>
      <sheetName val="Sicro2_-_NOVEMBRO14"/>
      <sheetName val="MEMORIA_DE_CALCULO"/>
      <sheetName val="Sicro2_MG_NOVEMBRO14"/>
      <sheetName val="Transp_mat_betum_"/>
      <sheetName val="Material_Betuminoso"/>
      <sheetName val="P_U_Fef"/>
      <sheetName val="P_U_Fef__Aux"/>
      <sheetName val="compos1"/>
      <sheetName val="SICRO"/>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MAR94"/>
      <sheetName val="GEVA"/>
    </sheetNames>
    <sheetDataSet>
      <sheetData sheetId="0"/>
      <sheetData sheetId="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sheetName val="Cpu"/>
      <sheetName val="CHE"/>
      <sheetName val="MObra"/>
      <sheetName val="Crono"/>
      <sheetName val="BDI"/>
      <sheetName val="EncSoc"/>
      <sheetName val="Cadastros"/>
      <sheetName val="QTR"/>
      <sheetName val="Dados"/>
      <sheetName val="TABELA"/>
      <sheetName val="Medição"/>
      <sheetName val="GERAL"/>
      <sheetName val="RESUMO DIF. ANTERIOR"/>
      <sheetName val="Descontos MR"/>
      <sheetName val="MC-MARÇO-2012"/>
      <sheetName val="COMPARATIVO DE TKT"/>
      <sheetName val="FALTANTES-NOV-2011"/>
      <sheetName val="FALTANTES-DEZ-2011"/>
      <sheetName val="DIF. CAÇAMBA-DEZ-2011"/>
      <sheetName val="DIF. DIF CB 510-FEV-2012"/>
      <sheetName val="DIF.BGS-FEV-2012"/>
      <sheetName val="MEDIÇÃO SOMENZI-MARÇO-2012"/>
      <sheetName val="MC-FEVEREIRO-2012"/>
      <sheetName val="Br116_R1"/>
      <sheetName val="Planilha1"/>
      <sheetName val="pro-08"/>
      <sheetName val="Planilha med."/>
      <sheetName val="ESC-VIA"/>
      <sheetName val="PM"/>
      <sheetName val="PLAN_AUX"/>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 val="Pavim-preços"/>
      <sheetName val="QuQuant"/>
      <sheetName val="Tabela Abril 2000"/>
      <sheetName val="TABELA"/>
      <sheetName val="Dados"/>
      <sheetName val="PQ"/>
      <sheetName val="PSCEGERAL"/>
      <sheetName val="Planilha"/>
      <sheetName val="PROJETO"/>
      <sheetName val="Mão de Obra"/>
      <sheetName val="Deduc. Reaj."/>
      <sheetName val="alphaville"/>
      <sheetName val="qorcamentodnerL1"/>
      <sheetName val="Page 1"/>
      <sheetName val="Premissas MF"/>
      <sheetName val="Premissas"/>
      <sheetName val="CPU ANTT"/>
      <sheetName val="Quadro Geral"/>
      <sheetName val="8ª MP_BR_459"/>
      <sheetName val="CRECHES"/>
      <sheetName val="MOBILIZ-CANTEIRO"/>
      <sheetName val="Medição"/>
      <sheetName val="INVENTÁRIO"/>
      <sheetName val="DRANPX14"/>
      <sheetName val="Resumo"/>
      <sheetName val="DG"/>
      <sheetName val="PT"/>
      <sheetName val="RESUMO_AUT1"/>
      <sheetName val="PATO"/>
      <sheetName val="PACAJUS"/>
      <sheetName val="P A T O"/>
      <sheetName val="planilha de quant. e custos a"/>
      <sheetName val="planilha contratual"/>
      <sheetName val="CH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xiliar"/>
      <sheetName val="Referência"/>
      <sheetName val="Lista de Documentos"/>
      <sheetName val="Levantamento"/>
      <sheetName val="Planilha1"/>
      <sheetName val="Bueiros"/>
      <sheetName val="Disp Lineares"/>
      <sheetName val="Disp Pontuais"/>
      <sheetName val="Itens especiais"/>
      <sheetName val="Demolição"/>
      <sheetName val="Qtd.Modelo"/>
      <sheetName val="Quantidades de Drenagem T4"/>
      <sheetName val="Unitária"/>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MS"/>
      <sheetName val="Brazil"/>
      <sheetName val="Brazil2"/>
      <sheetName val="CONSOLIDATION"/>
      <sheetName val="Balanço R$ US$"/>
      <sheetName val="Sheet1"/>
      <sheetName val="M - 22"/>
      <sheetName val="Q-14"/>
      <sheetName val="Eliminações"/>
      <sheetName val="Fixed Assets"/>
      <sheetName val="Reforestation"/>
      <sheetName val=" Depreciation"/>
      <sheetName val="Cash Flow consolidated"/>
      <sheetName val="Long Term Debt "/>
      <sheetName val="Qtr-forms "/>
      <sheetName val="Form M-30"/>
      <sheetName val="Year - forms"/>
      <sheetName val="Deprec.and Depletion"/>
      <sheetName val="Cash - Invest"/>
      <sheetName val="Invest"/>
      <sheetName val="A.Andersen"/>
      <sheetName val="Arthur Andersen"/>
      <sheetName val="A.A.-F1-F2-F3"/>
      <sheetName val="Amcel-F1-F2-F3 "/>
      <sheetName val="XREF"/>
      <sheetName val="Valor. Acabados"/>
      <sheetName val="Rateio Acabado"/>
      <sheetName val="Equipamentos(nãoimprimir)"/>
      <sheetName val="Balanço_R$_US$"/>
      <sheetName val="M_-_22"/>
      <sheetName val="Fixed_Assets"/>
      <sheetName val="_Depreciation"/>
      <sheetName val="Cash_Flow_consolidated"/>
      <sheetName val="Long_Term_Debt_"/>
      <sheetName val="Qtr-forms_"/>
      <sheetName val="Form_M-30"/>
      <sheetName val="Year_-_forms"/>
      <sheetName val="Deprec_and_Depletion"/>
      <sheetName val="Cash_-_Invest"/>
      <sheetName val="A_Andersen"/>
      <sheetName val="Arthur_Andersen"/>
      <sheetName val="A_A_-F1-F2-F3"/>
      <sheetName val="Amcel-F1-F2-F3_"/>
      <sheetName val="Valor__Acabados"/>
      <sheetName val="Rateio_Acab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XO_PROP"/>
      <sheetName val="FLUXO_SIMULA"/>
      <sheetName val="BASE"/>
      <sheetName val="TRAFEGO"/>
      <sheetName val="SIMULADOR"/>
      <sheetName val="RELATA"/>
      <sheetName val="ORIGINAL"/>
      <sheetName val="REALIZADO"/>
      <sheetName val="F01"/>
      <sheetName val="F02"/>
      <sheetName val="F03"/>
      <sheetName val="F04"/>
      <sheetName val="F05"/>
      <sheetName val="F06"/>
      <sheetName val="F07"/>
      <sheetName val="F08"/>
      <sheetName val="F09"/>
      <sheetName val="F10"/>
      <sheetName val="F11"/>
      <sheetName val="F12"/>
      <sheetName val="F13"/>
      <sheetName val="F14"/>
      <sheetName val="F15"/>
      <sheetName val="Comparativo de Mercado "/>
      <sheetName val="FLUXO + DRE  Original 20 anos"/>
      <sheetName val="Fatores 20 anos - Cenário 1"/>
      <sheetName val="Fatores 20 anos - Cenário 2"/>
      <sheetName val="RELATA ANTIGO"/>
      <sheetName val="Comparativo_de_Mercado_"/>
      <sheetName val="FLUXO_+_DRE__Original_20_anos"/>
      <sheetName val="Fatores_20_anos_-_Cenário_1"/>
      <sheetName val="Fatores_20_anos_-_Cenário_2"/>
      <sheetName val="RELATA_ANTIGO"/>
      <sheetName val="Comparativo_de_Mercado_1"/>
      <sheetName val="FLUXO_+_DRE__Original_20_anos1"/>
      <sheetName val="Fatores_20_anos_-_Cenário_11"/>
      <sheetName val="Fatores_20_anos_-_Cenário_21"/>
      <sheetName val="RELATA_ANTIGO1"/>
      <sheetName val="Comparativo_de_Mercado_2"/>
      <sheetName val="FLUXO_+_DRE__Original_20_anos2"/>
      <sheetName val="Fatores_20_anos_-_Cenário_12"/>
      <sheetName val="Fatores_20_anos_-_Cenário_22"/>
      <sheetName val="RELATA_ANTIGO2"/>
      <sheetName val="Comparativo_de_Mercado_3"/>
      <sheetName val="FLUXO_+_DRE__Original_20_anos3"/>
      <sheetName val="Fatores_20_anos_-_Cenário_13"/>
      <sheetName val="Fatores_20_anos_-_Cenário_23"/>
      <sheetName val="RELATA_ANTIGO3"/>
      <sheetName val="Comparativo_de_Mercado_4"/>
      <sheetName val="FLUXO_+_DRE__Original_20_anos4"/>
      <sheetName val="Fatores_20_anos_-_Cenário_14"/>
      <sheetName val="Fatores_20_anos_-_Cenário_24"/>
      <sheetName val="RELATA_ANTIGO4"/>
      <sheetName val="Comparativo_de_Mercado_5"/>
      <sheetName val="FLUXO_+_DRE__Original_20_anos5"/>
      <sheetName val="Fatores_20_anos_-_Cenário_15"/>
      <sheetName val="Fatores_20_anos_-_Cenário_25"/>
      <sheetName val="RELATA_ANTIGO5"/>
      <sheetName val="Comparativo_de_Mercado_6"/>
      <sheetName val="FLUXO_+_DRE__Original_20_anos6"/>
      <sheetName val="Fatores_20_anos_-_Cenário_16"/>
      <sheetName val="Fatores_20_anos_-_Cenário_26"/>
      <sheetName val="RELATA_ANTIGO6"/>
      <sheetName val="RELATA VÉIO"/>
      <sheetName val="REPLAN 01"/>
      <sheetName val="1º ADITIVO"/>
      <sheetName val="orçamento"/>
      <sheetName val="Principal"/>
      <sheetName val="Resumo_Rec. Rede"/>
      <sheetName val="Atender ao Usuário"/>
      <sheetName val="Total Setor "/>
      <sheetName val="Net_Tra"/>
      <sheetName val="Índices"/>
      <sheetName val="XREF"/>
      <sheetName val="L05 - Simulador Vianorte - F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MAR94"/>
    </sheetNames>
    <sheetDataSet>
      <sheetData sheetId="0"/>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c_atual_sup"/>
      <sheetName val="comp_quant_sup"/>
      <sheetName val="orc_quant_sup"/>
      <sheetName val="orc_acomp_sup"/>
      <sheetName val="orc_comp_sup"/>
      <sheetName val="valida_comp_sup"/>
      <sheetName val="imp_acomp_sup"/>
      <sheetName val="unit_sup"/>
      <sheetName val="Data_crono"/>
      <sheetName val="Dados Gerais"/>
      <sheetName val="CID´s"/>
      <sheetName val="dados_básicos"/>
      <sheetName val="Plan2"/>
      <sheetName val="imp_dt_cred"/>
      <sheetName val="Baseline x Proposta"/>
      <sheetName val="Pla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Planilha"/>
      <sheetName val="Preâmbulo"/>
      <sheetName val="Mapa de Localização do trecho"/>
      <sheetName val="Justificativas"/>
      <sheetName val="PLANILHA RESUMO DO PATO"/>
      <sheetName val="Metodologia"/>
      <sheetName val="QUESTÕES AMBIENTAIS"/>
      <sheetName val="PATO"/>
      <sheetName val="TLCB5"/>
      <sheetName val="TLMR"/>
      <sheetName val="MB"/>
      <sheetName val="Mão de Obra"/>
      <sheetName val="CROQUIS"/>
      <sheetName val="1.6"/>
      <sheetName val="p a t o 99 b"/>
      <sheetName val="Página 16"/>
      <sheetName val="CPU's"/>
      <sheetName val="Planilha1"/>
      <sheetName val="aux"/>
      <sheetName val="Proposta"/>
      <sheetName val="Produto 09"/>
      <sheetName val="Produto 10"/>
      <sheetName val="Produto 01"/>
      <sheetName val="Prod. 03A CREMA-CIB"/>
      <sheetName val="Produto Novo - I"/>
      <sheetName val="Contrato Inicial"/>
      <sheetName val="PNV 2008 - V1"/>
      <sheetName val="3-Recursos"/>
      <sheetName val="2-Resumo Ct"/>
      <sheetName val="6-Recursos"/>
      <sheetName val="cadastro"/>
      <sheetName val="3- Recursos"/>
      <sheetName val="COMPOSIÇÕES - matriz"/>
      <sheetName val="calendário"/>
      <sheetName val="horário"/>
      <sheetName val="indices caracterizadores"/>
    </sheetNames>
    <sheetDataSet>
      <sheetData sheetId="0"/>
      <sheetData sheetId="1"/>
      <sheetData sheetId="2" refreshError="1"/>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98"/>
      <sheetName val="Sales 1999"/>
      <sheetName val="Sales 30_04_99"/>
      <sheetName val="07, Mayo"/>
      <sheetName val="13,Mayo Flash"/>
      <sheetName val="31-mai-99"/>
      <sheetName val="10-mai-99"/>
      <sheetName val="07-jun-99"/>
      <sheetName val="06-ago-99"/>
      <sheetName val="03-set-99"/>
      <sheetName val="06-out-99"/>
      <sheetName val="04-nov-99"/>
      <sheetName val="06-dez-99"/>
      <sheetName val="06-dez-99 (2)"/>
      <sheetName val="ICATU"/>
      <sheetName val="Control Sheet"/>
      <sheetName val="SERIES CDI E PTAX"/>
      <sheetName val="SALES99"/>
      <sheetName val="RESUMO"/>
      <sheetName val="I. INICIO"/>
      <sheetName val="XREF"/>
      <sheetName val="DEUTSCHE"/>
      <sheetName val="Share price"/>
      <sheetName val="CG"/>
      <sheetName val="Sales_1999"/>
      <sheetName val="Sales_30_04_99"/>
      <sheetName val="07,_Mayo"/>
      <sheetName val="13,Mayo_Flash"/>
      <sheetName val="06-dez-99_(2)"/>
      <sheetName val="Control_Sheet"/>
      <sheetName val="SERIES_CDI_E_PTAX"/>
      <sheetName val="I__INICIO"/>
      <sheetName val="Share_price"/>
      <sheetName val="Lead"/>
      <sheetName val="Soc"/>
      <sheetName val="E7_PU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_financials"/>
      <sheetName val="Summary_financials"/>
      <sheetName val="Despesas operacionais"/>
      <sheetName val="Anual_p"/>
      <sheetName val="Premissas"/>
      <sheetName val="Anual_p_US$"/>
      <sheetName val="Financiamentos"/>
      <sheetName val="TargetP"/>
      <sheetName val="Acionária"/>
      <sheetName val="Máscara 2"/>
      <sheetName val="Máscara 1"/>
      <sheetName val="Summary_Operations"/>
      <sheetName val="WACC"/>
      <sheetName val="Base"/>
      <sheetName val="Forecasts_VDF"/>
      <sheetName val="Data"/>
      <sheetName val="RELATA antigo"/>
      <sheetName val="market"/>
      <sheetName val="DADOS FORNECEDORES"/>
      <sheetName val=""/>
      <sheetName val="CONSSID12-96"/>
      <sheetName val="SUBCONTRATOS"/>
      <sheetName val="Base IBGE"/>
      <sheetName val="Ajuste da Curva POP."/>
      <sheetName val="Demanda Água"/>
      <sheetName val="Ligação de Água"/>
      <sheetName val="Demanda de Esgoto"/>
      <sheetName val="Ligação de Esgoto"/>
      <sheetName val="ELECTRICOS"/>
      <sheetName val="Indice Precos Mes"/>
      <sheetName val="2013"/>
      <sheetName val="1. Instellingen"/>
      <sheetName val="BACKUP PLAN ORÇAMENTO"/>
      <sheetName val="Sheet2"/>
      <sheetName val="Graf1"/>
      <sheetName val="Graf2"/>
      <sheetName val="PV h=1,0m"/>
      <sheetName val="M.O. - 01"/>
      <sheetName val="composições"/>
      <sheetName val="Pax ,ATM and seats"/>
      <sheetName val="MENU"/>
      <sheetName val="BASE TEND"/>
      <sheetName val="DO NOT USE PRINT! Macro Data"/>
      <sheetName val="Sheet1"/>
      <sheetName val="Control"/>
      <sheetName val="Project Enigma Valuation V01  "/>
      <sheetName val="Entrada de Dados"/>
      <sheetName val="sbsp"/>
      <sheetName val="SispecPSAP"/>
      <sheetName val="Sispec99"/>
      <sheetName val="Tabelas"/>
      <sheetName val="pef"/>
      <sheetName val="Individual"/>
      <sheetName val="Despesas_operacionais"/>
      <sheetName val="Máscara_2"/>
      <sheetName val="Máscara_1"/>
      <sheetName val="RELATA_antigo"/>
      <sheetName val="DADOS_FORNECEDORES"/>
      <sheetName val="1__Instellingen"/>
      <sheetName val="Base_IBGE"/>
      <sheetName val="Ajuste_da_Curva_POP_"/>
      <sheetName val="Demanda_Água"/>
      <sheetName val="Ligação_de_Água"/>
      <sheetName val="Demanda_de_Esgoto"/>
      <sheetName val="Ligação_de_Esgoto"/>
      <sheetName val="BACKUP_PLAN_ORÇAMENTO"/>
      <sheetName val="DO_NOT_USE_PRINT!_Macro_Data"/>
      <sheetName val="Project_Enigma_Valuation_V01__"/>
      <sheetName val="Entrada_de_Dados"/>
      <sheetName val="DistDeMass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M-CBMI"/>
      <sheetName val="MAT-BET"/>
      <sheetName val="REL-AC"/>
      <sheetName val="PLUVIOM"/>
      <sheetName val="TAPA BURACO"/>
      <sheetName val="RECOMP REVESTIMENTO"/>
      <sheetName val="LIMP MEIO FIO"/>
      <sheetName val="LIMP VALETAS"/>
      <sheetName val="REMOCAO MEC BAR"/>
      <sheetName val="REMOCAO MEC BAR (2)"/>
      <sheetName val="M.OBRA MARCO"/>
      <sheetName val="RESUMO "/>
      <sheetName val="WILSON"/>
      <sheetName val="H-HORAS MARCO"/>
      <sheetName val="acertos"/>
      <sheetName val="CONT MAT BET"/>
      <sheetName val="QUADRO COMPARATIVO"/>
      <sheetName val="61M_CBMI"/>
      <sheetName val="MAT_BET"/>
      <sheetName val="PLANO TRAB"/>
      <sheetName val="MATERIAIS"/>
      <sheetName val="matbet"/>
      <sheetName val="quantidades"/>
      <sheetName val="adequação"/>
      <sheetName val="comparativo"/>
      <sheetName val="CROQUI"/>
      <sheetName val="PEM"/>
      <sheetName val="CADASTRO"/>
      <sheetName val="Ativos"/>
      <sheetName val="61MCBMI.DNIT"/>
      <sheetName val="TAPA_BURACO"/>
      <sheetName val="RECOMP_REVESTIMENTO"/>
      <sheetName val="LIMP_MEIO_FIO"/>
      <sheetName val="LIMP_VALETAS"/>
      <sheetName val="REMOCAO_MEC_BAR"/>
      <sheetName val="REMOCAO_MEC_BAR_(2)"/>
      <sheetName val="M_OBRA_MARCO"/>
      <sheetName val="RESUMO_"/>
      <sheetName val="H-HORAS_MARCO"/>
      <sheetName val="CONT_MAT_BET"/>
      <sheetName val="QUADRO_COMPARATIVO"/>
      <sheetName val="PLANO_TRAB"/>
      <sheetName val="61MCBMI_DNIT"/>
      <sheetName val="Mat"/>
      <sheetName val="Faturamento 2016 (Diferimento)"/>
      <sheetName val="Solicitação Interna de Fab"/>
      <sheetName val="Serviços"/>
      <sheetName val="aux"/>
      <sheetName val="COMPOS1"/>
      <sheetName val="Calendário"/>
      <sheetName val="Clientes"/>
      <sheetName val="Mão de Obra"/>
      <sheetName val="Dados"/>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1 (2)"/>
      <sheetName val="Matriz de Produtividade"/>
      <sheetName val="61M-CBMI:MAT-BET"/>
      <sheetName val="CS#"/>
      <sheetName val="CUSTO INDIRETO"/>
      <sheetName val="CUSTO ZONA SUL"/>
      <sheetName val="CUSTO LARANJEIRAS"/>
      <sheetName val="Índices de Reajustamento"/>
      <sheetName val="CONS_CORR"/>
      <sheetName val="Comp. PU serv. com areia-brita"/>
      <sheetName val="Procedimentos"/>
      <sheetName val="ORÇAMENTO"/>
      <sheetName val="Alteração"/>
      <sheetName val="P A T O 98 D"/>
      <sheetName val="Especif"/>
      <sheetName val="DSS_04"/>
      <sheetName val="Fresagem"/>
      <sheetName val="Meio-fio"/>
      <sheetName val="PintLigacao"/>
      <sheetName val="PMQ"/>
      <sheetName val="STC_01"/>
      <sheetName val="RO"/>
      <sheetName val="IMA"/>
      <sheetName val="CAIAÇÃO"/>
      <sheetName val="DG"/>
      <sheetName val="CONCR"/>
      <sheetName val="CDF"/>
      <sheetName val="CAPMAN"/>
      <sheetName val="DESOBU"/>
      <sheetName val="ESC MAN"/>
      <sheetName val="ENROC"/>
      <sheetName val="FORMA"/>
      <sheetName val="LIMP DA"/>
      <sheetName val="LIMP BU"/>
      <sheetName val="LIMP SARJ"/>
      <sheetName val="ROÇMAN"/>
      <sheetName val="ROÇMEC"/>
      <sheetName val="RMECATER"/>
      <sheetName val="TBF"/>
      <sheetName val="MBUF"/>
      <sheetName val="MOB"/>
      <sheetName val="ROÇCOL"/>
      <sheetName val="RMATER"/>
      <sheetName val="RP"/>
      <sheetName val="TCCB10"/>
      <sheetName val="TCCC4t"/>
      <sheetName val="TLCB10"/>
      <sheetName val="TLCB5"/>
      <sheetName val="TLCC4t"/>
      <sheetName val="TLMR"/>
      <sheetName val="tsd"/>
      <sheetName val="TSS"/>
      <sheetName val="ESTORNO"/>
      <sheetName val="[61MCBMI.DNIT.XLS]61M_CBMI_MA_2"/>
      <sheetName val="[61MCBMI.DNIT.XLS]61M-CBMI:MAT-"/>
      <sheetName val="[61MCBMI.DNIT.XLS][61MCBMI.DNIT"/>
      <sheetName val="Custo Equip"/>
      <sheetName val="SICRO"/>
      <sheetName val="DEQ"/>
      <sheetName val="PT"/>
      <sheetName val="SERVIÇOS digitado"/>
      <sheetName val="Listas"/>
      <sheetName val="EQUIPO1"/>
      <sheetName val="Produto 09"/>
      <sheetName val="Produto 10"/>
      <sheetName val="Produto 01"/>
      <sheetName val="Prod. 03A CREMA-CIB"/>
      <sheetName val="icatu"/>
      <sheetName val="Planilha"/>
      <sheetName val="TAPA_BURACO1"/>
      <sheetName val="RECOMP_REVESTIMENTO1"/>
      <sheetName val="LIMP_MEIO_FIO1"/>
      <sheetName val="LIMP_VALETAS1"/>
      <sheetName val="REMOCAO_MEC_BAR1"/>
      <sheetName val="REMOCAO_MEC_BAR_(2)1"/>
      <sheetName val="M_OBRA_MARCO1"/>
      <sheetName val="RESUMO_1"/>
      <sheetName val="H-HORAS_MARCO1"/>
      <sheetName val="CONT_MAT_BET1"/>
      <sheetName val="QUADRO_COMPARATIVO1"/>
      <sheetName val="PLANO_TRAB1"/>
      <sheetName val="61MCBMI_DNIT1"/>
      <sheetName val="Faturamento_2016_(Diferimento)"/>
      <sheetName val="Solicitação_Interna_de_Fab"/>
      <sheetName val="Mão_de_Obra"/>
      <sheetName val="31_(2)"/>
      <sheetName val="Matriz_de_Produtividade"/>
      <sheetName val="plan1"/>
      <sheetName val="A"/>
      <sheetName val="BANCO"/>
      <sheetName val="projeto"/>
      <sheetName val="p a t o 99 b"/>
      <sheetName val="TAB CONSULT"/>
      <sheetName val="8ª mp_br-459"/>
      <sheetName val="orcID nº1"/>
      <sheetName val="orc ID nº 15"/>
      <sheetName val="orc ID nº17"/>
      <sheetName val="orc ID nº 18"/>
      <sheetName val="orc ID nº19"/>
      <sheetName val="orc ID nº2 "/>
      <sheetName val="orc ID nº3"/>
      <sheetName val="orcID nº4"/>
      <sheetName val="orcID nº5"/>
      <sheetName val="orcID nº6"/>
      <sheetName val="orcID nº7"/>
      <sheetName val="orc ID nº8"/>
      <sheetName val="orc ID nº9"/>
      <sheetName val="orc ID nº12"/>
      <sheetName val="orc ID nº13"/>
      <sheetName val="orc ID nº 14"/>
      <sheetName val="orc ID nº16"/>
      <sheetName val="Orçamentária"/>
      <sheetName val="SAÍDA BRITADOS"/>
      <sheetName val="SAÍDA MASSA"/>
      <sheetName val="PROD.PRIM."/>
      <sheetName val="PROD_REBRIT_"/>
      <sheetName val="RESUMO INDUSTR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r Coding"/>
      <sheetName val="VARIAVEIS"/>
      <sheetName val="BALANCO"/>
      <sheetName val="DRE"/>
      <sheetName val="FCD"/>
      <sheetName val="METRICAS GVA"/>
      <sheetName val="CONS RECEITA"/>
      <sheetName val="CONS CUSTO"/>
      <sheetName val="IMPOSTOS"/>
      <sheetName val="INVESTIMENTO"/>
      <sheetName val="DEPRECIACAO"/>
      <sheetName val="FINANCIAMENTO"/>
      <sheetName val="DADOS DO BALANCO"/>
      <sheetName val="Investimentos"/>
      <sheetName val="Modernização"/>
      <sheetName val="Moagem de Carvão"/>
      <sheetName val="PFM"/>
      <sheetName val="Gás"/>
      <sheetName val="Calcário"/>
      <sheetName val="Lubrificante"/>
      <sheetName val="Cylpeb - Bolas"/>
      <sheetName val="P 8"/>
      <sheetName val="P 9"/>
      <sheetName val="P 10"/>
      <sheetName val="P 11"/>
      <sheetName val="P 12"/>
      <sheetName val="P 13"/>
      <sheetName val="P 14"/>
      <sheetName val="P 15"/>
      <sheetName val="P 16"/>
      <sheetName val="P 17"/>
      <sheetName val="P 18"/>
      <sheetName val="P 19"/>
      <sheetName val="P 20"/>
      <sheetName val="P 21"/>
      <sheetName val="P 22"/>
      <sheetName val="P 23"/>
      <sheetName val="P 24"/>
      <sheetName val="P 25"/>
      <sheetName val="P 26"/>
      <sheetName val="P 27"/>
      <sheetName val="P 28"/>
      <sheetName val="P 29"/>
      <sheetName val="P 30"/>
      <sheetName val="ANEXO"/>
      <sheetName val="DADOS OPERACIONAIS"/>
      <sheetName val="TIPO DE PELOTA"/>
      <sheetName val="TIPO DE PELOTA GAS"/>
      <sheetName val="DADOS DO BALANCO (2)"/>
    </sheetNames>
    <sheetDataSet>
      <sheetData sheetId="0" refreshError="1"/>
      <sheetData sheetId="1" refreshError="1"/>
      <sheetData sheetId="2" refreshError="1"/>
      <sheetData sheetId="3" refreshError="1"/>
      <sheetData sheetId="4" refreshError="1">
        <row r="61">
          <cell r="C61">
            <v>0.12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TABJUL03"/>
      <sheetName val="Plan3"/>
      <sheetName val="Imprimacion_Planilla"/>
      <sheetName val="Stock Chart"/>
      <sheetName val="REPLAN 01"/>
      <sheetName val="1º ADITIVO"/>
    </sheetNames>
    <sheetDataSet>
      <sheetData sheetId="0" refreshError="1"/>
      <sheetData sheetId="1"/>
      <sheetData sheetId="2" refreshError="1"/>
      <sheetData sheetId="3" refreshError="1"/>
      <sheetData sheetId="4" refreshError="1"/>
      <sheetData sheetId="5"/>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ct_Físicas"/>
      <sheetName val="Mod_Log"/>
      <sheetName val="Res_Fluxo_Caixa"/>
      <sheetName val="FLUXO DE CAIXA"/>
      <sheetName val="DEPRECIAÇÃO"/>
      <sheetName val="Receita"/>
      <sheetName val="DD_Dados"/>
      <sheetName val="DD_Finance"/>
      <sheetName val="EQUIPAM_ Fis"/>
      <sheetName val="EQUIPAM_Finance"/>
      <sheetName val="VEIC_RT"/>
      <sheetName val="VEI_ Fis"/>
      <sheetName val="VEI_Finance"/>
      <sheetName val="MDO_Perm"/>
      <sheetName val="MDO_Finance"/>
      <sheetName val="Resumo_Invest"/>
      <sheetName val="Oeste"/>
      <sheetName val="Dados Oeste"/>
      <sheetName val="Resumo Oeste"/>
      <sheetName val="RELATA"/>
      <sheetName val="estudo impostos"/>
      <sheetName val="RP-1 SB (3)"/>
      <sheetName val="MATRI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refreshError="1"/>
      <sheetData sheetId="20" refreshError="1"/>
      <sheetData sheetId="21"/>
      <sheetData sheetId="2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
      <sheetName val="PER (VP)"/>
      <sheetName val="Resumo"/>
      <sheetName val="Planilha2"/>
      <sheetName val="Subtrechos"/>
      <sheetName val="Pesos Pavimento"/>
      <sheetName val="Percentual de Investimento"/>
      <sheetName val="Fator D"/>
      <sheetName val="Duplicação"/>
      <sheetName val="Faixas adicionai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XO_PROP"/>
      <sheetName val="FLUXO_SIMULA"/>
      <sheetName val="BASE"/>
      <sheetName val="TRAFEGO"/>
      <sheetName val="SIMULADOR"/>
      <sheetName val="RELATA"/>
      <sheetName val="ORIGINAL"/>
      <sheetName val="REALIZADO"/>
      <sheetName val="F01"/>
      <sheetName val="F02"/>
      <sheetName val="F03"/>
      <sheetName val="F04"/>
      <sheetName val="F05"/>
      <sheetName val="F06"/>
      <sheetName val="F07"/>
      <sheetName val="F08"/>
      <sheetName val="F09"/>
      <sheetName val="F10"/>
      <sheetName val="F11"/>
      <sheetName val="F12"/>
      <sheetName val="F13"/>
      <sheetName val="F14"/>
      <sheetName val="F15"/>
      <sheetName val="Comparativo de Mercado"/>
      <sheetName val="Capa Simulador"/>
      <sheetName val="FLUXO + DRE  Original 20 anos"/>
      <sheetName val="Fatores 20 anos"/>
      <sheetName val="Prorrogação Fluxo 29 anos"/>
      <sheetName val="Prorrogação DRE 29 anos"/>
      <sheetName val="Comparativo_de_Mercado"/>
      <sheetName val="Capa_Simulador"/>
      <sheetName val="FLUXO_+_DRE__Original_20_anos"/>
      <sheetName val="Fatores_20_anos"/>
      <sheetName val="Prorrogação_Fluxo_29_anos"/>
      <sheetName val="Prorrogação_DRE_29_anos"/>
      <sheetName val="Comparativo_de_Mercado1"/>
      <sheetName val="Capa_Simulador1"/>
      <sheetName val="FLUXO_+_DRE__Original_20_anos1"/>
      <sheetName val="Fatores_20_anos1"/>
      <sheetName val="Prorrogação_Fluxo_29_anos1"/>
      <sheetName val="Prorrogação_DRE_29_anos1"/>
      <sheetName val="Comparativo_de_Mercado2"/>
      <sheetName val="Capa_Simulador2"/>
      <sheetName val="FLUXO_+_DRE__Original_20_anos2"/>
      <sheetName val="Fatores_20_anos2"/>
      <sheetName val="Prorrogação_Fluxo_29_anos2"/>
      <sheetName val="Prorrogação_DRE_29_anos2"/>
      <sheetName val="Comparativo_de_Mercado3"/>
      <sheetName val="Capa_Simulador3"/>
      <sheetName val="FLUXO_+_DRE__Original_20_anos3"/>
      <sheetName val="Fatores_20_anos3"/>
      <sheetName val="Prorrogação_Fluxo_29_anos3"/>
      <sheetName val="Prorrogação_DRE_29_anos3"/>
      <sheetName val="Comparativo_de_Mercado4"/>
      <sheetName val="Capa_Simulador4"/>
      <sheetName val="FLUXO_+_DRE__Original_20_anos4"/>
      <sheetName val="Fatores_20_anos4"/>
      <sheetName val="Prorrogação_Fluxo_29_anos4"/>
      <sheetName val="Prorrogação_DRE_29_anos4"/>
      <sheetName val="Comparativo_de_Mercado5"/>
      <sheetName val="Capa_Simulador5"/>
      <sheetName val="FLUXO_+_DRE__Original_20_anos5"/>
      <sheetName val="Fatores_20_anos5"/>
      <sheetName val="Prorrogação_Fluxo_29_anos5"/>
      <sheetName val="Prorrogação_DRE_29_anos5"/>
      <sheetName val="Comparativo_de_Mercado6"/>
      <sheetName val="Capa_Simulador6"/>
      <sheetName val="FLUXO_+_DRE__Original_20_anos6"/>
      <sheetName val="Fatores_20_anos6"/>
      <sheetName val="Prorrogação_Fluxo_29_anos6"/>
      <sheetName val="Prorrogação_DRE_29_anos6"/>
      <sheetName val="AUX_Listas"/>
      <sheetName val="aux"/>
      <sheetName val="TPU-DER"/>
      <sheetName val="POS"/>
      <sheetName val="GERAL"/>
      <sheetName val="Projeção_Afiliação"/>
      <sheetName val="Resumo_Rec. Rede"/>
      <sheetName val="ABCR"/>
      <sheetName val="LAT OFE SCR"/>
      <sheetName val="reac1"/>
      <sheetName val="Conciliação Custos - Guara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XO_PROP"/>
      <sheetName val="FLUXO_SIMULA"/>
      <sheetName val="BASE"/>
      <sheetName val="TRAFEGO"/>
      <sheetName val="SIMULADOR"/>
      <sheetName val="RELATA"/>
      <sheetName val="ORIGINAL"/>
      <sheetName val="REALIZADO"/>
      <sheetName val="F01"/>
      <sheetName val="F02"/>
      <sheetName val="F03"/>
      <sheetName val="F04"/>
      <sheetName val="F05"/>
      <sheetName val="F06"/>
      <sheetName val="F07"/>
      <sheetName val="F08"/>
      <sheetName val="F09"/>
      <sheetName val="F10"/>
      <sheetName val="F11"/>
      <sheetName val="F12"/>
      <sheetName val="F13"/>
      <sheetName val="F14"/>
      <sheetName val="F15"/>
      <sheetName val="Capa Simulador"/>
      <sheetName val="FLUXO + DRE  Original 20 anos"/>
      <sheetName val="Fatores 20 anos"/>
      <sheetName val="Prorrogação Fluxo 23 anos"/>
      <sheetName val="Comparativo de Mercado "/>
      <sheetName val="RELATA VÉIO"/>
      <sheetName val="Capa_Simulador"/>
      <sheetName val="FLUXO_+_DRE__Original_20_anos"/>
      <sheetName val="Fatores_20_anos"/>
      <sheetName val="Prorrogação_Fluxo_23_anos"/>
      <sheetName val="Comparativo_de_Mercado_"/>
      <sheetName val="RELATA_VÉIO"/>
      <sheetName val="Capa_Simulador1"/>
      <sheetName val="FLUXO_+_DRE__Original_20_anos1"/>
      <sheetName val="Fatores_20_anos1"/>
      <sheetName val="Prorrogação_Fluxo_23_anos1"/>
      <sheetName val="Comparativo_de_Mercado_1"/>
      <sheetName val="RELATA_VÉIO1"/>
      <sheetName val="Capa_Simulador2"/>
      <sheetName val="FLUXO_+_DRE__Original_20_anos2"/>
      <sheetName val="Fatores_20_anos2"/>
      <sheetName val="Prorrogação_Fluxo_23_anos2"/>
      <sheetName val="Comparativo_de_Mercado_2"/>
      <sheetName val="RELATA_VÉIO2"/>
      <sheetName val="Capa_Simulador3"/>
      <sheetName val="FLUXO_+_DRE__Original_20_anos3"/>
      <sheetName val="Fatores_20_anos3"/>
      <sheetName val="Prorrogação_Fluxo_23_anos3"/>
      <sheetName val="Comparativo_de_Mercado_3"/>
      <sheetName val="RELATA_VÉIO3"/>
      <sheetName val="Capa_Simulador4"/>
      <sheetName val="FLUXO_+_DRE__Original_20_anos4"/>
      <sheetName val="Fatores_20_anos4"/>
      <sheetName val="Prorrogação_Fluxo_23_anos4"/>
      <sheetName val="Comparativo_de_Mercado_4"/>
      <sheetName val="RELATA_VÉIO4"/>
      <sheetName val="Capa_Simulador5"/>
      <sheetName val="FLUXO_+_DRE__Original_20_anos5"/>
      <sheetName val="Fatores_20_anos5"/>
      <sheetName val="Prorrogação_Fluxo_23_anos5"/>
      <sheetName val="Comparativo_de_Mercado_5"/>
      <sheetName val="RELATA_VÉIO5"/>
      <sheetName val="Capa_Simulador6"/>
      <sheetName val="FLUXO_+_DRE__Original_20_anos6"/>
      <sheetName val="Fatores_20_anos6"/>
      <sheetName val="Prorrogação_Fluxo_23_anos6"/>
      <sheetName val="Comparativo_de_Mercado_6"/>
      <sheetName val="RELATA_VÉIO6"/>
      <sheetName val="96.094,00"/>
      <sheetName val="RELATA antigo"/>
      <sheetName val="L09 - Simulador Triângulo do So"/>
      <sheetName val="HIGHLIGH"/>
      <sheetName val="IE0-04"/>
      <sheetName val="Rentabilidade"/>
      <sheetName val="Sispec99"/>
      <sheetName val="Tabelas"/>
      <sheetName val="01"/>
      <sheetName val="03"/>
      <sheetName val="05"/>
      <sheetName val="Header"/>
      <sheetName val="Atender ao Usuá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079907"/>
      <sheetName val="Acom"/>
      <sheetName val="Foto 3x4"/>
      <sheetName val="Resumo"/>
      <sheetName val="Est R$"/>
      <sheetName val="Lançamento"/>
      <sheetName val="Fluxo Sc"/>
      <sheetName val="Resumo Sc"/>
      <sheetName val="Fluxo Gafisa"/>
      <sheetName val="Fluxo_Real_(UFG)"/>
      <sheetName val="Fluxo_Nominal_(Reais)"/>
      <sheetName val="Fluxo_Real_(R$)"/>
      <sheetName val="Fiscal"/>
      <sheetName val="Societario"/>
      <sheetName val="Societario Anual"/>
      <sheetName val="Impostos"/>
      <sheetName val="Giro"/>
      <sheetName val="EVAGraf"/>
      <sheetName val="Mód.1"/>
      <sheetName val="AEN - Auxiliar"/>
      <sheetName val="Summary 2002$"/>
      <sheetName val="Tropical Beta active days"/>
      <sheetName val="Bc Dados"/>
      <sheetName val="Tabela de cus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XO_PROP"/>
      <sheetName val="FLUXO_SIMULA"/>
      <sheetName val="BASE"/>
      <sheetName val="TRAFEGO"/>
      <sheetName val="SIMULADOR"/>
      <sheetName val="RELATA"/>
      <sheetName val="RELATA VÉIO"/>
      <sheetName val="ORIGINAL"/>
      <sheetName val="Equipamentos"/>
      <sheetName val="REALIZADO"/>
      <sheetName val="F01"/>
      <sheetName val="F02"/>
      <sheetName val="F03"/>
      <sheetName val="F04"/>
      <sheetName val="F05"/>
      <sheetName val="F06"/>
      <sheetName val="F07"/>
      <sheetName val="F08"/>
      <sheetName val="F09"/>
      <sheetName val="F10"/>
      <sheetName val="F11"/>
      <sheetName val="F12"/>
      <sheetName val="F13"/>
      <sheetName val="F14"/>
      <sheetName val="F15"/>
      <sheetName val="F16"/>
      <sheetName val="F17"/>
      <sheetName val="F18"/>
      <sheetName val="F19"/>
      <sheetName val="F20"/>
      <sheetName val="F21"/>
      <sheetName val="F22"/>
      <sheetName val="F23"/>
      <sheetName val="F24"/>
      <sheetName val="F25"/>
      <sheetName val="Comparativo de Mercado "/>
      <sheetName val="Capa Simulador"/>
      <sheetName val="FLUXO + DRE  Original 20 anos"/>
      <sheetName val="Fatores 20 anos"/>
      <sheetName val="Prorrogação Fluxo 25 anos"/>
      <sheetName val="LOTE-01"/>
      <sheetName val="RELATA_VÉIO"/>
      <sheetName val="Comparativo_de_Mercado_"/>
      <sheetName val="Capa_Simulador"/>
      <sheetName val="FLUXO_+_DRE__Original_20_anos"/>
      <sheetName val="Fatores_20_anos"/>
      <sheetName val="Prorrogação_Fluxo_25_anos"/>
      <sheetName val="RELATA_VÉIO1"/>
      <sheetName val="Comparativo_de_Mercado_1"/>
      <sheetName val="Capa_Simulador1"/>
      <sheetName val="FLUXO_+_DRE__Original_20_anos1"/>
      <sheetName val="Fatores_20_anos1"/>
      <sheetName val="Prorrogação_Fluxo_25_anos1"/>
      <sheetName val="RELATA_VÉIO2"/>
      <sheetName val="Comparativo_de_Mercado_2"/>
      <sheetName val="Capa_Simulador2"/>
      <sheetName val="FLUXO_+_DRE__Original_20_anos2"/>
      <sheetName val="Fatores_20_anos2"/>
      <sheetName val="Prorrogação_Fluxo_25_anos2"/>
      <sheetName val="RELATA_VÉIO3"/>
      <sheetName val="Comparativo_de_Mercado_3"/>
      <sheetName val="Capa_Simulador3"/>
      <sheetName val="FLUXO_+_DRE__Original_20_anos3"/>
      <sheetName val="Fatores_20_anos3"/>
      <sheetName val="Prorrogação_Fluxo_25_anos3"/>
      <sheetName val="RELATA_VÉIO4"/>
      <sheetName val="Comparativo_de_Mercado_4"/>
      <sheetName val="Capa_Simulador4"/>
      <sheetName val="FLUXO_+_DRE__Original_20_anos4"/>
      <sheetName val="Fatores_20_anos4"/>
      <sheetName val="Prorrogação_Fluxo_25_anos4"/>
      <sheetName val="RELATA_VÉIO5"/>
      <sheetName val="Comparativo_de_Mercado_5"/>
      <sheetName val="Capa_Simulador5"/>
      <sheetName val="FLUXO_+_DRE__Original_20_anos5"/>
      <sheetName val="Fatores_20_anos5"/>
      <sheetName val="Prorrogação_Fluxo_25_anos5"/>
      <sheetName val="RELATA_VÉIO6"/>
      <sheetName val="Comparativo_de_Mercado_6"/>
      <sheetName val="Capa_Simulador6"/>
      <sheetName val="FLUXO_+_DRE__Original_20_anos6"/>
      <sheetName val="Fatores_20_anos6"/>
      <sheetName val="Prorrogação_Fluxo_25_anos6"/>
      <sheetName val="CPU ANTT"/>
      <sheetName val="Resumo_Invest"/>
      <sheetName val="DMT"/>
      <sheetName val="estudo impostos"/>
      <sheetName val="ROL"/>
      <sheetName val="SispecPSAP"/>
      <sheetName val="Coeficientes"/>
      <sheetName val="Apoio"/>
      <sheetName val="01"/>
      <sheetName val="02"/>
      <sheetName val="03"/>
      <sheetName val="04"/>
      <sheetName val="ANNEXES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MED"/>
      <sheetName val="M.O. - 01"/>
      <sheetName val="M.O. - 02"/>
      <sheetName val="M.O. - 03"/>
      <sheetName val="ALI-0158 Gol"/>
      <sheetName val="VEIC."/>
      <sheetName val="EQUIP."/>
      <sheetName val="01-02-03-Junho"/>
      <sheetName val="INFOR"/>
      <sheetName val="CI"/>
      <sheetName val="CI (2)"/>
      <sheetName val="CI_indev."/>
      <sheetName val="TAB_CONV"/>
      <sheetName val="TABELA"/>
      <sheetName val="8,8x_8x"/>
      <sheetName val="VEICULO"/>
      <sheetName val="EQ_RES"/>
      <sheetName val="Terr-preços"/>
      <sheetName val="tabela DER janeiro98"/>
      <sheetName val="DADOS_MED"/>
      <sheetName val="M_O__-_01"/>
      <sheetName val="M_O__-_02"/>
      <sheetName val="M_O__-_03"/>
      <sheetName val="ALI-0158_Gol"/>
      <sheetName val="VEIC_"/>
      <sheetName val="EQUIP_"/>
      <sheetName val="CI_(2)"/>
      <sheetName val="CI_indev_"/>
      <sheetName val="tabela_DER_janeiro98"/>
      <sheetName val="Memória de Cálculo"/>
      <sheetName val="DADOS_MED1"/>
      <sheetName val="M_O__-_011"/>
      <sheetName val="M_O__-_021"/>
      <sheetName val="M_O__-_031"/>
      <sheetName val="ALI-0158_Gol1"/>
      <sheetName val="VEIC_1"/>
      <sheetName val="EQUIP_1"/>
      <sheetName val="CI_(2)1"/>
      <sheetName val="CI_indev_1"/>
      <sheetName val="tabela_DER_janeiro981"/>
      <sheetName val="Memória_de_Cálculo"/>
      <sheetName val="01-02-03-Julho"/>
      <sheetName val="Unit"/>
      <sheetName val="tipo R PP"/>
      <sheetName val="DADOS_MED2"/>
      <sheetName val="M_O__-_012"/>
      <sheetName val="M_O__-_022"/>
      <sheetName val="M_O__-_032"/>
      <sheetName val="ALI-0158_Gol2"/>
      <sheetName val="VEIC_2"/>
      <sheetName val="EQUIP_2"/>
      <sheetName val="CI_(2)2"/>
      <sheetName val="CI_indev_2"/>
      <sheetName val="tabela_DER_janeiro982"/>
      <sheetName val="Memória_de_Cálculo1"/>
      <sheetName val="EQUIPAMENTOS - FL.03"/>
      <sheetName val="Tabela de Preços"/>
      <sheetName val="PLQ - Recuperação Base de Quant"/>
      <sheetName val="Métricas"/>
      <sheetName val="Recape Drenos"/>
      <sheetName val="BASE DE DADOS 1"/>
      <sheetName val="CBUQ MÊS"/>
      <sheetName val="Inv.I"/>
      <sheetName val="Gesamt"/>
      <sheetName val="CONSSID12-96"/>
      <sheetName val="FCF"/>
      <sheetName val="Precificação"/>
      <sheetName val="PLA_SALD"/>
      <sheetName val="01"/>
      <sheetName val="02"/>
      <sheetName val="04"/>
      <sheetName val="05"/>
      <sheetName val="06"/>
      <sheetName val="07"/>
      <sheetName val="08"/>
      <sheetName val="09"/>
      <sheetName val="10"/>
      <sheetName val="11"/>
      <sheetName val="12"/>
      <sheetName val="13"/>
      <sheetName val="14"/>
      <sheetName val="15"/>
      <sheetName val="17"/>
      <sheetName val="18"/>
      <sheetName val="Jurídico"/>
      <sheetName val="RESUMO_AUT1"/>
      <sheetName val="96.094,00"/>
      <sheetName val="Forecasts_VDF"/>
      <sheetName val="Stock Chart"/>
      <sheetName val="Premissas"/>
      <sheetName val="INSUMOS"/>
      <sheetName val="FECHA CONSORCIO"/>
      <sheetName val="FC"/>
      <sheetName val="RESUMO"/>
      <sheetName val="ORG"/>
      <sheetName val="ENC"/>
      <sheetName val="MOD"/>
      <sheetName val="1. C.INDIRETO"/>
      <sheetName val="2. C.CANTEIRO"/>
      <sheetName val="3.PROJ.&amp;SOC."/>
      <sheetName val="4. C.DIRETO"/>
      <sheetName val="4.1 REDES"/>
      <sheetName val="4.2 PV_PI"/>
      <sheetName val="4.3 MND"/>
      <sheetName val="4.4 INTERL"/>
      <sheetName val="4.6 PAVIM"/>
      <sheetName val="4.5 LIG. ESG"/>
      <sheetName val="4.7 DETEC"/>
      <sheetName val="4.8 S.COMP"/>
      <sheetName val="4.9 S.AUXIL"/>
      <sheetName val="EQUIPAMENTOS POR MODALIDADE"/>
      <sheetName val="EQUIPAMENTOS (2)"/>
      <sheetName val="DMT"/>
      <sheetName val="Mão de Obra"/>
      <sheetName val="DADOS_MED3"/>
      <sheetName val="M_O__-_013"/>
      <sheetName val="M_O__-_023"/>
      <sheetName val="M_O__-_033"/>
      <sheetName val="ALI-0158_Gol3"/>
      <sheetName val="VEIC_3"/>
      <sheetName val="EQUIP_3"/>
      <sheetName val="CI_(2)3"/>
      <sheetName val="CI_indev_3"/>
      <sheetName val="tabela_DER_janeiro983"/>
      <sheetName val="Memória_de_Cálculo2"/>
      <sheetName val="FECHA_CONSORCIO"/>
      <sheetName val="1__C_INDIRETO"/>
      <sheetName val="2__C_CANTEIRO"/>
      <sheetName val="3_PROJ_&amp;SOC_"/>
      <sheetName val="4__C_DIRETO"/>
      <sheetName val="4_1_REDES"/>
      <sheetName val="4_2_PV_PI"/>
      <sheetName val="4_3_MND"/>
      <sheetName val="4_4_INTERL"/>
      <sheetName val="4_6_PAVIM"/>
      <sheetName val="4_5_LIG__ESG"/>
      <sheetName val="4_7_DETEC"/>
      <sheetName val="4_8_S_COMP"/>
      <sheetName val="4_9_S_AUXIL"/>
      <sheetName val="EQUIPAMENTOS_POR_MODALIDADE"/>
      <sheetName val="EQUIPAMENTOS_(2)"/>
      <sheetName val="PLQ_-_Recuperação_Base_de_Quant"/>
      <sheetName val="Recape_Drenos"/>
      <sheetName val="BASE_DE_DADOS_1"/>
      <sheetName val="CBUQ_MÊS"/>
      <sheetName val="96_094,00"/>
      <sheetName val="EQUIPAMENTOS_-_FL_03"/>
      <sheetName val="Tabela_de_Preços"/>
      <sheetName val="tipo_R_P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XO_PROP"/>
      <sheetName val="FLUXO_SIMULA"/>
      <sheetName val="BASE"/>
      <sheetName val="TRAFEGO"/>
      <sheetName val="SIMULADOR"/>
      <sheetName val="RELATA"/>
      <sheetName val="ORIGINAL"/>
      <sheetName val="REALIZADO"/>
      <sheetName val="F01"/>
      <sheetName val="F02"/>
      <sheetName val="F03"/>
      <sheetName val="F04"/>
      <sheetName val="F05"/>
      <sheetName val="F06"/>
      <sheetName val="F07"/>
      <sheetName val="F08"/>
      <sheetName val="F09"/>
      <sheetName val="F10"/>
      <sheetName val="F11"/>
      <sheetName val="F12"/>
      <sheetName val="F13"/>
      <sheetName val="F14"/>
      <sheetName val="F15"/>
      <sheetName val="F16"/>
      <sheetName val="F17"/>
      <sheetName val="F18"/>
      <sheetName val="F19"/>
      <sheetName val="F20"/>
      <sheetName val="Comparativo de Mercado"/>
      <sheetName val="Capa Simulador"/>
      <sheetName val="FLUXO + DRE  Original 20 anos"/>
      <sheetName val="Fatores 20 anos"/>
      <sheetName val="Prorrogação Fluxo 28 anos"/>
      <sheetName val="Prorrogação DRE 28 anos"/>
      <sheetName val="Comparativo_de_Mercado"/>
      <sheetName val="Capa_Simulador"/>
      <sheetName val="FLUXO_+_DRE__Original_20_anos"/>
      <sheetName val="Fatores_20_anos"/>
      <sheetName val="Prorrogação_Fluxo_28_anos"/>
      <sheetName val="Prorrogação_DRE_28_anos"/>
      <sheetName val="Comparativo_de_Mercado1"/>
      <sheetName val="Capa_Simulador1"/>
      <sheetName val="FLUXO_+_DRE__Original_20_anos1"/>
      <sheetName val="Fatores_20_anos1"/>
      <sheetName val="Prorrogação_Fluxo_28_anos1"/>
      <sheetName val="Prorrogação_DRE_28_anos1"/>
      <sheetName val="Comparativo_de_Mercado2"/>
      <sheetName val="Capa_Simulador2"/>
      <sheetName val="FLUXO_+_DRE__Original_20_anos2"/>
      <sheetName val="Fatores_20_anos2"/>
      <sheetName val="Prorrogação_Fluxo_28_anos2"/>
      <sheetName val="Prorrogação_DRE_28_anos2"/>
      <sheetName val="Comparativo_de_Mercado3"/>
      <sheetName val="Capa_Simulador3"/>
      <sheetName val="FLUXO_+_DRE__Original_20_anos3"/>
      <sheetName val="Fatores_20_anos3"/>
      <sheetName val="Prorrogação_Fluxo_28_anos3"/>
      <sheetName val="Prorrogação_DRE_28_anos3"/>
      <sheetName val="Comparativo_de_Mercado4"/>
      <sheetName val="Capa_Simulador4"/>
      <sheetName val="FLUXO_+_DRE__Original_20_anos4"/>
      <sheetName val="Fatores_20_anos4"/>
      <sheetName val="Prorrogação_Fluxo_28_anos4"/>
      <sheetName val="Prorrogação_DRE_28_anos4"/>
      <sheetName val="Comparativo_de_Mercado5"/>
      <sheetName val="Capa_Simulador5"/>
      <sheetName val="FLUXO_+_DRE__Original_20_anos5"/>
      <sheetName val="Fatores_20_anos5"/>
      <sheetName val="Prorrogação_Fluxo_28_anos5"/>
      <sheetName val="Prorrogação_DRE_28_anos5"/>
      <sheetName val="Comparativo_de_Mercado6"/>
      <sheetName val="Capa_Simulador6"/>
      <sheetName val="FLUXO_+_DRE__Original_20_anos6"/>
      <sheetName val="Fatores_20_anos6"/>
      <sheetName val="Prorrogação_Fluxo_28_anos6"/>
      <sheetName val="Prorrogação_DRE_28_anos6"/>
      <sheetName val="RELATA VÉIO"/>
      <sheetName val="Manutenção"/>
      <sheetName val="Preços Básicos"/>
      <sheetName val="Composições de Custo Unitário"/>
      <sheetName val="Elétrica"/>
      <sheetName val="RELATA antigo"/>
      <sheetName val="tab5-04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INDICE"/>
      <sheetName val="Comentários"/>
      <sheetName val="GESEN MINA -CR"/>
      <sheetName val="GESEN FERROVIA CR"/>
      <sheetName val="GESEN PORTO CR"/>
      <sheetName val="N22"/>
      <sheetName val="ParticNat"/>
      <sheetName val="CusteioTotal(manual)"/>
      <sheetName val="H EXTRAS"/>
      <sheetName val="Princ.Materiais"/>
      <sheetName val="Viagens"/>
      <sheetName val="Efetivo"/>
      <sheetName val="ParticPessoal"/>
      <sheetName val="ParticPessoal CT"/>
      <sheetName val="GESENAcid "/>
      <sheetName val="EAIGESEN"/>
      <sheetName val="GESENAcidCont"/>
      <sheetName val="Inv99 GESEN"/>
      <sheetName val="7N2311"/>
      <sheetName val="7N2313"/>
      <sheetName val="7N2641"/>
      <sheetName val="7N2642"/>
      <sheetName val="7N2643"/>
      <sheetName val="7N2644"/>
      <sheetName val="Bdados"/>
      <sheetName val="Materiais"/>
      <sheetName val="CusteioTotal"/>
      <sheetName val="GESEN MINA-CC"/>
      <sheetName val="GESEN FERROVIA-CC"/>
      <sheetName val="GESEN PORTO-CC"/>
      <sheetName val="AMV a Favor SUP"/>
      <sheetName val="Dados"/>
      <sheetName val="CPT"/>
      <sheetName val="PLANO DE AÇÃO"/>
      <sheetName val="#REF"/>
      <sheetName val="Principal"/>
      <sheetName val="ORTONA - PORTO VASTO"/>
      <sheetName val="GESEN_MINA_-CR"/>
      <sheetName val="GESEN_FERROVIA_CR"/>
      <sheetName val="GESEN_PORTO_CR"/>
      <sheetName val="H_EXTRAS"/>
      <sheetName val="Princ_Materiais"/>
      <sheetName val="ParticPessoal_CT"/>
      <sheetName val="GESENAcid_"/>
      <sheetName val="Inv99_GESEN"/>
      <sheetName val="GESEN_MINA-CC"/>
      <sheetName val="GESEN_FERROVIA-CC"/>
      <sheetName val="GESEN_PORTO-CC"/>
      <sheetName val="AMV_a_Favor_SUP"/>
      <sheetName val="PLANO_DE_AÇÃO"/>
      <sheetName val="ORTONA_-_PORTO_VAS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BP Análise"/>
      <sheetName val="DRE Análise"/>
      <sheetName val="DRE - Relatório"/>
      <sheetName val="BP - Relatório"/>
      <sheetName val="BP RA"/>
      <sheetName val="DRE RA"/>
      <sheetName val="DOAR"/>
      <sheetName val="AUXILIAR DOAR"/>
      <sheetName val="Tickmarks"/>
      <sheetName val="Moeda Estrangeira"/>
      <sheetName val="XREF"/>
      <sheetName val="Fluxo Consolidado Holding"/>
      <sheetName val="Conciliação Custos - Guarani"/>
      <sheetName val="I. INICIO"/>
      <sheetName val="FINANCIAMENTO COFACE SUDAMERIS"/>
      <sheetName val="03"/>
      <sheetName val="04"/>
      <sheetName val="Intercompany BP"/>
      <sheetName val="PAS Despesa pessoal"/>
      <sheetName val="31-03-09"/>
      <sheetName val="31-12-08"/>
      <sheetName val="Mantenimiento"/>
      <sheetName val="Herrami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licações Financeiras"/>
      <sheetName val="Rev analitica vendas"/>
      <sheetName val="PAS Despesa pessoal"/>
      <sheetName val="AUXILIAR DOAR"/>
      <sheetName val="Moeda Estrangeira"/>
      <sheetName val="XREF"/>
      <sheetName val="Aplicações_Financeiras"/>
      <sheetName val="Rev_analitica_vendas"/>
      <sheetName val="PAS_Despesa_pessoal"/>
      <sheetName val="AUXILIAR_DOAR"/>
    </sheetNames>
    <sheetDataSet>
      <sheetData sheetId="0"/>
      <sheetData sheetId="1"/>
      <sheetData sheetId="2"/>
      <sheetData sheetId="3" refreshError="1"/>
      <sheetData sheetId="4" refreshError="1"/>
      <sheetData sheetId="5" refreshError="1"/>
      <sheetData sheetId="6"/>
      <sheetData sheetId="7"/>
      <sheetData sheetId="8"/>
      <sheetData sheetId="9"/>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Extrapolação"/>
      <sheetName val="PAS Vendas Guarani"/>
      <sheetName val="Pas Vendas Olimpia "/>
      <sheetName val="Funrural PIS Cofiins Olimpia"/>
      <sheetName val="PIS Cofins Guarani"/>
      <sheetName val="ICMS Guarani"/>
      <sheetName val="{PPC}Prov. Ajuste Preço-Jan "/>
      <sheetName val="{PPC}Prov. Ajuste Preço-Abr"/>
      <sheetName val="Parâmetro"/>
      <sheetName val="XREF"/>
      <sheetName val="Tickmarks"/>
      <sheetName val="DRE"/>
      <sheetName val="ICMS"/>
      <sheetName val="TCalc icms"/>
      <sheetName val="TCalc Receitas"/>
      <sheetName val="PAS Pis_Cofins_Funrural  Jul05"/>
      <sheetName val="TCalc Impostos"/>
      <sheetName val="PAS Pis_Cofins_Funrural"/>
      <sheetName val="cut"/>
      <sheetName val="PAS Vendas"/>
      <sheetName val="TEste 30.09.06 ICMS e IPI"/>
      <sheetName val="Teste de Detalhe de Receitas"/>
      <sheetName val="Cut-Off 3112"/>
      <sheetName val="Devoluções"/>
      <sheetName val="Cut-Off 3110"/>
      <sheetName val="Impostos 30.04"/>
      <sheetName val="Impostos 31.01"/>
      <sheetName val="BP"/>
      <sheetName val="Resumo (x) Contab. "/>
      <sheetName val="PAS Despesa pessoal"/>
      <sheetName val="Summary Page"/>
      <sheetName val="NE"/>
      <sheetName val="Receita de Vendas Mensal {ppc}"/>
      <sheetName val="PAS Receita e Impostos - Vendas"/>
      <sheetName val="Preços do Açúcar e Álcool "/>
      <sheetName val="Abertura por Empresa"/>
      <sheetName val="LTN"/>
      <sheetName val="3 - Cálculo Global de Seguros"/>
      <sheetName val="4 -Movimentação Imobilizado"/>
      <sheetName val="2 - Aplicação Financeira"/>
      <sheetName val="Debêntures Reperfilamento"/>
      <sheetName val="Impostos"/>
      <sheetName val="Parâmetro Guarani"/>
      <sheetName val="Parâmetro CESJ"/>
      <sheetName val="Parâmetro Andrade"/>
      <sheetName val="Mapa Movimentação"/>
      <sheetName val="Para Referência"/>
      <sheetName val="Teste Receita Financeira"/>
      <sheetName val="Seleção das notas Fiscais"/>
      <sheetName val="Cut Off"/>
      <sheetName val="Dados para as seleções"/>
      <sheetName val="Resumo BC"/>
      <sheetName val="Saldos Bancos"/>
      <sheetName val="Anexo &quot;H&quot;"/>
      <sheetName val="mov. PL"/>
      <sheetName val="Funrural"/>
      <sheetName val="Rev analitica vendas"/>
      <sheetName val="Amostra NF saída"/>
      <sheetName val="Cut-off"/>
      <sheetName val="Teste Global de Cut-Off"/>
      <sheetName val="Impostos 31.12"/>
      <sheetName val="Impostos 31.03"/>
      <sheetName val="Amostra NF saída AT"/>
      <sheetName val="Vendas - Projeção"/>
      <sheetName val="Suporte DOAR"/>
      <sheetName val="AUXILIAR DOAR"/>
      <sheetName val="Análise de Preço de Venda"/>
      <sheetName val="PAS Impostos"/>
      <sheetName val="STAR 1"/>
      <sheetName val="Base Star"/>
      <sheetName val="Critério Seleção"/>
      <sheetName val="Mapa de Resultado"/>
      <sheetName val="Deposito Judicial"/>
      <sheetName val="Teste de Receita"/>
      <sheetName val="Calculo Amostra"/>
      <sheetName val="CUTOFF "/>
      <sheetName val="Cálculo Amostra"/>
      <sheetName val="Investimentos"/>
    </sheetNames>
    <sheetDataSet>
      <sheetData sheetId="0"/>
      <sheetData sheetId="1"/>
      <sheetData sheetId="2" refreshError="1"/>
      <sheetData sheetId="3"/>
      <sheetData sheetId="4"/>
      <sheetData sheetId="5"/>
      <sheetData sheetId="6"/>
      <sheetData sheetId="7"/>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eitas Vendas IP"/>
      <sheetName val="Deducoes venda IP"/>
      <sheetName val="Receitas Vendas Inpacel"/>
      <sheetName val="PAS Deduções venda Inpacel"/>
      <sheetName val="Lead"/>
      <sheetName val="Receitas_Vendas_IP"/>
      <sheetName val="Deducoes_venda_IP"/>
      <sheetName val="Receitas_Vendas_Inpacel"/>
      <sheetName val="PAS_Deduções_venda_Inpacel"/>
    </sheetNames>
    <sheetDataSet>
      <sheetData sheetId="0"/>
      <sheetData sheetId="1"/>
      <sheetData sheetId="2"/>
      <sheetData sheetId="3"/>
      <sheetData sheetId="4" refreshError="1"/>
      <sheetData sheetId="5"/>
      <sheetData sheetId="6"/>
      <sheetData sheetId="7"/>
      <sheetData sheetId="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Abertura Saldos"/>
      <sheetName val="População STAR_IP"/>
      <sheetName val="Checklist"/>
      <sheetName val="STAR Receitas"/>
      <sheetName val="STAR Custos"/>
      <sheetName val="STAR Impostos sobre Vendas"/>
      <sheetName val="Cut-off"/>
      <sheetName val="PAS Vendas"/>
      <sheetName val="IPBrasil - Sales"/>
      <sheetName val="PAS Deducoes_1otrim"/>
      <sheetName val="Variações"/>
      <sheetName val="XREF"/>
      <sheetName val="Tickmarks"/>
      <sheetName val="Receitas Vendas Inpacel"/>
      <sheetName val="Deducoes venda IP"/>
      <sheetName val="PAS Deduções venda Inpacel"/>
      <sheetName val="BP"/>
      <sheetName val="Circularização Aplicações"/>
      <sheetName val="Mapa"/>
      <sheetName val="Prov. Férias"/>
      <sheetName val="Mapa Mov. Empréstimos {ppc}"/>
      <sheetName val="DRE"/>
      <sheetName val="Resultado Setembro"/>
      <sheetName val="Circularização Emprestimos"/>
      <sheetName val="PAS Despesa pessoal"/>
      <sheetName val="FIF"/>
      <sheetName val="Debêntures Reperfilamento"/>
      <sheetName val="BANCO"/>
      <sheetName val="ICATU"/>
      <sheetName val="E1020"/>
      <sheetName val="Conciliação Custos - Guara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Movimentação"/>
      <sheetName val="Resumo 30-11"/>
      <sheetName val="Emp. Nacionais"/>
      <sheetName val="Swap"/>
      <sheetName val="Moeda Estrangeira"/>
      <sheetName val="Finame Bandeirantes"/>
      <sheetName val="Finame Brad. e BB"/>
      <sheetName val="Juros Total"/>
      <sheetName val="XREF"/>
      <sheetName val="Tickmarks"/>
      <sheetName val="Parâmetro Mov Final"/>
      <sheetName val="Circularizaçao"/>
      <sheetName val="Empr CityBank"/>
      <sheetName val="Threshold Calc"/>
      <sheetName val="Passivo Omisso"/>
      <sheetName val="Anexo 15 - Moeda Estrangeira"/>
      <sheetName val="Anexo 15 - Swap"/>
      <sheetName val="Conciliação Custos - Guarani"/>
      <sheetName val="Intercompany BP"/>
      <sheetName val="PAS Vendas"/>
      <sheetName val="DMPL"/>
      <sheetName val="31-03-09"/>
      <sheetName val="31-12-08"/>
      <sheetName val="Parâmetro de receita"/>
      <sheetName val="Saldos Bancos"/>
      <sheetName val="Abertura de saldos"/>
      <sheetName val="Abertura Saldos"/>
      <sheetName val="Anexo 6"/>
      <sheetName val="I. INICIO"/>
      <sheetName val="AUXILIAR DOAR"/>
      <sheetName val="Const"/>
      <sheetName val="ICATU"/>
      <sheetName val="Fopag"/>
      <sheetName val=" Global fopag"/>
      <sheetName val="FINANCIAMENTO COFACE SUDAMERIS"/>
      <sheetName val="BP"/>
      <sheetName val="Mapa Empréstimos {ppc}"/>
      <sheetName val="ER"/>
      <sheetName val="Xrate"/>
      <sheetName val="Prueba global del IMSS"/>
      <sheetName val="B9831944101"/>
    </sheetNames>
    <sheetDataSet>
      <sheetData sheetId="0"/>
      <sheetData sheetId="1"/>
      <sheetData sheetId="2"/>
      <sheetData sheetId="3"/>
      <sheetData sheetId="4" refreshError="1"/>
      <sheetData sheetId="5"/>
      <sheetData sheetId="6"/>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MAR94"/>
      <sheetName val="DADOS"/>
    </sheetNames>
    <sheetDataSet>
      <sheetData sheetId="0"/>
      <sheetData sheetId="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Abertura de Saldos"/>
      <sheetName val="PAS Vendas"/>
      <sheetName val="PAS Deducoes de Vendas"/>
      <sheetName val="XREF"/>
      <sheetName val="Variacoes"/>
      <sheetName val="Tickmarks"/>
      <sheetName val="Capitalização"/>
      <sheetName val="STAR Receitas"/>
      <sheetName val="Receitas Vendas Inpacel"/>
      <sheetName val="Deducoes venda IP"/>
      <sheetName val="PAS Deduções venda Inpacel"/>
      <sheetName val="BP"/>
      <sheetName val="Anexo IV.2004"/>
      <sheetName val="2002"/>
      <sheetName val="Matriz"/>
      <sheetName val="ce"/>
      <sheetName val="DMPL"/>
      <sheetName val="Xrate"/>
      <sheetName val="Prueba global del IMSS"/>
      <sheetName val="B9831944101"/>
      <sheetName val="Emprestimos 102003 {ppc}"/>
      <sheetName val="Report"/>
      <sheetName val="1"/>
      <sheetName val="AUXILIAR DOAR"/>
      <sheetName val=""/>
      <sheetName val="Mapa de Moviment."/>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F (2)"/>
      <sheetName val="QUF"/>
      <sheetName val="QUF 2"/>
      <sheetName val="Financeira Real até jul.09"/>
      <sheetName val="Indicadores"/>
      <sheetName val="Relacionamento"/>
      <sheetName val="Relacionamento 2"/>
      <sheetName val="Covenants OHL"/>
      <sheetName val="BP 30-06-09"/>
      <sheetName val="DRE 30-06-09"/>
      <sheetName val="FC_2009"/>
      <sheetName val="usos"/>
      <sheetName val="Físico Real até jul.09"/>
      <sheetName val="Destaques"/>
      <sheetName val="Empregos"/>
      <sheetName val="Inauguraças das praças"/>
      <sheetName val="Licenças por subcrédito"/>
      <sheetName val="Plan2"/>
      <sheetName val="Plan3"/>
      <sheetName val="PAS Vendas"/>
      <sheetName val="QUF_(2)"/>
      <sheetName val="QUF_2"/>
      <sheetName val="Financeira_Real_até_jul_09"/>
      <sheetName val="Relacionamento_2"/>
      <sheetName val="Covenants_OHL"/>
      <sheetName val="BP_30-06-09"/>
      <sheetName val="DRE_30-06-09"/>
      <sheetName val="Físico_Real_até_jul_09"/>
      <sheetName val="Inauguraças_das_praças"/>
      <sheetName val="Licenças_por_subcrédito"/>
      <sheetName val="PAS_Ven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1"/>
      <sheetName val="Anexo 2"/>
      <sheetName val="Anexo 3 "/>
      <sheetName val="Anexo 4"/>
      <sheetName val="Anexo 5"/>
      <sheetName val="Anexo  6"/>
      <sheetName val="Anexo 7"/>
      <sheetName val="Anexo 10"/>
      <sheetName val="Anexo 11"/>
      <sheetName val="Anexo 12"/>
      <sheetName val="Anexo13"/>
      <sheetName val="Anexo 14"/>
      <sheetName val="Anexo 15 - Emp. Nacionais"/>
      <sheetName val="Anexo 15 - Swap"/>
      <sheetName val="Anexo 15 - Moeda Estrangeira"/>
      <sheetName val="Anexo 15 - Finame"/>
      <sheetName val="Anexo 16"/>
      <sheetName val="Anexo 17"/>
      <sheetName val="Anexo 18"/>
      <sheetName val="Anexo 19"/>
      <sheetName val="Anexo 20"/>
      <sheetName val="Anexo 21"/>
      <sheetName val="Anexo 22"/>
      <sheetName val="Anexo 23"/>
      <sheetName val="Anexo 24"/>
      <sheetName val="Anexo 9"/>
      <sheetName val="Anexo 8"/>
      <sheetName val="Anexo 15"/>
      <sheetName val="Anexo 15 _ Moeda Estrangeira"/>
      <sheetName val="consolidado-cap_10-2007"/>
      <sheetName val="Mútuo {ppc}"/>
      <sheetName val="XREF"/>
      <sheetName val="Circularização Emprestimos"/>
      <sheetName val="PAS Vendas"/>
      <sheetName val="31-12-2008"/>
      <sheetName val="Anexo 6"/>
      <sheetName val="Tab"/>
      <sheetName val="Emprestimos 102003 {ppc}"/>
      <sheetName val="Dados Star"/>
      <sheetName val="PAS Deduções venda Inpacel"/>
      <sheetName val="Deducoes venda IP"/>
      <sheetName val="Cálculo Global - INSS-FGTS"/>
      <sheetName val="Receitas Vendas Inpacel"/>
      <sheetName val="BP"/>
      <sheetName val="D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sheetName val="DRE"/>
      <sheetName val="DMPL"/>
      <sheetName val="DOAR"/>
      <sheetName val="movimentação Doar"/>
      <sheetName val="movimentação"/>
      <sheetName val="XREF"/>
      <sheetName val="Anexo 15 - Moeda Estrangeira"/>
      <sheetName val="Anexo 15 - Swap"/>
      <sheetName val="31-12-2008"/>
      <sheetName val="movimentação_Doar"/>
      <sheetName val="Anexo_15_-_Moeda_Estrangeira"/>
      <sheetName val="Anexo_15_-_Swap"/>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forms"/>
      <sheetName val="Qtr-forms "/>
      <sheetName val="M - 22"/>
      <sheetName val="Form M-30"/>
      <sheetName val="Fixed Assets"/>
      <sheetName val="Parametro - VC"/>
      <sheetName val="Emprestimos 102003 {ppc}"/>
      <sheetName val="XREF"/>
      <sheetName val="Report"/>
      <sheetName val="Forecast"/>
      <sheetName val="MAPA"/>
      <sheetName val="Excess Calc"/>
      <sheetName val="LX_Prov Férias e 13º Salário"/>
      <sheetName val="Links"/>
      <sheetName val="Lead"/>
      <sheetName val="Rep"/>
      <sheetName val="Dados"/>
      <sheetName val="Anexo 15 - Moeda Estrangeira"/>
      <sheetName val="Anexo 15 - Swap"/>
      <sheetName val="Quartely Forms"/>
      <sheetName val="Base materialidade"/>
      <sheetName val="Mútuo {ppc}"/>
      <sheetName val="Circularização Emprestimos"/>
      <sheetName val="PAS Vendas"/>
      <sheetName val="medição"/>
      <sheetName val="tabela DER julho97"/>
      <sheetName val="Monthly_forms"/>
      <sheetName val="Qtr-forms_"/>
      <sheetName val="M_-_22"/>
      <sheetName val="Form_M-30"/>
      <sheetName val="Fixed_Assets"/>
      <sheetName val="Parametro_-_VC"/>
      <sheetName val="Emprestimos_102003_{ppc}"/>
      <sheetName val="Excess_Calc"/>
      <sheetName val="LX_Prov_Férias_e_13º_Salário"/>
      <sheetName val="Anexo_15_-_Moeda_Estrangeira"/>
      <sheetName val="Anexo_15_-_Swap"/>
      <sheetName val="Quartely_Forms"/>
      <sheetName val="Base_materialidade"/>
      <sheetName val="Mútuo_{ppc}"/>
      <sheetName val="Circularização_Emprestimos"/>
      <sheetName val="PAS_Vendas"/>
      <sheetName val="resumo (x) contab. "/>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EMPR 1º  2º 3º 4º trim. {ppc}"/>
      <sheetName val="Calculos - DTT"/>
      <sheetName val="Parametro - Juros e VM"/>
      <sheetName val="Parametro - VC"/>
      <sheetName val="Threshold Calc"/>
      <sheetName val="XREF"/>
      <sheetName val="Tickmarks"/>
      <sheetName val="MovimentEmprést. 31102003 {ppc}"/>
      <sheetName val="Escalonamento BID"/>
      <sheetName val="Emprestimos 122003 {ppc}"/>
      <sheetName val="Fin 102003 {ppc}"/>
      <sheetName val="Emprestimos 102003 {ppc}"/>
      <sheetName val="Escalonamento Divida"/>
      <sheetName val="Anexo 15 - Moeda Estrangeira"/>
      <sheetName val="Anexo 15 - Swap"/>
      <sheetName val="BP"/>
      <sheetName val="Canbrás -Video"/>
      <sheetName val="Teste Receita_Horizon"/>
      <sheetName val="Lead"/>
      <sheetName val="Mútuos não realizáveis"/>
      <sheetName val="Receitas Vendas Inpacel"/>
      <sheetName val="Deducoes venda IP"/>
      <sheetName val="PAS Deduções venda Inpacel"/>
      <sheetName val="Mútuo {ppc}"/>
      <sheetName val="Circularização Emprestimos"/>
      <sheetName val="PAS Vendas"/>
    </sheetNames>
    <sheetDataSet>
      <sheetData sheetId="0"/>
      <sheetData sheetId="1"/>
      <sheetData sheetId="2"/>
      <sheetData sheetId="3"/>
      <sheetData sheetId="4"/>
      <sheetData sheetId="5" refreshError="1"/>
      <sheetData sheetId="6"/>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Resumo partes ligadas"/>
      <sheetName val="Despesas partes ligadas"/>
      <sheetName val="Despesas Conserva"/>
      <sheetName val="Despesas Adm."/>
      <sheetName val="Outras Despesas"/>
      <sheetName val="Global"/>
      <sheetName val="XREF"/>
      <sheetName val="Tickmarks"/>
      <sheetName val="BP"/>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JLP FINAL"/>
      <sheetName val="Mutação do PL Trimestral"/>
    </sheetNames>
    <sheetDataSet>
      <sheetData sheetId="0" refreshError="1"/>
      <sheetData sheetId="1"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Var. Saldos"/>
      <sheetName val="NE's"/>
      <sheetName val="PLR"/>
      <sheetName val="Outorga"/>
      <sheetName val="Resumo Contingências- 31.12"/>
      <sheetName val="Circularização 311206"/>
      <sheetName val="Cível -31.12 {PPC} "/>
      <sheetName val="Trabalhista 31.12 {PPC}"/>
      <sheetName val="Cont-  Cível "/>
      <sheetName val="Cont - Trabalhista"/>
      <sheetName val="XREF"/>
      <sheetName val="Tickmarks"/>
      <sheetName val="NE"/>
      <sheetName val="Outorga 31.12"/>
      <sheetName val="Valor presente dez-07"/>
      <sheetName val="JCP "/>
      <sheetName val="Circularização ARTESP"/>
      <sheetName val="Circularização 311207"/>
      <sheetName val="Planilha contingências"/>
      <sheetName val="Resumo Contingências"/>
      <sheetName val="Cível {ppc}"/>
      <sheetName val="Trabalhista  {ppc}"/>
      <sheetName val="Resumo Contingências "/>
      <sheetName val="Outorga Nominal"/>
      <sheetName val="Outorga Valor Presente 06-08"/>
      <sheetName val="Circularização 30.06"/>
      <sheetName val="JCP"/>
      <sheetName val="Trabalhista {ppc}"/>
      <sheetName val="Parametro"/>
      <sheetName val="Cível "/>
      <sheetName val="Trabalhista"/>
      <sheetName val="Ambiental"/>
      <sheetName val="Tributário"/>
      <sheetName val="Adm-trabalhista"/>
      <sheetName val="Regulatório"/>
      <sheetName val="Circular. Adto"/>
      <sheetName val="Obrig. Sociais"/>
      <sheetName val="Obrig. fiscais"/>
      <sheetName val="Provisões R$"/>
      <sheetName val="Adto Clientes"/>
      <sheetName val="Folha"/>
      <sheetName val="Férias"/>
      <sheetName val="13o. salário"/>
      <sheetName val="#REF"/>
      <sheetName val="IRPJ e CSLL"/>
      <sheetName val="Impostos"/>
      <sheetName val="Abertura de Contas Dez02"/>
      <sheetName val="Abertura de Contas Nov02"/>
      <sheetName val="Contabilização ISS"/>
      <sheetName val="PAS - PIS e  COFINS"/>
      <sheetName val="Atualização Selic"/>
      <sheetName val="Selic acumulada IR e CS"/>
      <sheetName val="LAPIS - Dez.02 {ppc}"/>
      <sheetName val="Teste Fopag"/>
      <sheetName val="PAS  -  INSS e FGTS"/>
      <sheetName val="PAS Férias"/>
      <sheetName val="Teste de Férias"/>
      <sheetName val="Resumo Fopag"/>
      <sheetName val="Calculo Global Pis-Cofins"/>
      <sheetName val="INSS e FGTS"/>
      <sheetName val="Phihong"/>
      <sheetName val="Parâmetro"/>
      <sheetName val="Pró-labore exterior"/>
      <sheetName val="PAS Férias e 13 Sal."/>
      <sheetName val="Excess Calc R$"/>
      <sheetName val="Threshold Calc"/>
      <sheetName val="Control Report"/>
      <sheetName val="Variação Enc.Prov.Trab."/>
      <sheetName val="Perd.Iniv.3108"/>
      <sheetName val="Parc.3108"/>
      <sheetName val="Imp. aRec.3108e3011"/>
      <sheetName val="Variação Prov.Cont."/>
      <sheetName val="ICMS conting3108e3011"/>
      <sheetName val="Enc.Prov.Trab.3108"/>
      <sheetName val="Prov.Cont 3108e3011"/>
      <sheetName val="Circularização 30.06.09"/>
      <sheetName val="Advogado Omisso 30.06.09"/>
      <sheetName val="Resumo"/>
      <sheetName val="Cível - Passivo"/>
      <sheetName val="Cível - Ativo"/>
      <sheetName val="Administrativo"/>
      <sheetName val="AUXILIAR DOAR"/>
      <sheetName val="Fopag"/>
      <sheetName val="CP exterior {ppc}"/>
      <sheetName val="W. W. Intern. {ppc}"/>
      <sheetName val="Global Resultado"/>
      <sheetName val="Correção operadora"/>
      <sheetName val="Sponsorship"/>
      <sheetName val="IGP-M"/>
      <sheetName val="Juros Provisionados"/>
      <sheetName val="ISS"/>
      <sheetName val="Lalur"/>
      <sheetName val="Sheet1"/>
      <sheetName val="Sheet1 (2)"/>
      <sheetName val="Circ. Adiant. Clientes"/>
      <sheetName val="Royalties"/>
      <sheetName val="Férias acum."/>
      <sheetName val="13. salário"/>
      <sheetName val="RH-FOPAG ppc"/>
      <sheetName val="B.Horas"/>
      <sheetName val="Pis-Cofins ppc"/>
      <sheetName val="Conceitos ppc"/>
      <sheetName val="Base ppc"/>
      <sheetName val="Instalação ppc"/>
      <sheetName val="Treinamento ppc"/>
      <sheetName val="Risco Técn. ppc"/>
      <sheetName val="Garantia ppc"/>
      <sheetName val="Férias e 13o"/>
      <sheetName val="Pis e Cofins"/>
      <sheetName val="Salario Educação"/>
      <sheetName val="W.W. Operadora {ppc}"/>
      <sheetName val="INSS"/>
      <sheetName val="RFD"/>
      <sheetName val="Circularização de Adv. 31.12"/>
      <sheetName val="Cível passivo "/>
      <sheetName val="Cível ativo"/>
      <sheetName val="estoque total dez_98"/>
      <sheetName val="Despesas partes ligadas"/>
      <sheetName val="Impostos a Recup. 31.10.04"/>
      <sheetName val="Recálculo CP - LP"/>
      <sheetName val="Estimt. Realização ICMS"/>
      <sheetName val="Cálc. Glob.Prov. Férias e 13o. "/>
      <sheetName val="Comp. Prov. Diversas"/>
      <sheetName val="Cálculo Global PPR"/>
      <sheetName val="Tickmarks (2)"/>
      <sheetName val="Contingências"/>
      <sheetName val="Circularização de Advogados"/>
      <sheetName val="Pis_Cofins Abril04 {ppc}"/>
      <sheetName val="PIS e COFINS "/>
      <sheetName val="Créditos PIS "/>
      <sheetName val="ICMS "/>
      <sheetName val="IRRF e ISS"/>
      <sheetName val="Férias "/>
      <sheetName val="FGTS e INSS"/>
      <sheetName val="INSS Prest. Serviço (ppc)"/>
      <sheetName val="Fopag "/>
      <sheetName val="Juros sCP"/>
      <sheetName val="IRRF"/>
      <sheetName val="Férias {PPC}"/>
      <sheetName val="ICMS"/>
      <sheetName val="IR e CSLL"/>
      <sheetName val="Circularização "/>
      <sheetName val="vda entr. fut."/>
      <sheetName val="prov. ferias"/>
      <sheetName val="prov. 13 sal."/>
      <sheetName val="Folha Pagto"/>
      <sheetName val="BP"/>
      <sheetName val="ATIVO"/>
      <sheetName val="N.E"/>
      <sheetName val="Circularização"/>
      <sheetName val="Rollfoward"/>
      <sheetName val="Controle Leitesol"/>
      <sheetName val="J.C.P 30.09.08"/>
      <sheetName val="Créditos não Identificados"/>
      <sheetName val="ICMS-IPI 31.12.05"/>
      <sheetName val="Passivo Omisso 31.12.05"/>
      <sheetName val="ICMS Imobilizado. 30.09.05"/>
      <sheetName val="Conciliaç Férias e 13o."/>
      <sheetName val="Calc. Global Férias e 13o."/>
      <sheetName val="Cálc. Global INSS FGTS"/>
      <sheetName val="Calc.Global PPR"/>
      <sheetName val="Provisões diversas"/>
      <sheetName val="honorários de consultoria"/>
      <sheetName val="Provisões Diversas 30.09.09"/>
      <sheetName val="Provisões Diversas 31.12.09"/>
      <sheetName val="Provisão Fretes AVG"/>
      <sheetName val="Provisão PPR 2009"/>
      <sheetName val="Provisão MIP 2008 e 2009"/>
      <sheetName val="Parâmetro 31.12"/>
      <sheetName val="Circ. Cartões 31.12.04"/>
      <sheetName val="Cálculo PDD - DTT "/>
      <sheetName val="Garantia Complementar"/>
      <sheetName val="Circ. FMX - Fininvest 31.12.04"/>
      <sheetName val="Processos Trabalhistas"/>
      <sheetName val="Detalhe Fopag"/>
      <sheetName val="Abertura Saldos"/>
      <sheetName val="Para ref."/>
      <sheetName val="CSLL"/>
      <sheetName val="Pis Cofins Sarc"/>
      <sheetName val="Pis-Cofins 31-10"/>
      <sheetName val="Pis - Cofins 31-12"/>
      <sheetName val="Provisão Pis Cofins"/>
      <sheetName val="Parâmetro PIS"/>
      <sheetName val="Parâmetro Cofins"/>
      <sheetName val="Refis"/>
      <sheetName val="Ad. Client. 31-10"/>
      <sheetName val="Ad. Client. 31-12"/>
      <sheetName val="Parâmetro de receita"/>
      <sheetName val="DeprecOut"/>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refreshError="1"/>
      <sheetData sheetId="66"/>
      <sheetData sheetId="67" refreshError="1"/>
      <sheetData sheetId="68" refreshError="1"/>
      <sheetData sheetId="69"/>
      <sheetData sheetId="70"/>
      <sheetData sheetId="71"/>
      <sheetData sheetId="72" refreshError="1"/>
      <sheetData sheetId="73"/>
      <sheetData sheetId="74" refreshError="1"/>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sheetData sheetId="124"/>
      <sheetData sheetId="125" refreshError="1"/>
      <sheetData sheetId="126" refreshError="1"/>
      <sheetData sheetId="127" refreshError="1"/>
      <sheetData sheetId="128" refreshError="1"/>
      <sheetData sheetId="129" refreshError="1"/>
      <sheetData sheetId="130"/>
      <sheetData sheetId="131" refreshError="1"/>
      <sheetData sheetId="132"/>
      <sheetData sheetId="133" refreshError="1"/>
      <sheetData sheetId="134" refreshError="1"/>
      <sheetData sheetId="135"/>
      <sheetData sheetId="136" refreshError="1"/>
      <sheetData sheetId="137"/>
      <sheetData sheetId="138" refreshError="1"/>
      <sheetData sheetId="139" refreshError="1"/>
      <sheetData sheetId="140" refreshError="1"/>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 sheetId="180" refreshError="1"/>
      <sheetData sheetId="181"/>
      <sheetData sheetId="182"/>
      <sheetData sheetId="183"/>
      <sheetData sheetId="184" refreshError="1"/>
      <sheetData sheetId="185" refreshError="1"/>
      <sheetData sheetId="186" refreshError="1"/>
      <sheetData sheetId="187"/>
      <sheetData sheetId="188" refreshError="1"/>
      <sheetData sheetId="189" refreshError="1"/>
      <sheetData sheetId="190"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PAS Fopag"/>
      <sheetName val="Detalhes - salários IP Mogi Gua"/>
      <sheetName val="Detalhes Férias e 13o IP"/>
      <sheetName val="XREF"/>
      <sheetName val="Tickmarks"/>
      <sheetName val="Folha Pagto"/>
      <sheetName val="Cálculo Global - Férias e 13o. "/>
      <sheetName val="BP"/>
      <sheetName val="DRE"/>
      <sheetName val="Investimento"/>
      <sheetName val="Emprestimos 102003 {ppc}"/>
      <sheetName val="Report"/>
      <sheetName val="Anexo 15 - Moeda Estrangeira"/>
      <sheetName val="Anexo 15 - Swap"/>
      <sheetName val="Despesas partes ligadas"/>
      <sheetName val="Curvas"/>
      <sheetName val="PAS Moeda Nacional"/>
      <sheetName val="Mútuo {ppc}"/>
      <sheetName val="Circularização Emprestimo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to Básico x Funcional"/>
      <sheetName val="RESUMO"/>
      <sheetName val="Premissas"/>
      <sheetName val="OAE 101"/>
      <sheetName val="OAE 101 - MC"/>
      <sheetName val="OAE 102 "/>
      <sheetName val="OAE 102 - MC"/>
      <sheetName val="OAE 204"/>
      <sheetName val="OAE 204 - MC"/>
      <sheetName val="OAE 207"/>
      <sheetName val="OAE 207 - MC"/>
      <sheetName val="OAE 205 e 206 "/>
      <sheetName val="OAE 205 e 206 - MC"/>
      <sheetName val="OAE 208 "/>
      <sheetName val="OAE 208 - MC"/>
      <sheetName val="OAE 209"/>
      <sheetName val="OAE 209 - MC"/>
      <sheetName val="OAE 210 "/>
      <sheetName val="OAE 210 - MC1"/>
      <sheetName val="OAE 210 - MC2"/>
      <sheetName val="OAE 301 "/>
      <sheetName val="OAE 301 - MC"/>
      <sheetName val="Alça MS J201"/>
      <sheetName val="Alça MS J201 - MC1"/>
      <sheetName val="Alça MS J201 - MC2"/>
      <sheetName val="Alça J - MS-201"/>
      <sheetName val="Quantitativos - OUTEC"/>
      <sheetName val="LISTA DAS CPUs"/>
      <sheetName val="Mercado Contrato 4600014531"/>
      <sheetName val="Planilha AGRUPADA"/>
      <sheetName val="1-DUPLICAÇÕES"/>
      <sheetName val="2-OAE"/>
      <sheetName val="3-PASSARELAS"/>
      <sheetName val="4-PASSAGEM INFERIOR"/>
      <sheetName val="5-ACESSOS"/>
      <sheetName val="6-DIAMANTE"/>
      <sheetName val="7-TROMBETA"/>
      <sheetName val="8-MARGINAIS"/>
      <sheetName val="9-RETORNO"/>
      <sheetName val="10-CONTORNO"/>
      <sheetName val="Retigráfico Duplicação"/>
      <sheetName val="Croquis - OAE e OAC"/>
      <sheetName val="Cadastro de OAEs Lote 5"/>
      <sheetName val="Passarelas novas"/>
      <sheetName val="ORDPLAN"/>
      <sheetName val="CÁLC DO PAVIMENTO"/>
      <sheetName val="Plan1"/>
      <sheetName val="Plan1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VP - HP 12C 31.12"/>
      <sheetName val="VP - 31.12"/>
      <sheetName val="Outorga Fixa"/>
      <sheetName val="XREF"/>
      <sheetName val="Tickmarks"/>
      <sheetName val="Links"/>
      <sheetName val="NE e Mov Outorga"/>
      <sheetName val="VP - HP 12C (2)"/>
      <sheetName val="Report - 30.06.2005"/>
      <sheetName val="VP - 30.06.2005"/>
      <sheetName val="Outorga Fixa 30.06.2005"/>
      <sheetName val="VP - HP 12C 30.11"/>
      <sheetName val="VP - 30.11"/>
      <sheetName val="NE Credores pela Concessão"/>
      <sheetName val="Outorga Fixa_31.12"/>
      <sheetName val="autovias 31.12.06"/>
      <sheetName val="VP - 31.12_30.06"/>
      <sheetName val="Parâmetro"/>
      <sheetName val="VP - HP 12C 31.12_30.06"/>
      <sheetName val="Outorga Fixa_30.06"/>
      <sheetName val="BP"/>
      <sheetName val="Anexo 15 - Moeda Estrangeira"/>
      <sheetName val="Anexo 15 - Swap"/>
      <sheetName val="Mútuo {ppc}"/>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BP"/>
      <sheetName val="DRE"/>
      <sheetName val="DMPL"/>
      <sheetName val="DOAR"/>
      <sheetName val="AUXILIAR DOAR"/>
      <sheetName val="Tickmarks"/>
      <sheetName val="BP 311205"/>
      <sheetName val="DRE 311205"/>
      <sheetName val="DMPL 311205"/>
      <sheetName val="DOAR 311205"/>
      <sheetName val="BP 300906"/>
      <sheetName val="DRE 300906"/>
      <sheetName val="XREF"/>
      <sheetName val="P3 - Fopag"/>
      <sheetName val="Garantias"/>
      <sheetName val="Anexo 15 - Moeda Estrangeira"/>
      <sheetName val="Anexo 15 - Swa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Moeda Estrangeira"/>
      <sheetName val="Swap"/>
      <sheetName val="Capital Giro"/>
      <sheetName val="Resumo Créd. Rot. "/>
      <sheetName val="Bco Brasil"/>
      <sheetName val="Sumitomo"/>
      <sheetName val="CCF"/>
      <sheetName val="Sudameris"/>
      <sheetName val="Juros"/>
      <sheetName val="XREF"/>
      <sheetName val="Tickmarks"/>
      <sheetName val="DRE"/>
      <sheetName val="BP"/>
      <sheetName val="População Res."/>
      <sheetName val="AFinanc"/>
      <sheetName val="Emprestimos 102003 {ppc}"/>
      <sheetName val="Report"/>
      <sheetName va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Receitas Pedágio - Março"/>
      <sheetName val="Receitas Pedágio - Junho"/>
      <sheetName val="PIS, Cofins e Out Variav. 30.06"/>
      <sheetName val="Contabilizacao"/>
      <sheetName val="XREF"/>
      <sheetName val="Tickmarks"/>
      <sheetName val="Resumo"/>
      <sheetName val="DRE"/>
      <sheetName val="BP"/>
      <sheetName val="PIS, Cofins e Out Variav. 31.03"/>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ros"/>
      <sheetName val="Receitas Pedágio - Set.07"/>
      <sheetName val="PIS, Cofins e Out Variav. 31.03"/>
      <sheetName val="Sheet1"/>
      <sheetName val="Tickmarks"/>
      <sheetName val="XREF"/>
      <sheetName val="BANCO"/>
      <sheetName val="CUSTO CONSOLID"/>
      <sheetName val="CUSTO MONETARIO_CONSOLID"/>
      <sheetName val="Bco1"/>
      <sheetName val="CUSTO UNIT TRANS_CD RJ"/>
      <sheetName val="CUSTO UNIT TRANS_CD SP"/>
      <sheetName val="CUSTO UNIT PORTO"/>
      <sheetName val="CUSTO UNIT UAG"/>
      <sheetName val="CUSTO UNIT UCAO"/>
      <sheetName val="CUSTO UNIT TRANS_CD BH"/>
      <sheetName val="CRITERIOS"/>
      <sheetName val="CUSTO UNIT CD BH"/>
      <sheetName val="CUSTO UNIT CD RJ"/>
      <sheetName val="CUSTO UNIT CD SP"/>
      <sheetName val="PAES INSS"/>
      <sheetName val="DRE"/>
      <sheetName val="1"/>
      <sheetName val="Emprestimos 102003 {ppc}"/>
      <sheetName val="Report"/>
      <sheetName val="Lead"/>
      <sheetName val="Depreciación de bajas de 2000"/>
      <sheetName val="Enero 2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PAS Receitas de Pedágio"/>
      <sheetName val="Receitas Acessórias"/>
      <sheetName val="Impostos"/>
      <sheetName val="Cálculo Parâmetro"/>
      <sheetName val="XREF"/>
      <sheetName val="Tickmarks"/>
      <sheetName val="PIS, Cofins e Out Variav. 31.03"/>
      <sheetName val="Comissões"/>
      <sheetName val="PAES Tributos Federais"/>
      <sheetName val="Fluxo de Caixa CF"/>
      <sheetName val="PAES INS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Nota Explicativa"/>
      <sheetName val="Outorga Fixa"/>
      <sheetName val="Vr. Presente Outorga"/>
      <sheetName val="Mov. LP"/>
      <sheetName val="XREF"/>
      <sheetName val="Tickmarks"/>
      <sheetName val="Outorga 30.09"/>
      <sheetName val="VP - HP 12C 30.09"/>
      <sheetName val="VP - 30.09"/>
      <sheetName val="NE"/>
      <sheetName val="Circularização"/>
      <sheetName val="Outorga Fixa 30.06.09"/>
      <sheetName val="Cálculo HP 12c"/>
      <sheetName val="VP - 30.06.08"/>
      <sheetName val="Outorga Fixa 31.05.09"/>
      <sheetName val="Tela IGPM"/>
      <sheetName val="Impostos"/>
      <sheetName val="Tarifas"/>
      <sheetName val="Outorga Fixa e Variavel "/>
      <sheetName val="AVP Vianorte 30.11.09"/>
      <sheetName val="Tela IGPM 30.11.09"/>
      <sheetName val="Parâmetro"/>
      <sheetName val="PIS, Cofins e Out Variav. 31.03"/>
      <sheetName val="Outorga Fixa e Variavel  30.11"/>
      <sheetName val="Outorga Fixa e Variavel  31.12"/>
      <sheetName val="Tela IGPM 31.12.2009"/>
      <sheetName val="Sheet1"/>
      <sheetName val="Tela IGPM 30.11.09 (2)"/>
      <sheetName val="Outorga Fixa e Variavel 30.09"/>
      <sheetName val="AVP Outorga 30.09.10"/>
      <sheetName val="#REF"/>
      <sheetName val="Outorga 31.03"/>
      <sheetName val="AVP Outorga 31.03"/>
      <sheetName val="Outorga 12.2011"/>
      <sheetName val="AVP Outorga 12.2011"/>
      <sheetName val="Pagamento Outorga 12.2011"/>
      <sheetName val="Outorga 30.09.11"/>
      <sheetName val="AVP Outorga 30-09-11"/>
      <sheetName val="Outorga 30.06.11"/>
      <sheetName val="AVP Outorga 30.06"/>
      <sheetName val="Outorga  2011 {PPC}"/>
      <sheetName val="Outorga 31.12.11"/>
      <sheetName val="AVP Outorga 31.12.11"/>
      <sheetName val="Pagamento Outorga 12-2011"/>
      <sheetName val="Pagamento Outorga 09-201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sheetData sheetId="29"/>
      <sheetData sheetId="30" refreshError="1"/>
      <sheetData sheetId="31" refreshError="1"/>
      <sheetData sheetId="32" refreshError="1"/>
      <sheetData sheetId="33"/>
      <sheetData sheetId="34"/>
      <sheetData sheetId="35" refreshError="1"/>
      <sheetData sheetId="36" refreshError="1"/>
      <sheetData sheetId="37" refreshError="1"/>
      <sheetData sheetId="38"/>
      <sheetData sheetId="39" refreshError="1"/>
      <sheetData sheetId="40" refreshError="1"/>
      <sheetData sheetId="41" refreshError="1"/>
      <sheetData sheetId="42" refreshError="1"/>
      <sheetData sheetId="43"/>
      <sheetData sheetId="44" refreshError="1"/>
      <sheetData sheetId="45" refreshError="1"/>
      <sheetData sheetId="46"/>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sheetName val="DR"/>
      <sheetName val="DM"/>
      <sheetName val="EMPRESTIMOS"/>
      <sheetName val="DOAR"/>
      <sheetName val="PARTES"/>
      <sheetName val="IMOBILIZADO"/>
      <sheetName val="Movimentação Imobilizado"/>
      <sheetName val="MAPAIMOB"/>
      <sheetName val="MAPADIF"/>
      <sheetName val="MOV. LONGO PRAZO"/>
      <sheetName val="FLUXO CAIXA IND."/>
      <sheetName val="FLUXO CAIXA IND. (2)"/>
      <sheetName val="Lead"/>
      <sheetName val="Links"/>
      <sheetName val="Cálculo Parâmetro"/>
      <sheetName val="XREF"/>
      <sheetName val="Impostos"/>
      <sheetName val="Comp0313"/>
      <sheetName val="Movimentação_Imobilizado"/>
      <sheetName val="MOV__LONGO_PRAZO"/>
      <sheetName val="FLUXO_CAIXA_IND_"/>
      <sheetName val="FLUXO_CAIXA_IND__(2)"/>
      <sheetName val="Cálculo_Parâmetro"/>
      <sheetName val="marke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imentação"/>
      <sheetName val="Resumo PR"/>
      <sheetName val="Gastos PR"/>
      <sheetName val="XREF"/>
      <sheetName val="Tickmarks"/>
      <sheetName val="Lead"/>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Variação Final"/>
      <sheetName val="Pas Vendas "/>
      <sheetName val="PIS-COFINS"/>
      <sheetName val="Funrural"/>
      <sheetName val="XREF"/>
      <sheetName val="Tickmarks"/>
      <sheetName val="Receitas Vendas Inpacel"/>
      <sheetName val="Deducoes venda IP"/>
      <sheetName val="PAS Deduções venda Inpacel"/>
      <sheetName val="Circularização Emprestimos"/>
      <sheetName val="PIS, Cofins e Out Variav. 31.03"/>
      <sheetName val="Impostos"/>
      <sheetName val="2002"/>
      <sheetName val="Circul. Fornecedores"/>
      <sheetName val="Desp Salários"/>
      <sheetName val="Mapa Guarani"/>
      <sheetName val="Contingências"/>
      <sheetName val="Movimentação Doar"/>
      <sheetName val="Cálculo Global "/>
      <sheetName val="c008"/>
      <sheetName val="Teste de Contrat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INDICE"/>
      <sheetName val="Comentários"/>
      <sheetName val="GESEN MINA -CR"/>
      <sheetName val="GESEN FERROVIA CR"/>
      <sheetName val="GESEN PORTO CR"/>
      <sheetName val="N22"/>
      <sheetName val="ParticNat"/>
      <sheetName val="CusteioTotal(manual)"/>
      <sheetName val="H EXTRAS"/>
      <sheetName val="Princ.Materiais"/>
      <sheetName val="Viagens"/>
      <sheetName val="Efetivo"/>
      <sheetName val="ParticPessoal"/>
      <sheetName val="ParticPessoal CT"/>
      <sheetName val="GESENAcid "/>
      <sheetName val="EAIGESEN"/>
      <sheetName val="GESENAcidCont"/>
      <sheetName val="Inv99 GESEN"/>
      <sheetName val="7N2311"/>
      <sheetName val="7N2313"/>
      <sheetName val="7N2641"/>
      <sheetName val="7N2642"/>
      <sheetName val="7N2643"/>
      <sheetName val="7N2644"/>
      <sheetName val="Bdados"/>
      <sheetName val="Materiais"/>
      <sheetName val="CusteioTotal"/>
      <sheetName val="GESEN MINA-CC"/>
      <sheetName val="GESEN FERROVIA-CC"/>
      <sheetName val="GESEN PORTO-CC"/>
      <sheetName val="AMV a Favor SUP"/>
      <sheetName val="CPT"/>
      <sheetName val="estgg"/>
      <sheetName val="Tabela1"/>
      <sheetName val="Principal"/>
      <sheetName val="TSP Est. El Hatillo"/>
      <sheetName val="KPI"/>
      <sheetName val="#REF"/>
      <sheetName val="PdcGesen9"/>
      <sheetName val="Manutenção Uberaba - FCA"/>
      <sheetName val="GESEN_MINA_-CR2"/>
      <sheetName val="GESEN_FERROVIA_CR2"/>
      <sheetName val="GESEN_PORTO_CR2"/>
      <sheetName val="H_EXTRAS2"/>
      <sheetName val="Princ_Materiais2"/>
      <sheetName val="ParticPessoal_CT2"/>
      <sheetName val="GESENAcid_2"/>
      <sheetName val="Inv99_GESEN2"/>
      <sheetName val="GESEN_MINA-CC2"/>
      <sheetName val="GESEN_FERROVIA-CC2"/>
      <sheetName val="GESEN_PORTO-CC2"/>
      <sheetName val="AMV_a_Favor_SUP2"/>
      <sheetName val="TSP_Est__El_Hatillo2"/>
      <sheetName val="GESEN_MINA_-CR"/>
      <sheetName val="GESEN_FERROVIA_CR"/>
      <sheetName val="GESEN_PORTO_CR"/>
      <sheetName val="H_EXTRAS"/>
      <sheetName val="Princ_Materiais"/>
      <sheetName val="ParticPessoal_CT"/>
      <sheetName val="GESENAcid_"/>
      <sheetName val="Inv99_GESEN"/>
      <sheetName val="GESEN_MINA-CC"/>
      <sheetName val="GESEN_FERROVIA-CC"/>
      <sheetName val="GESEN_PORTO-CC"/>
      <sheetName val="AMV_a_Favor_SUP"/>
      <sheetName val="TSP_Est__El_Hatillo"/>
      <sheetName val="GESEN_MINA_-CR1"/>
      <sheetName val="GESEN_FERROVIA_CR1"/>
      <sheetName val="GESEN_PORTO_CR1"/>
      <sheetName val="H_EXTRAS1"/>
      <sheetName val="Princ_Materiais1"/>
      <sheetName val="ParticPessoal_CT1"/>
      <sheetName val="GESENAcid_1"/>
      <sheetName val="Inv99_GESEN1"/>
      <sheetName val="GESEN_MINA-CC1"/>
      <sheetName val="GESEN_FERROVIA-CC1"/>
      <sheetName val="GESEN_PORTO-CC1"/>
      <sheetName val="AMV_a_Favor_SUP1"/>
      <sheetName val="TSP_Est__El_Hatillo1"/>
      <sheetName val="Sispec"/>
      <sheetName val="Premissas"/>
      <sheetName val="Decretos_PIS-COFINS"/>
      <sheetName val="pitch"/>
      <sheetName val="invest."/>
      <sheetName val="Previsão de Vagões"/>
      <sheetName val="Espera"/>
      <sheetName val="Saldos"/>
      <sheetName val="Gráficos"/>
      <sheetName val="Armazéns"/>
      <sheetName val="Resumo"/>
      <sheetName val="2007"/>
      <sheetName val="Solicitação Gestão"/>
      <sheetName val="Inputs_Unidades_Geradoras"/>
      <sheetName val="GDP"/>
      <sheetName val="Dados"/>
      <sheetName val="PLANO DE AÇÃO"/>
      <sheetName val="ORTONA - PORTO VASTO"/>
      <sheetName val="Plan1"/>
      <sheetName val="Farol de Metas"/>
      <sheetName val="Validacao"/>
      <sheetName val="Comparativo - Acumulado"/>
      <sheetName val="TE Negativo Setembro"/>
      <sheetName val="GESEN FERROVIA CR_x0000__x0000__x0000_"/>
      <sheetName val="Acionamento"/>
      <sheetName val="bdados 2005"/>
      <sheetName val="Sheet2"/>
      <sheetName val="Ref Numbers"/>
      <sheetName val="Summary"/>
      <sheetName val="Estatística"/>
      <sheetName val="Conhecendo a composição M1"/>
      <sheetName val="inspect"/>
      <sheetName val="BD"/>
      <sheetName val="GESEN_MINA_-CR3"/>
      <sheetName val="GESEN_FERROVIA_CR3"/>
      <sheetName val="GESEN_PORTO_CR3"/>
      <sheetName val="H_EXTRAS3"/>
      <sheetName val="Princ_Materiais3"/>
      <sheetName val="ParticPessoal_CT3"/>
      <sheetName val="GESENAcid_3"/>
      <sheetName val="Inv99_GESEN3"/>
      <sheetName val="GESEN_MINA-CC3"/>
      <sheetName val="GESEN_FERROVIA-CC3"/>
      <sheetName val="GESEN_PORTO-CC3"/>
      <sheetName val="AMV_a_Favor_SUP3"/>
      <sheetName val="TSP_Est__El_Hatillo3"/>
      <sheetName val="Manutenção_Uberaba_-_FCA"/>
      <sheetName val="invest_"/>
      <sheetName val="Previsão_de_Vagões"/>
      <sheetName val="Solicitação_Gestão"/>
      <sheetName val="PLANO_DE_AÇÃO"/>
      <sheetName val="ORTONA_-_PORTO_VASTO"/>
      <sheetName val="Comparativo_-_Acumulado"/>
      <sheetName val="TE_Negativo_Setembro"/>
      <sheetName val="bdados_2005"/>
      <sheetName val="Farol_de_Metas"/>
      <sheetName val="Ref_Numbers"/>
      <sheetName val="Conhecendo_a_composição_M1"/>
      <sheetName val="Inputs"/>
      <sheetName val="Debt"/>
      <sheetName val="Control"/>
      <sheetName val="Aderência D707"/>
      <sheetName val="Cronograma"/>
      <sheetName val="Aux"/>
      <sheetName val="PERF"/>
      <sheetName val="ResMina"/>
      <sheetName val="Cod_perdas"/>
      <sheetName val="Assum"/>
      <sheetName val="Plan2"/>
      <sheetName val="COMPPROD"/>
      <sheetName val="Resumo do Efetivo (2)"/>
      <sheetName val="Lista"/>
      <sheetName val="Consolidada"/>
      <sheetName val="Defense Comps"/>
      <sheetName val="Validação"/>
      <sheetName val="p"/>
      <sheetName val="p (2)"/>
      <sheetName val="FIS-FIN NOV01"/>
      <sheetName val="INCCTOT"/>
      <sheetName val="Farol"/>
      <sheetName val="REUNIÃO SKYPE"/>
      <sheetName val="OBRAS"/>
      <sheetName val="EXTINTORES DE INCÊNDIO"/>
      <sheetName val="CIPA - OBRAS"/>
      <sheetName val="SSO"/>
      <sheetName val="RAQA"/>
      <sheetName val="ROS"/>
      <sheetName val="Encarregados"/>
      <sheetName val="DADOS RAQA"/>
      <sheetName val="INSPESSÃO DE SSO"/>
      <sheetName val="DADOS TST"/>
      <sheetName val="BASE DE DADOS"/>
      <sheetName val="B. Dados"/>
      <sheetName val="Caract. Contratos - Dez-00"/>
      <sheetName val="Aderência_D707"/>
      <sheetName val="B__Dados"/>
      <sheetName val="Caract__Contratos_-_Dez-00"/>
      <sheetName val="GESEN_MINA_-CR4"/>
      <sheetName val="GESEN_FERROVIA_CR4"/>
      <sheetName val="GESEN_PORTO_CR4"/>
      <sheetName val="H_EXTRAS4"/>
      <sheetName val="Princ_Materiais4"/>
      <sheetName val="ParticPessoal_CT4"/>
      <sheetName val="GESENAcid_4"/>
      <sheetName val="Inv99_GESEN4"/>
      <sheetName val="GESEN_MINA-CC4"/>
      <sheetName val="GESEN_FERROVIA-CC4"/>
      <sheetName val="GESEN_PORTO-CC4"/>
      <sheetName val="AMV_a_Favor_SUP4"/>
      <sheetName val="TSP_Est__El_Hatillo4"/>
      <sheetName val="Manutenção_Uberaba_-_FCA1"/>
      <sheetName val="invest_1"/>
      <sheetName val="Comparativo_-_Acumulado1"/>
      <sheetName val="TE_Negativo_Setembro1"/>
      <sheetName val="bdados_20051"/>
      <sheetName val="Solicitação_Gestão1"/>
      <sheetName val="Previsão_de_Vagões1"/>
      <sheetName val="Aderência_D7071"/>
      <sheetName val="PLANO_DE_AÇÃO1"/>
      <sheetName val="ORTONA_-_PORTO_VASTO1"/>
      <sheetName val="Conhecendo_a_composição_M11"/>
      <sheetName val="Farol_de_Metas1"/>
      <sheetName val="B__Dados1"/>
      <sheetName val="Caract__Contratos_-_Dez-001"/>
      <sheetName val="Mês"/>
      <sheetName val="GESEN_MINA_-CR5"/>
      <sheetName val="GESEN_FERROVIA_CR5"/>
      <sheetName val="GESEN_PORTO_CR5"/>
      <sheetName val="H_EXTRAS5"/>
      <sheetName val="Princ_Materiais5"/>
      <sheetName val="ParticPessoal_CT5"/>
      <sheetName val="GESENAcid_5"/>
      <sheetName val="Inv99_GESEN5"/>
      <sheetName val="GESEN_MINA-CC5"/>
      <sheetName val="GESEN_FERROVIA-CC5"/>
      <sheetName val="GESEN_PORTO-CC5"/>
      <sheetName val="AMV_a_Favor_SUP5"/>
      <sheetName val="TSP_Est__El_Hatillo5"/>
      <sheetName val="Manutenção_Uberaba_-_FCA2"/>
      <sheetName val="Solicitação_Gestão2"/>
      <sheetName val="invest_2"/>
      <sheetName val="Previsão_de_Vagões2"/>
      <sheetName val="Comparativo_-_Acumulado2"/>
      <sheetName val="bdados_20052"/>
      <sheetName val="TE_Negativo_Setembro2"/>
      <sheetName val="Aderência_D7072"/>
      <sheetName val="PLANO_DE_AÇÃO2"/>
      <sheetName val="ORTONA_-_PORTO_VASTO2"/>
      <sheetName val="Conhecendo_a_composição_M12"/>
      <sheetName val="Farol_de_Metas2"/>
      <sheetName val="B__Dados2"/>
      <sheetName val="Caract__Contratos_-_Dez-002"/>
      <sheetName val="GESEN FERROVIA CR???"/>
      <sheetName val="FAPMUT"/>
      <sheetName val="FAPPIT"/>
      <sheetName val="FAPTIG"/>
      <sheetName val="FAPCMT"/>
      <sheetName val="FAPABO"/>
      <sheetName val="FAPGAM"/>
      <sheetName val="FAPPIC"/>
      <sheetName val="Disp. produtos"/>
      <sheetName val="FAPTFA"/>
      <sheetName val="Dados Motivo"/>
      <sheetName val="Tabela"/>
      <sheetName val="Legenda"/>
      <sheetName val="GESEN FERROVIA CR_x005f_x0000__x005f_x0000_"/>
      <sheetName val="Base"/>
      <sheetName val="Lista1"/>
      <sheetName val="GESEN FERROVIA CR_x005f_x005f_x005f_x0000__"/>
      <sheetName val="Lista de emails - Diretores"/>
      <sheetName val="Valores"/>
      <sheetName val="Padronização"/>
      <sheetName val="GESEN_MINA_-CR6"/>
      <sheetName val="GESEN_FERROVIA_CR6"/>
      <sheetName val="GESEN_PORTO_CR6"/>
      <sheetName val="H_EXTRAS6"/>
      <sheetName val="Princ_Materiais6"/>
      <sheetName val="ParticPessoal_CT6"/>
      <sheetName val="GESENAcid_6"/>
      <sheetName val="Inv99_GESEN6"/>
      <sheetName val="GESEN_MINA-CC6"/>
      <sheetName val="GESEN_FERROVIA-CC6"/>
      <sheetName val="GESEN_PORTO-CC6"/>
      <sheetName val="AMV_a_Favor_SUP6"/>
      <sheetName val="TSP_Est__El_Hatillo6"/>
      <sheetName val="Manutenção_Uberaba_-_FCA3"/>
      <sheetName val="invest_3"/>
      <sheetName val="Comparativo_-_Acumulado3"/>
      <sheetName val="TE_Negativo_Setembro3"/>
      <sheetName val="bdados_20053"/>
      <sheetName val="Solicitação_Gestão3"/>
      <sheetName val="Previsão_de_Vagões3"/>
      <sheetName val="Aderência_D7073"/>
      <sheetName val="PLANO_DE_AÇÃO3"/>
      <sheetName val="ORTONA_-_PORTO_VASTO3"/>
      <sheetName val="Conhecendo_a_composição_M13"/>
      <sheetName val="Farol_de_Metas3"/>
      <sheetName val="B__Dados3"/>
      <sheetName val="Caract__Contratos_-_Dez-003"/>
      <sheetName val="Tipificação 2017_NÃO ALTERAR"/>
      <sheetName val="Painel"/>
      <sheetName val="GESEN_MINA_-CR7"/>
      <sheetName val="GESEN_FERROVIA_CR7"/>
      <sheetName val="GESEN_PORTO_CR7"/>
      <sheetName val="H_EXTRAS7"/>
      <sheetName val="Princ_Materiais7"/>
      <sheetName val="ParticPessoal_CT7"/>
      <sheetName val="GESENAcid_7"/>
      <sheetName val="Inv99_GESEN7"/>
      <sheetName val="GESEN_MINA-CC7"/>
      <sheetName val="GESEN_FERROVIA-CC7"/>
      <sheetName val="GESEN_PORTO-CC7"/>
      <sheetName val="AMV_a_Favor_SUP7"/>
      <sheetName val="TSP_Est__El_Hatillo7"/>
      <sheetName val="Manutenção_Uberaba_-_FCA4"/>
      <sheetName val="Solicitação_Gestão4"/>
      <sheetName val="invest_4"/>
      <sheetName val="Previsão_de_Vagões4"/>
      <sheetName val="Comparativo_-_Acumulado4"/>
      <sheetName val="bdados_20054"/>
      <sheetName val="TE_Negativo_Setembro4"/>
      <sheetName val="Aderência_D7074"/>
      <sheetName val="PLANO_DE_AÇÃO4"/>
      <sheetName val="ORTONA_-_PORTO_VASTO4"/>
      <sheetName val="Farol_de_Metas4"/>
      <sheetName val="Conhecendo_a_composição_M14"/>
      <sheetName val="B__Dados4"/>
      <sheetName val="Caract__Contratos_-_Dez-004"/>
      <sheetName val="Tipificação_2017_NÃO_ALTERAR"/>
      <sheetName val="p_(2)"/>
      <sheetName val="BASE_DE_DADOS"/>
      <sheetName val="Sispec99"/>
      <sheetName val="Tabelas"/>
      <sheetName val="Lista Suspensa"/>
      <sheetName val="QL"/>
      <sheetName val="GRAFICO HE DIÁRIO"/>
      <sheetName val="GESEN_FERROVIA_CR???"/>
      <sheetName val="GRAFICO_HE_DIÁRIO"/>
      <sheetName val="GESEN FERROVIA CR_x005f_x0000__"/>
      <sheetName val="Série EMBI"/>
      <sheetName val="Aux_Padrão"/>
      <sheetName val="Parâmetros | Parameters"/>
      <sheetName val="GESEN_MINA_-CR8"/>
      <sheetName val="GESEN_FERROVIA_CR8"/>
      <sheetName val="GESEN_PORTO_CR8"/>
      <sheetName val="H_EXTRAS8"/>
      <sheetName val="Princ_Materiais8"/>
      <sheetName val="ParticPessoal_CT8"/>
      <sheetName val="GESENAcid_8"/>
      <sheetName val="Inv99_GESEN8"/>
      <sheetName val="GESEN_MINA-CC8"/>
      <sheetName val="GESEN_FERROVIA-CC8"/>
      <sheetName val="GESEN_PORTO-CC8"/>
      <sheetName val="AMV_a_Favor_SUP8"/>
      <sheetName val="TSP_Est__El_Hatillo8"/>
      <sheetName val="Manutenção_Uberaba_-_FCA5"/>
      <sheetName val="Solicitação_Gestão5"/>
      <sheetName val="invest_5"/>
      <sheetName val="Previsão_de_Vagões5"/>
      <sheetName val="Comparativo_-_Acumulado5"/>
      <sheetName val="bdados_20055"/>
      <sheetName val="TE_Negativo_Setembro5"/>
      <sheetName val="Aderência_D7075"/>
      <sheetName val="PLANO_DE_AÇÃO5"/>
      <sheetName val="ORTONA_-_PORTO_VASTO5"/>
      <sheetName val="Conhecendo_a_composição_M15"/>
      <sheetName val="Farol_de_Metas5"/>
      <sheetName val="B__Dados5"/>
      <sheetName val="Caract__Contratos_-_Dez-005"/>
      <sheetName val="p_(2)1"/>
      <sheetName val="BASE_DE_DADOS1"/>
      <sheetName val="Tipificação_2017_NÃO_ALTERAR1"/>
      <sheetName val="Disp__produtos"/>
      <sheetName val="Dados_Motivo"/>
      <sheetName val="Defense_Comps"/>
      <sheetName val="Resumo_do_Efetivo_(2)"/>
      <sheetName val="Gráfico"/>
      <sheetName val="GESEN_MINA_-CR9"/>
      <sheetName val="GESEN_FERROVIA_CR9"/>
      <sheetName val="GESEN_PORTO_CR9"/>
      <sheetName val="H_EXTRAS9"/>
      <sheetName val="Princ_Materiais9"/>
      <sheetName val="ParticPessoal_CT9"/>
      <sheetName val="GESENAcid_9"/>
      <sheetName val="Inv99_GESEN9"/>
      <sheetName val="GESEN_MINA-CC9"/>
      <sheetName val="GESEN_FERROVIA-CC9"/>
      <sheetName val="GESEN_PORTO-CC9"/>
      <sheetName val="AMV_a_Favor_SUP9"/>
      <sheetName val="TSP_Est__El_Hatillo9"/>
      <sheetName val="Manutenção_Uberaba_-_FCA6"/>
      <sheetName val="Solicitação_Gestão6"/>
      <sheetName val="invest_6"/>
      <sheetName val="Previsão_de_Vagões6"/>
      <sheetName val="Comparativo_-_Acumulado6"/>
      <sheetName val="bdados_20056"/>
      <sheetName val="TE_Negativo_Setembro6"/>
      <sheetName val="Aderência_D7076"/>
      <sheetName val="PLANO_DE_AÇÃO6"/>
      <sheetName val="ORTONA_-_PORTO_VASTO6"/>
      <sheetName val="Conhecendo_a_composição_M16"/>
      <sheetName val="Farol_de_Metas6"/>
      <sheetName val="B__Dados6"/>
      <sheetName val="Caract__Contratos_-_Dez-006"/>
      <sheetName val="p_(2)2"/>
      <sheetName val="BASE_DE_DADOS2"/>
      <sheetName val="Tipificação_2017_NÃO_ALTERAR2"/>
      <sheetName val="Disp__produtos1"/>
      <sheetName val="Dados_Motivo1"/>
      <sheetName val="Defense_Comps1"/>
      <sheetName val="Ref_Numbers1"/>
      <sheetName val="Resumo_do_Efetivo_(2)1"/>
      <sheetName val="14-May"/>
      <sheetName val="Parâmetros"/>
      <sheetName val="db_cubagem"/>
      <sheetName val="Feriados"/>
      <sheetName val="Anual"/>
      <sheetName val="Memória"/>
      <sheetName val="CLASSE DE FALHA"/>
      <sheetName val="CAT"/>
      <sheetName val="Configurações"/>
      <sheetName val="Listas Suspensas"/>
      <sheetName val="Apoio"/>
      <sheetName val="A0201"/>
      <sheetName val="GESEN FERROVIA CR_x0000__x0000_"/>
      <sheetName val="GESEN FERROVIA CR_x005f_x005f_x"/>
      <sheetName val="GESEN FERROVIA CR___"/>
      <sheetName val="Dev.SAC "/>
      <sheetName val="Dev_SAC_"/>
      <sheetName val="Plan1 (3)"/>
      <sheetName val="DB RC"/>
      <sheetName val="EBT"/>
      <sheetName val="GESEN FERROVIA CR_x005f_x005f_x005f_x005f_x"/>
      <sheetName val="GESEN_MINA_-CR12"/>
      <sheetName val="GESEN_FERROVIA_CR12"/>
      <sheetName val="GESEN_PORTO_CR12"/>
      <sheetName val="H_EXTRAS12"/>
      <sheetName val="Princ_Materiais12"/>
      <sheetName val="ParticPessoal_CT12"/>
      <sheetName val="GESENAcid_12"/>
      <sheetName val="Inv99_GESEN12"/>
      <sheetName val="GESEN_MINA-CC12"/>
      <sheetName val="GESEN_FERROVIA-CC12"/>
      <sheetName val="GESEN_PORTO-CC12"/>
      <sheetName val="AMV_a_Favor_SUP12"/>
      <sheetName val="TSP_Est__El_Hatillo12"/>
      <sheetName val="Manutenção_Uberaba_-_FCA9"/>
      <sheetName val="Solicitação_Gestão9"/>
      <sheetName val="invest_9"/>
      <sheetName val="Previsão_de_Vagões9"/>
      <sheetName val="Comparativo_-_Acumulado9"/>
      <sheetName val="bdados_20059"/>
      <sheetName val="TE_Negativo_Setembro9"/>
      <sheetName val="Aderência_D7079"/>
      <sheetName val="PLANO_DE_AÇÃO9"/>
      <sheetName val="ORTONA_-_PORTO_VASTO9"/>
      <sheetName val="Conhecendo_a_composição_M19"/>
      <sheetName val="Farol_de_Metas9"/>
      <sheetName val="B__Dados9"/>
      <sheetName val="Caract__Contratos_-_Dez-009"/>
      <sheetName val="Tipificação_2017_NÃO_ALTERAR5"/>
      <sheetName val="p_(2)5"/>
      <sheetName val="BASE_DE_DADOS5"/>
      <sheetName val="Disp__produtos4"/>
      <sheetName val="Dados_Motivo4"/>
      <sheetName val="Defense_Comps4"/>
      <sheetName val="Ref_Numbers4"/>
      <sheetName val="Resumo_do_Efetivo_(2)4"/>
      <sheetName val="GESEN_MINA_-CR10"/>
      <sheetName val="GESEN_FERROVIA_CR10"/>
      <sheetName val="GESEN_PORTO_CR10"/>
      <sheetName val="H_EXTRAS10"/>
      <sheetName val="Princ_Materiais10"/>
      <sheetName val="ParticPessoal_CT10"/>
      <sheetName val="GESENAcid_10"/>
      <sheetName val="Inv99_GESEN10"/>
      <sheetName val="GESEN_MINA-CC10"/>
      <sheetName val="GESEN_FERROVIA-CC10"/>
      <sheetName val="GESEN_PORTO-CC10"/>
      <sheetName val="AMV_a_Favor_SUP10"/>
      <sheetName val="TSP_Est__El_Hatillo10"/>
      <sheetName val="Manutenção_Uberaba_-_FCA7"/>
      <sheetName val="Solicitação_Gestão7"/>
      <sheetName val="invest_7"/>
      <sheetName val="Previsão_de_Vagões7"/>
      <sheetName val="Comparativo_-_Acumulado7"/>
      <sheetName val="bdados_20057"/>
      <sheetName val="TE_Negativo_Setembro7"/>
      <sheetName val="Aderência_D7077"/>
      <sheetName val="PLANO_DE_AÇÃO7"/>
      <sheetName val="ORTONA_-_PORTO_VASTO7"/>
      <sheetName val="Conhecendo_a_composição_M17"/>
      <sheetName val="Farol_de_Metas7"/>
      <sheetName val="B__Dados7"/>
      <sheetName val="Caract__Contratos_-_Dez-007"/>
      <sheetName val="Tipificação_2017_NÃO_ALTERAR3"/>
      <sheetName val="p_(2)3"/>
      <sheetName val="BASE_DE_DADOS3"/>
      <sheetName val="Disp__produtos2"/>
      <sheetName val="Dados_Motivo2"/>
      <sheetName val="Defense_Comps2"/>
      <sheetName val="Ref_Numbers2"/>
      <sheetName val="Resumo_do_Efetivo_(2)2"/>
      <sheetName val="GESEN_MINA_-CR11"/>
      <sheetName val="GESEN_FERROVIA_CR11"/>
      <sheetName val="GESEN_PORTO_CR11"/>
      <sheetName val="H_EXTRAS11"/>
      <sheetName val="Princ_Materiais11"/>
      <sheetName val="ParticPessoal_CT11"/>
      <sheetName val="GESENAcid_11"/>
      <sheetName val="Inv99_GESEN11"/>
      <sheetName val="GESEN_MINA-CC11"/>
      <sheetName val="GESEN_FERROVIA-CC11"/>
      <sheetName val="GESEN_PORTO-CC11"/>
      <sheetName val="AMV_a_Favor_SUP11"/>
      <sheetName val="TSP_Est__El_Hatillo11"/>
      <sheetName val="Manutenção_Uberaba_-_FCA8"/>
      <sheetName val="Solicitação_Gestão8"/>
      <sheetName val="invest_8"/>
      <sheetName val="Previsão_de_Vagões8"/>
      <sheetName val="Comparativo_-_Acumulado8"/>
      <sheetName val="bdados_20058"/>
      <sheetName val="TE_Negativo_Setembro8"/>
      <sheetName val="Aderência_D7078"/>
      <sheetName val="PLANO_DE_AÇÃO8"/>
      <sheetName val="ORTONA_-_PORTO_VASTO8"/>
      <sheetName val="Conhecendo_a_composição_M18"/>
      <sheetName val="Farol_de_Metas8"/>
      <sheetName val="B__Dados8"/>
      <sheetName val="Caract__Contratos_-_Dez-008"/>
      <sheetName val="Tipificação_2017_NÃO_ALTERAR4"/>
      <sheetName val="p_(2)4"/>
      <sheetName val="BASE_DE_DADOS4"/>
      <sheetName val="Disp__produtos3"/>
      <sheetName val="Dados_Motivo3"/>
      <sheetName val="Defense_Comps3"/>
      <sheetName val="Ref_Numbers3"/>
      <sheetName val="Resumo_do_Efetivo_(2)3"/>
      <sheetName val="GESEN_MINA_-CR13"/>
      <sheetName val="GESEN_FERROVIA_CR13"/>
      <sheetName val="GESEN_PORTO_CR13"/>
      <sheetName val="H_EXTRAS13"/>
      <sheetName val="Princ_Materiais13"/>
      <sheetName val="ParticPessoal_CT13"/>
      <sheetName val="GESENAcid_13"/>
      <sheetName val="Inv99_GESEN13"/>
      <sheetName val="GESEN_MINA-CC13"/>
      <sheetName val="GESEN_FERROVIA-CC13"/>
      <sheetName val="GESEN_PORTO-CC13"/>
      <sheetName val="AMV_a_Favor_SUP13"/>
      <sheetName val="TSP_Est__El_Hatillo13"/>
      <sheetName val="Manutenção_Uberaba_-_FCA10"/>
      <sheetName val="Solicitação_Gestão10"/>
      <sheetName val="invest_10"/>
      <sheetName val="Previsão_de_Vagões10"/>
      <sheetName val="Comparativo_-_Acumulado10"/>
      <sheetName val="bdados_200510"/>
      <sheetName val="TE_Negativo_Setembro10"/>
      <sheetName val="Aderência_D70710"/>
      <sheetName val="PLANO_DE_AÇÃO10"/>
      <sheetName val="ORTONA_-_PORTO_VASTO10"/>
      <sheetName val="Conhecendo_a_composição_M110"/>
      <sheetName val="Farol_de_Metas10"/>
      <sheetName val="B__Dados10"/>
      <sheetName val="Caract__Contratos_-_Dez-0010"/>
      <sheetName val="Tipificação_2017_NÃO_ALTERAR6"/>
      <sheetName val="p_(2)6"/>
      <sheetName val="BASE_DE_DADOS6"/>
      <sheetName val="Disp__produtos5"/>
      <sheetName val="Dados_Motivo5"/>
      <sheetName val="Defense_Comps5"/>
      <sheetName val="Ref_Numbers5"/>
      <sheetName val="Resumo_do_Efetivo_(2)5"/>
      <sheetName val="2-painel frontal"/>
      <sheetName val="Absenteismo"/>
      <sheetName val="Relatórios"/>
      <sheetName val="IA"/>
      <sheetName val="Malária"/>
      <sheetName val="Efectivo"/>
      <sheetName val="Personnel"/>
      <sheetName val="Classificações"/>
      <sheetName val="MEX95IB"/>
      <sheetName val="POC_Diário "/>
      <sheetName val="PNR -  Perdas - Lacunas"/>
      <sheetName val="Distritos"/>
      <sheetName val="Metas 2021"/>
      <sheetName val="Poc_Diário_Mensal"/>
      <sheetName val="Informe_Diário Perdas"/>
      <sheetName val="BD Vand 2018"/>
      <sheetName val="Perdas por VP"/>
      <sheetName val="Perdas 2021"/>
      <sheetName val="Perfil de Perdas"/>
      <sheetName val="Link Web perdas Mês"/>
      <sheetName val="Restrições de Velocidade"/>
      <sheetName val="Renovação AMV "/>
      <sheetName val="GESEN_FERROVIA_CR_x005f_x0000__x005f_x0000_"/>
      <sheetName val="Lista_de_emails_-_Diretores"/>
      <sheetName val="GESEN_FERROVIA_CR_x005f_x005f_x005f_x0000__"/>
      <sheetName val="A"/>
      <sheetName val="BD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sheetData sheetId="175"/>
      <sheetData sheetId="176" refreshError="1"/>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refreshError="1"/>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refreshError="1"/>
      <sheetData sheetId="314" refreshError="1"/>
      <sheetData sheetId="315" refreshError="1"/>
      <sheetData sheetId="316"/>
      <sheetData sheetId="317"/>
      <sheetData sheetId="318"/>
      <sheetData sheetId="319" refreshError="1"/>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refreshError="1"/>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refreshError="1"/>
      <sheetData sheetId="393"/>
      <sheetData sheetId="394"/>
      <sheetData sheetId="395"/>
      <sheetData sheetId="396"/>
      <sheetData sheetId="397"/>
      <sheetData sheetId="398"/>
      <sheetData sheetId="399"/>
      <sheetData sheetId="400" refreshError="1"/>
      <sheetData sheetId="401" refreshError="1"/>
      <sheetData sheetId="402"/>
      <sheetData sheetId="403" refreshError="1"/>
      <sheetData sheetId="404" refreshError="1"/>
      <sheetData sheetId="405" refreshError="1"/>
      <sheetData sheetId="406" refreshError="1"/>
      <sheetData sheetId="407" refreshError="1"/>
      <sheetData sheetId="408"/>
      <sheetData sheetId="409" refreshError="1"/>
      <sheetData sheetId="410" refreshError="1"/>
      <sheetData sheetId="411" refreshError="1"/>
      <sheetData sheetId="412" refreshError="1"/>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refreshError="1"/>
      <sheetData sheetId="554"/>
      <sheetData sheetId="555"/>
      <sheetData sheetId="556"/>
      <sheetData sheetId="557"/>
      <sheetData sheetId="558"/>
      <sheetData sheetId="559" refreshError="1"/>
      <sheetData sheetId="560" refreshError="1"/>
      <sheetData sheetId="561" refreshError="1"/>
      <sheetData sheetId="562" refreshError="1"/>
      <sheetData sheetId="563"/>
      <sheetData sheetId="564"/>
      <sheetData sheetId="565"/>
      <sheetData sheetId="566"/>
      <sheetData sheetId="567"/>
      <sheetData sheetId="568"/>
      <sheetData sheetId="569"/>
      <sheetData sheetId="570"/>
      <sheetData sheetId="571"/>
      <sheetData sheetId="572"/>
      <sheetData sheetId="573"/>
      <sheetData sheetId="574"/>
      <sheetData sheetId="575" refreshError="1"/>
      <sheetData sheetId="576" refreshError="1"/>
      <sheetData sheetId="577" refreshError="1"/>
      <sheetData sheetId="578" refreshError="1"/>
      <sheetData sheetId="579"/>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Footnote"/>
      <sheetName val="Base STAR"/>
      <sheetName val="Análise"/>
      <sheetName val="STAR Inpacel"/>
      <sheetName val="STAR IAF"/>
      <sheetName val="Checklist"/>
      <sheetName val="Receita Serraria"/>
      <sheetName val="Principais clientes"/>
      <sheetName val="Resumo teste de Cutoff"/>
      <sheetName val="Cut-off"/>
      <sheetName val="Deduções"/>
      <sheetName val="Devoluções"/>
      <sheetName val="Eliminações"/>
      <sheetName val="Parâmetro"/>
      <sheetName val="XREF"/>
      <sheetName val="Tickmarks"/>
      <sheetName val="STAR receita"/>
      <sheetName val="PAS Vendas 2003 e 2004 (LX)"/>
      <sheetName val="Deducoes de Vendas"/>
      <sheetName val="Faturados e não embarcados"/>
      <sheetName val="Variacoes"/>
      <sheetName val="STAR Serraria"/>
      <sheetName val="Sheet1"/>
      <sheetName val="Sheet2"/>
      <sheetName val="Inpacel"/>
      <sheetName val="Impostos"/>
      <sheetName val="Revisao analitica PA"/>
      <sheetName val="Funrural"/>
      <sheetName val="Cálculo Global - Salários"/>
      <sheetName val="Vendas"/>
      <sheetName val="PAS Despesa pessoal"/>
      <sheetName val="PAS Vendas"/>
      <sheetName val="Receitas Vendas Inpacel"/>
      <sheetName val="PIS, Cofins e Out Variav. 31.03"/>
      <sheetName val="Circularização Emprestimos"/>
      <sheetName val="Deposito Judicial"/>
      <sheetName val="Referência-Relatório-Resultado"/>
      <sheetName val="D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Mapa movimentação"/>
      <sheetName val="rz01a10mpme"/>
      <sheetName val="rz01a10pa"/>
      <sheetName val="Seleções Efetuadas"/>
      <sheetName val="Teste de Valorização"/>
      <sheetName val="Realiz. PA e PR"/>
      <sheetName val="LOg's"/>
      <sheetName val="Custeio PA e PR"/>
      <sheetName val="Obsoletos"/>
      <sheetName val="Estoque outubro"/>
      <sheetName val="XREF"/>
      <sheetName val="Tickmarks"/>
      <sheetName val="selembalagens"/>
      <sheetName val="Logembal"/>
      <sheetName val="selmp"/>
      <sheetName val="Log"/>
      <sheetName val="selpa"/>
      <sheetName val="Log pa"/>
      <sheetName val="selrevenda"/>
      <sheetName val="Logrevenda"/>
      <sheetName val="selrotulos"/>
      <sheetName val="Logrotulos"/>
      <sheetName val="Anexo 7"/>
      <sheetName val="Inventár. 31.12 {PPC}"/>
      <sheetName val="Mapa Mov. {PPC}"/>
      <sheetName val="CM. Out x Dez"/>
      <sheetName val="MP"/>
      <sheetName val="Realização PA"/>
      <sheetName val="Revenda"/>
      <sheetName val="Custeio PA"/>
      <sheetName val="MO e GGF"/>
      <sheetName val="Materiais 3o {PPC}"/>
      <sheetName val="Mater. Diversos"/>
      <sheetName val="Import. Andamento"/>
      <sheetName val="Pos. Final PA {PPC}"/>
      <sheetName val="Pos. Final Rev. {PPC}"/>
      <sheetName val="Pos. Final MP {PPC}"/>
      <sheetName val="Pos. Final Emb. {PPC}"/>
      <sheetName val="Pos. Final Filiais {PPC}"/>
      <sheetName val="Log seleção Rev."/>
      <sheetName val="Log seleção MP"/>
      <sheetName val="Log seleção Filiais"/>
      <sheetName val="Log seleção PA"/>
      <sheetName val="controle de circularização"/>
      <sheetName val="MP e Em {PPC}"/>
      <sheetName val="PA e PR {PPC}"/>
      <sheetName val="custo out x dez"/>
      <sheetName val="Valoriz. MP "/>
      <sheetName val="Valor. Revenda"/>
      <sheetName val="LOG seleção"/>
      <sheetName val="Mapa"/>
      <sheetName val="Valorização MP"/>
      <sheetName val="Realização PA e PR"/>
      <sheetName val="Log Sel.MP-Emb.-Rev."/>
      <sheetName val="Log Sel.PA e Revenda"/>
      <sheetName val="rz01a09pa (2)"/>
      <sheetName val="Sheet1"/>
      <sheetName val="Valorização"/>
      <sheetName val="Estoque poder 3'os"/>
      <sheetName val="Invetário 05.01.2004"/>
      <sheetName val="Cut Off NF"/>
      <sheetName val="Obsoletos 31.10.03"/>
      <sheetName val="Estoque Dez {ppc}"/>
      <sheetName val="Estoque Dez"/>
      <sheetName val="Abertura Relatório"/>
      <sheetName val="Mapa Movim."/>
      <sheetName val="Teste Contagem"/>
      <sheetName val="Composição Estoques 31.12.2004"/>
      <sheetName val="Obsoletos 31.10.04"/>
      <sheetName val="#REF"/>
      <sheetName val="NE"/>
      <sheetName val="Mapa_Mov_Estoques_Set07{ppc}"/>
      <sheetName val="Teste_Valorização_Set07"/>
      <sheetName val="Teste_Realização_Set07"/>
      <sheetName val="Custeio_Set07"/>
      <sheetName val="Confronto_CPV07"/>
      <sheetName val="Custo_Produção_Set07"/>
      <sheetName val="RA Final"/>
      <sheetName val="Cálculo Parâmetro"/>
      <sheetName val="Níveis Parâmetro"/>
      <sheetName val="Estoques Obsoletos"/>
      <sheetName val="Pontos Identificados"/>
      <sheetName val="Estoquepoder3os"/>
      <sheetName val="Comp_Anal_Estoques_Set07{ppc}"/>
      <sheetName val="Mapa Mov 31.12"/>
      <sheetName val="MapaMovimentação30.11.05 {ppc}"/>
      <sheetName val="Estoques em Poder 3o"/>
      <sheetName val="Teste de Realização"/>
      <sheetName val="PosiçãoAnalítica"/>
      <sheetName val="Obsoletos 30.11.2005 "/>
      <sheetName val="Itens Selecionados Estoques"/>
      <sheetName val="MapaMovimentação30.011.05 {ppc}"/>
      <sheetName val="MapaMovimentação"/>
      <sheetName val="Demais_Estoques"/>
      <sheetName val="Cobertura de seguros"/>
      <sheetName val="PAS Vendas"/>
      <sheetName val="Folha Pagto"/>
      <sheetName val="Conciliações 30.11"/>
      <sheetName val="Anexo 15 - Moeda Estrangeira"/>
      <sheetName val="Anexo 15 - Swap"/>
      <sheetName val="Anexo 6"/>
      <sheetName val="População Res."/>
      <sheetName val="PAS Custo-despesa e Provisão"/>
      <sheetName val="Resumo (x) Contab. "/>
      <sheetName val="Passivo Omisso"/>
      <sheetName val="Referência-Relatório-Resultado"/>
      <sheetName val="Para Refer. - Rev. Analítica"/>
      <sheetName val="Forecast"/>
      <sheetName val="PIS, Cofins e Out Variav. 31.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XILIAR DOAR (2)"/>
      <sheetName val="DOAR (2)"/>
      <sheetName val="Lead"/>
      <sheetName val="Links"/>
      <sheetName val="BALANÇO"/>
      <sheetName val="DRE"/>
      <sheetName val="DMPL"/>
      <sheetName val="DOAR"/>
      <sheetName val="AUXILIAR DOAR"/>
      <sheetName val="XREF"/>
      <sheetName val="Tickmarks"/>
      <sheetName val="Reconciliações Setembro"/>
      <sheetName val="BP"/>
      <sheetName val="Mapa de Resultado"/>
      <sheetName val="Resumo (x) Contab. "/>
      <sheetName val="Draft"/>
      <sheetName val="Impostos"/>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BALANÇO"/>
      <sheetName val="DRE"/>
      <sheetName val="Revbal"/>
      <sheetName val="RevDRE"/>
      <sheetName val="Sheet1"/>
      <sheetName val="Tickmarks"/>
      <sheetName val="Links"/>
      <sheetName val="BALANÇO AJUSTADO"/>
      <sheetName val="Ajustes"/>
      <sheetName val="XREF"/>
      <sheetName val="BC"/>
      <sheetName val="PAS Despesa pessoal"/>
      <sheetName val="BP"/>
      <sheetName val="Suportes"/>
      <sheetName val="Analises"/>
      <sheetName val="DMPL"/>
      <sheetName val="DFC"/>
      <sheetName val="Mapa fluxo"/>
      <sheetName val="Suporte"/>
      <sheetName val="DRA"/>
      <sheetName val="Reconciliações Setembro"/>
      <sheetName val="Sheet1 (2)"/>
      <sheetName val="BP - relatório"/>
      <sheetName val="DRE - relatório"/>
      <sheetName val="OCI"/>
      <sheetName val="Resultado abrangente"/>
      <sheetName val="Mapa fluxo (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BALANÇO"/>
      <sheetName val="DRE"/>
      <sheetName val="DMPL"/>
      <sheetName val="Ajustes"/>
      <sheetName val="Tickmarks"/>
      <sheetName val="XREF"/>
    </sheetNames>
    <sheetDataSet>
      <sheetData sheetId="0"/>
      <sheetData sheetId="1"/>
      <sheetData sheetId="2"/>
      <sheetData sheetId="3"/>
      <sheetData sheetId="4" refreshError="1"/>
      <sheetData sheetId="5"/>
      <sheetData sheetId="6" refreshError="1"/>
      <sheetData sheetId="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Balanço REAL"/>
      <sheetName val="FLUXO REAL"/>
      <sheetName val="FLUXO PREVISÃO"/>
      <sheetName val="FLUXO ORÇ. ORIG."/>
      <sheetName val="capa"/>
      <sheetName val="indice"/>
      <sheetName val="BP"/>
      <sheetName val="Abertura"/>
      <sheetName val="DRE REAL- Custo Desp"/>
      <sheetName val="DRE - REAL"/>
      <sheetName val="DRE real 2007"/>
      <sheetName val="DRE ORÇ. ORIG."/>
      <sheetName val="DRE ORÇ. REVIS"/>
      <sheetName val="DRE - Orç. Orig. x Real"/>
      <sheetName val="DRE ORÇ. ORIG. X Atual Real"/>
      <sheetName val="FLUXO PREVISÃO. X Atual Real"/>
      <sheetName val="FLUXO - Previsão x Real"/>
      <sheetName val="FXCX_real"/>
      <sheetName val="Fontes financ. banc."/>
      <sheetName val="Fontes financ. mútuos"/>
      <sheetName val="Fianças"/>
      <sheetName val="Mov. Pessoal"/>
      <sheetName val="Adm Pessoal"/>
      <sheetName val="DRE"/>
      <sheetName val="ATIVO"/>
      <sheetName val="_Balanço_REAL"/>
      <sheetName val="FLUXO_REAL"/>
      <sheetName val="FLUXO_PREVISÃO"/>
      <sheetName val="FLUXO_ORÇ__ORIG_"/>
      <sheetName val="DRE_REAL-_Custo_Desp"/>
      <sheetName val="DRE_-_REAL"/>
      <sheetName val="DRE_real_2007"/>
      <sheetName val="DRE_ORÇ__ORIG_"/>
      <sheetName val="DRE_ORÇ__REVIS"/>
      <sheetName val="DRE_-_Orç__Orig__x_Real"/>
      <sheetName val="DRE_ORÇ__ORIG__X_Atual_Real"/>
      <sheetName val="FLUXO_PREVISÃO__X_Atual_Real"/>
      <sheetName val="FLUXO_-_Previsão_x_Real"/>
      <sheetName val="Fontes_financ__banc_"/>
      <sheetName val="Fontes_financ__mútuos"/>
      <sheetName val="Mov__Pessoal"/>
      <sheetName val="Adm_Pesso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stre"/>
      <sheetName val="Mutação do PL Trimestral"/>
      <sheetName val="Mutação PL - Dez a Set"/>
      <sheetName val="Reserva Reavaliação"/>
      <sheetName val="Mov. Res. Reavaliacao"/>
      <sheetName val="Lucros a Realizar"/>
      <sheetName val="XREF"/>
      <sheetName val="Tickmarks"/>
      <sheetName val="Forecasts_VDF"/>
      <sheetName val="Premissas"/>
      <sheetName val="Worksheet in 7140 Patrimônio Lí"/>
      <sheetName val="Mutação_do_PL_Trimestral"/>
      <sheetName val="Mutação_PL_-_Dez_a_Set"/>
      <sheetName val="Reserva_Reavaliação"/>
      <sheetName val="Mov__Res__Reavaliacao"/>
      <sheetName val="Lucros_a_Realizar"/>
      <sheetName val="Lead Manual - Ledger 2"/>
      <sheetName val="Empréstimos"/>
      <sheetName val="BB PCH's"/>
      <sheetName val="Aging List"/>
      <sheetName val="Lead"/>
      <sheetName val="RHPA 04 de 12_05"/>
      <sheetName val="RHPA 04 de 09_05"/>
      <sheetName val="Atual. cambial"/>
      <sheetName val="Plano de Contas"/>
      <sheetName val="IRPJ"/>
      <sheetName val="Tarifa-Propo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Report - 31102003"/>
      <sheetName val="Circularização Emprestimos"/>
      <sheetName val="XREF"/>
      <sheetName val="Tickmarks"/>
      <sheetName val="PAS Vendas"/>
      <sheetName val="Reconciliações Setembro"/>
      <sheetName val="Impostos"/>
      <sheetName val="Funrural"/>
      <sheetName val="DRE"/>
      <sheetName val="FGTS"/>
      <sheetName val="PAS Deprec."/>
      <sheetName val="População Res."/>
      <sheetName val="Circul. Fornecedores"/>
      <sheetName val="BP"/>
      <sheetName val="Abertura Saldos"/>
      <sheetName val="Vendas"/>
      <sheetName val="Base Star"/>
      <sheetName val="Ajustes e Reclassificações"/>
      <sheetName val="Receitas Vendas Inpacel"/>
      <sheetName val="Deducoes venda IP"/>
      <sheetName val="PAS Deduções venda Inpacel"/>
      <sheetName val="Anexo 5"/>
      <sheetName val="Prueba global del IMSS"/>
      <sheetName val="B9831944101"/>
      <sheetName val="Moeda Estrangeira"/>
      <sheetName val="Xrate"/>
      <sheetName val="AcumVtas"/>
      <sheetName val="1"/>
      <sheetName val="Depreciación de bajas de 2000"/>
      <sheetName val="Emprestimos 102003 {ppc}"/>
      <sheetName val="Report"/>
      <sheetName val="PAS Despesa pesso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XO_PROP"/>
      <sheetName val="FLUXO_SIMULA"/>
      <sheetName val="BASE"/>
      <sheetName val="TRAFEGO"/>
      <sheetName val="SIMULADOR"/>
      <sheetName val="RELATA"/>
      <sheetName val="RELATA VÉIO"/>
      <sheetName val="ORIGINAL"/>
      <sheetName val="REALIZADO"/>
      <sheetName val="F01"/>
      <sheetName val="F02"/>
      <sheetName val="F03"/>
      <sheetName val="F04"/>
      <sheetName val="F05"/>
      <sheetName val="F06"/>
      <sheetName val="F07"/>
      <sheetName val="F08"/>
      <sheetName val="F09"/>
      <sheetName val="F10"/>
      <sheetName val="F11"/>
      <sheetName val="F12"/>
      <sheetName val="F13"/>
      <sheetName val="F14"/>
      <sheetName val="F15"/>
      <sheetName val="Capa Simulador"/>
      <sheetName val="FLUXO + DRE  Original 20 anos"/>
      <sheetName val="Fatores 20 anos"/>
      <sheetName val="Prorrogação Fluxo 29 anos"/>
      <sheetName val="Prorrogação DRE 29 anos"/>
      <sheetName val="Comparativo de Mercado"/>
      <sheetName val="Q5B"/>
      <sheetName val="Consolidado"/>
      <sheetName val="2º BPRv"/>
      <sheetName val="Planilha1"/>
      <sheetName val="3º BPRv"/>
      <sheetName val="Planilha2"/>
      <sheetName val="Base 2º BPRv"/>
      <sheetName val="Base 3º BPRv"/>
      <sheetName val="RELATA_VÉIO"/>
      <sheetName val="Capa_Simulador"/>
      <sheetName val="FLUXO_+_DRE__Original_20_anos"/>
      <sheetName val="Fatores_20_anos"/>
      <sheetName val="Prorrogação_Fluxo_29_anos"/>
      <sheetName val="Prorrogação_DRE_29_anos"/>
      <sheetName val="Comparativo_de_Mercado"/>
      <sheetName val="RELATA_VÉIO1"/>
      <sheetName val="Capa_Simulador1"/>
      <sheetName val="FLUXO_+_DRE__Original_20_anos1"/>
      <sheetName val="Fatores_20_anos1"/>
      <sheetName val="Prorrogação_Fluxo_29_anos1"/>
      <sheetName val="Prorrogação_DRE_29_anos1"/>
      <sheetName val="Comparativo_de_Mercado1"/>
      <sheetName val="RELATA_VÉIO2"/>
      <sheetName val="Capa_Simulador2"/>
      <sheetName val="FLUXO_+_DRE__Original_20_anos2"/>
      <sheetName val="Fatores_20_anos2"/>
      <sheetName val="Prorrogação_Fluxo_29_anos2"/>
      <sheetName val="Prorrogação_DRE_29_anos2"/>
      <sheetName val="Comparativo_de_Mercado2"/>
      <sheetName val="RELATA_VÉIO3"/>
      <sheetName val="Capa_Simulador3"/>
      <sheetName val="FLUXO_+_DRE__Original_20_anos3"/>
      <sheetName val="Fatores_20_anos3"/>
      <sheetName val="Prorrogação_Fluxo_29_anos3"/>
      <sheetName val="Prorrogação_DRE_29_anos3"/>
      <sheetName val="Comparativo_de_Mercado3"/>
      <sheetName val="RELATA_VÉIO4"/>
      <sheetName val="Capa_Simulador4"/>
      <sheetName val="FLUXO_+_DRE__Original_20_anos4"/>
      <sheetName val="Fatores_20_anos4"/>
      <sheetName val="Prorrogação_Fluxo_29_anos4"/>
      <sheetName val="Prorrogação_DRE_29_anos4"/>
      <sheetName val="Comparativo_de_Mercado4"/>
      <sheetName val="RELATA_VÉIO5"/>
      <sheetName val="Capa_Simulador5"/>
      <sheetName val="FLUXO_+_DRE__Original_20_anos5"/>
      <sheetName val="Fatores_20_anos5"/>
      <sheetName val="Prorrogação_Fluxo_29_anos5"/>
      <sheetName val="Prorrogação_DRE_29_anos5"/>
      <sheetName val="Comparativo_de_Mercado5"/>
      <sheetName val="RELATA_VÉIO6"/>
      <sheetName val="Capa_Simulador6"/>
      <sheetName val="FLUXO_+_DRE__Original_20_anos6"/>
      <sheetName val="Fatores_20_anos6"/>
      <sheetName val="Prorrogação_Fluxo_29_anos6"/>
      <sheetName val="Prorrogação_DRE_29_anos6"/>
      <sheetName val="Comparativo_de_Mercado6"/>
      <sheetName val="L13 - Simulador Colinas - Final"/>
      <sheetName val="EDIF_SET_2013"/>
      <sheetName val="INFRA_SET_2013"/>
      <sheetName val="estudo impostos"/>
      <sheetName val="RELATA ANTIGO"/>
      <sheetName val="ANNEXES 3"/>
      <sheetName val="Equip Gerencial"/>
      <sheetName val="01"/>
      <sheetName val="02"/>
      <sheetName val="03"/>
      <sheetName val="04"/>
      <sheetName val="PLA_SALD"/>
      <sheetName val="SispecPS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t."/>
      <sheetName val="Dev.SAC "/>
      <sheetName val="Custo.Var."/>
      <sheetName val="Indisp."/>
      <sheetName val="CapitalEmp."/>
      <sheetName val="MargemSub"/>
      <sheetName val="PEF"/>
      <sheetName val="QLP"/>
      <sheetName val="TurnAcid"/>
      <sheetName val="Farol de Metas"/>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PRODUT MENSAL"/>
      <sheetName val="PRODUÇÃO ACUM"/>
      <sheetName val="CUSTO MÉD ACUM"/>
      <sheetName val="Produt JAN"/>
      <sheetName val="Produt FEV"/>
      <sheetName val="Produt MAR"/>
      <sheetName val="Produt ABR"/>
      <sheetName val="Produt MAI"/>
      <sheetName val="Produt JUN"/>
      <sheetName val="Produt JUL"/>
      <sheetName val="Produt AGO"/>
      <sheetName val="Produt SET"/>
      <sheetName val="Produt OUT"/>
      <sheetName val="Produt NOV"/>
      <sheetName val="Produt DEZ"/>
      <sheetName val="MACROS"/>
      <sheetName val="Planilha1"/>
      <sheetName val="OAE 301 "/>
      <sheetName val="PRODUT_MENSAL"/>
      <sheetName val="PRODUÇÃO_ACUM"/>
      <sheetName val="CUSTO_MÉD_ACUM"/>
      <sheetName val="Produt_JAN"/>
      <sheetName val="Produt_FEV"/>
      <sheetName val="Produt_MAR"/>
      <sheetName val="Produt_ABR"/>
      <sheetName val="Produt_MAI"/>
      <sheetName val="Produt_JUN"/>
      <sheetName val="Produt_JUL"/>
      <sheetName val="Produt_AGO"/>
      <sheetName val="Produt_SET"/>
      <sheetName val="Produt_OUT"/>
      <sheetName val="Produt_NOV"/>
      <sheetName val="Produt_DEZ"/>
      <sheetName val="Graf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Gráfico1"/>
      <sheetName val="Gráfico5"/>
      <sheetName val="Gráfico8"/>
      <sheetName val="Gráfico9"/>
      <sheetName val="Gráfico14"/>
      <sheetName val="Gráfico15"/>
      <sheetName val="Gráfico19"/>
      <sheetName val="Gráfico Prod"/>
      <sheetName val="Gráfico17"/>
      <sheetName val="Gráfico18"/>
      <sheetName val="Gráfico20"/>
      <sheetName val="BASE DE DADOS"/>
      <sheetName val="CAPA (3)"/>
      <sheetName val="Dev.SAC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
      <sheetName val="Jurídico"/>
      <sheetName val="Assin Contratada"/>
      <sheetName val="Assin_Contratada"/>
      <sheetName val="Terr-preços"/>
      <sheetName val="Unit"/>
      <sheetName val="Local"/>
      <sheetName val="tabela DER julho97"/>
      <sheetName val="Plan3"/>
      <sheetName val="AVALIAÇÃO_terreno"/>
      <sheetName val="INCCTOT"/>
      <sheetName val="Assin_Contratada1"/>
      <sheetName val="tabela_DER_julho97"/>
      <sheetName val="0040"/>
      <sheetName val="Proctor BGS 2"/>
      <sheetName val="DADOS MENU"/>
      <sheetName val="Principal"/>
      <sheetName val="P   CARGOS SAL CARAJAS "/>
      <sheetName val="Proctor_BGS_2"/>
      <sheetName val="  Eco-marshall modelo "/>
      <sheetName val=" MODELO - Eco-marshall"/>
      <sheetName val=" MODELO- Eco-marshall"/>
      <sheetName val="modelo- 16-19mm - Eco-marshall"/>
      <sheetName val="modelo- Eco Marshall"/>
      <sheetName val="MATRIZ-ECO-MARSHALL"/>
      <sheetName val="Control"/>
      <sheetName val="scenario"/>
      <sheetName val="P___CARGOS_SAL_CARAJAS_"/>
      <sheetName val="Despesas"/>
      <sheetName val="Planilha1"/>
      <sheetName val="Banco de Dados - Placas"/>
      <sheetName val="RELATA VÉIO"/>
      <sheetName val="OP079907"/>
      <sheetName val="Check Farol"/>
      <sheetName val="Dados"/>
      <sheetName val="Resumo Taquaruçu 05-19"/>
      <sheetName val="Controle de Contratos atualizad"/>
      <sheetName val="RELATA ANTIGO"/>
      <sheetName val="W_Z_Q0000_Z_RTIN_01_REC_0003"/>
      <sheetName val="XREF"/>
      <sheetName val="PLQ - Recuperação Base de Quant"/>
      <sheetName val="Métricas"/>
      <sheetName val="Recape Drenos"/>
      <sheetName val="BASE DE DADOS 1"/>
      <sheetName val="CBUQ MÊS"/>
      <sheetName val="GERAL"/>
      <sheetName val="Padrões Horizontal"/>
      <sheetName val="Premissas"/>
      <sheetName val="Resumo"/>
      <sheetName val="M.O. - 01"/>
      <sheetName val="Plan1"/>
      <sheetName val="Trans Assump"/>
      <sheetName val="Rendimento Equipe"/>
      <sheetName val="Índice Chuva"/>
      <sheetName val="Assin_Contratada2"/>
      <sheetName val="tabela_DER_julho971"/>
      <sheetName val="Assin_Contratada3"/>
      <sheetName val="tabela_DER_julho972"/>
      <sheetName val="Proctor_BGS_21"/>
      <sheetName val="DADOS_MENU"/>
      <sheetName val="P___CARGOS_SAL_CARAJAS_1"/>
      <sheetName val="__Eco-marshall_modelo_"/>
      <sheetName val="_MODELO_-_Eco-marshall"/>
      <sheetName val="_MODELO-_Eco-marshall"/>
      <sheetName val="modelo-_16-19mm_-_Eco-marshall"/>
      <sheetName val="modelo-_Eco_Marshall"/>
      <sheetName val="Banco_de_Dados_-_Placas"/>
      <sheetName val="RELATA_VÉIO"/>
      <sheetName val="Check_Farol"/>
      <sheetName val="PLQ_-_Recuperação_Base_de_Quant"/>
      <sheetName val="Recape_Drenos"/>
      <sheetName val="BASE_DE_DADOS_1"/>
      <sheetName val="CBUQ_MÊS"/>
      <sheetName val="RELATA"/>
      <sheetName val="samarco"/>
      <sheetName val="estgg"/>
      <sheetName val="aux"/>
      <sheetName val="eaigesen"/>
      <sheetName val="1.6"/>
      <sheetName val="Compactação 100% PN"/>
      <sheetName val="Compactação 95% PN"/>
      <sheetName val="Pavim-preços"/>
      <sheetName val="BR 376 Km 181,85"/>
      <sheetName val="elétrica"/>
      <sheetName val="Evolução Realizado"/>
      <sheetName val="Cadastral Fonecedor"/>
      <sheetName val="ABC"/>
      <sheetName val="Contr_Global"/>
      <sheetName val="Índice"/>
      <sheetName val="Projecao"/>
      <sheetName val="Preço dos Dispositivos"/>
      <sheetName val="resumo geral"/>
      <sheetName val="CONSSID12-96"/>
      <sheetName val="Banco de Dados - Segurança"/>
      <sheetName val="Anual"/>
      <sheetName val="A"/>
      <sheetName val="composições"/>
      <sheetName val="Parametros"/>
      <sheetName val="DMT"/>
      <sheetName val="mcbr"/>
      <sheetName val="#REF"/>
      <sheetName val="M.O."/>
      <sheetName val="A.2- RESUMO"/>
      <sheetName val="Forecasts_VDF"/>
      <sheetName val="dados blp"/>
      <sheetName val="Cash flow"/>
      <sheetName val="market"/>
      <sheetName val="CNPJ"/>
      <sheetName val="Rascunho"/>
      <sheetName val="DNIT - Referencial"/>
      <sheetName val="Resumo_Rec. Rede"/>
      <sheetName val="ANNEXES 3"/>
      <sheetName val="WKcalculLocCur"/>
      <sheetName val="BR 376 km 143,2"/>
      <sheetName val="Orçamento"/>
      <sheetName val="Stock Chart"/>
      <sheetName val="Plan2"/>
      <sheetName val="Listas Suspensas"/>
      <sheetName val="BancoRef"/>
      <sheetName val="Preços_BSTC"/>
      <sheetName val="1A. Custo e Benefícios"/>
      <sheetName val="BANCO"/>
      <sheetName val="SZSlj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sheetData sheetId="118"/>
      <sheetData sheetId="119"/>
      <sheetData sheetId="120"/>
      <sheetData sheetId="121" refreshError="1"/>
      <sheetData sheetId="122"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Ativos"/>
      <sheetName val="Locos Inativas"/>
      <sheetName val="Locos Acidentadas_60 Dias"/>
      <sheetName val="Parametros"/>
      <sheetName val="Disponibilidade por motivo"/>
      <sheetName val="Orçamento"/>
      <sheetName val="Comparativo"/>
      <sheetName val="Consolidado Disponibilidade FCA"/>
      <sheetName val="arvore df_FCA 2011"/>
      <sheetName val="Faixas DF"/>
      <sheetName val="Plan1"/>
      <sheetName val="BASE DE DAD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sheetName val="Conciliação Custos - Guarani"/>
      <sheetName val="XREF"/>
      <sheetName val="Planilha Principal"/>
      <sheetName val="Lead"/>
      <sheetName val="Links"/>
      <sheetName val="Para Refer. - Rev. Analítica"/>
      <sheetName val="21000253"/>
      <sheetName val="Balanço"/>
      <sheetName val="DRE"/>
      <sheetName val=" AnexoOpDiv99"/>
      <sheetName val="GrafdivB"/>
      <sheetName val="ServDiv"/>
      <sheetName val="Exigível"/>
      <sheetName val="DIVIN_ARAXA"/>
      <sheetName val="TELEMIG_209"/>
      <sheetName val="Referência-Relatório-Resultado"/>
      <sheetName val="Resultados"/>
      <sheetName val="PARAM"/>
      <sheetName val="NOV.00"/>
      <sheetName val="Unit"/>
      <sheetName val="SICRO"/>
      <sheetName val="Conciliação_Custos_-_Guarani"/>
      <sheetName val="Planilha_Principal"/>
      <sheetName val="Para_Refer__-_Rev__Analítica"/>
      <sheetName val="_AnexoOpDiv99"/>
      <sheetName val="NOV_00"/>
      <sheetName val="Quadro 7 (Aux.)"/>
      <sheetName val="Quadro 5 (Aux.)"/>
      <sheetName val="bl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População Res."/>
      <sheetName val="teste detalhes"/>
      <sheetName val="composicao fopag"/>
      <sheetName val="Comissões"/>
      <sheetName val="pas fopag"/>
      <sheetName val="Excess Calc"/>
      <sheetName val="Threshold Calc"/>
      <sheetName val="Folha Pagamento {ppc}"/>
      <sheetName val="Férias {ppc}"/>
      <sheetName val="Rescisão {ppc}"/>
      <sheetName val="XREF"/>
      <sheetName val="log"/>
      <sheetName val="Tickmarks"/>
      <sheetName val="Links"/>
      <sheetName val="Global Saldos"/>
      <sheetName val="composição"/>
      <sheetName val="contas transitórias"/>
      <sheetName val="PAS"/>
      <sheetName val="FOPAG"/>
      <sheetName val="Férias"/>
      <sheetName val="parametros"/>
      <sheetName val="Log Seleção"/>
      <sheetName val="Seleção"/>
      <sheetName val="Flutuação"/>
      <sheetName val="Honorários - Minatel"/>
      <sheetName val="Cálculo Global - Férias e 13o. "/>
      <sheetName val="Testes"/>
      <sheetName val="População resultado"/>
      <sheetName val="Teste Despesas"/>
      <sheetName val="Teste Detalhes FOPAG"/>
      <sheetName val="Expectativa"/>
      <sheetName val="Log Despesas"/>
      <sheetName val="PAS Despesas "/>
      <sheetName val="Teste "/>
      <sheetName val="LOG  débitos no resultado"/>
      <sheetName val="Composicão"/>
      <sheetName val="Cálculo Global - Salários "/>
      <sheetName val="parâmetro"/>
      <sheetName val="Teste Detalhe"/>
      <sheetName val="Despesa Operacional 31.10.03"/>
      <sheetName val="Seleção Teste Detalhe"/>
      <sheetName val="Projeção"/>
      <sheetName val="Teste de Despesas"/>
      <sheetName val="Descartes"/>
      <sheetName val="interim versus final"/>
      <sheetName val="Teste Débitos"/>
      <sheetName val="fopag {ppc}"/>
      <sheetName val="Composição fopag"/>
      <sheetName val="Royalties Out-05 PPC"/>
      <sheetName val="Royalties Set-05 PPC"/>
      <sheetName val="Royalties Ago-05 PPC"/>
      <sheetName val="Royalties Jul-05 PPC"/>
      <sheetName val="Royalties Jun-05 PPC"/>
      <sheetName val="Royalties Mai-05 PPC"/>
      <sheetName val="Teste de Detalhe"/>
      <sheetName val="VARIAÇÃO"/>
      <sheetName val="População (Star)"/>
      <sheetName val="STAR Fretes Rec. (out.03)"/>
      <sheetName val="STAR Fret Rec. (dez.03)"/>
      <sheetName val="STAR Frete (out.03)"/>
      <sheetName val="STAR Frete (dez.03)"/>
      <sheetName val="pro labore"/>
      <sheetName val="População Res_"/>
      <sheetName val="PAS Pessoal"/>
      <sheetName val="Threshold"/>
      <sheetName val="Variação dez.05"/>
      <sheetName val="Teste despesas operacionais"/>
      <sheetName val="Teste detalhe fopag"/>
      <sheetName val="Journal Entry"/>
      <sheetName val="Log File"/>
      <sheetName val="Sumário"/>
      <sheetName val="Folha de Pagto"/>
      <sheetName val="Cálculo Parâmetro"/>
      <sheetName val="Níveis Parâmetro"/>
      <sheetName val="Resultado Seleção"/>
      <sheetName val="Teste de detalhe "/>
      <sheetName val="Teste de detalhe Débitos no CPV"/>
      <sheetName val="Teste  advogados"/>
      <sheetName val="Débitos Resultado 31.12.2004"/>
      <sheetName val="juros Conta Garantida"/>
      <sheetName val="Débitos no Resultado 31.10.04"/>
      <sheetName val="Base PAS"/>
      <sheetName val="PAS Folha"/>
      <sheetName val="Resultado Abril"/>
      <sheetName val="Teste de Débito Resultado"/>
      <sheetName val="Para Referência"/>
      <sheetName val="projeção saldo 30.04"/>
      <sheetName val="PAS Salarios Resultado 31.01"/>
      <sheetName val="TCalc01"/>
      <sheetName val="Teste Detalhe 31.01"/>
      <sheetName val="Abertura"/>
      <sheetName val="População"/>
      <sheetName val="despesas-selecao"/>
      <sheetName val="Juros"/>
      <sheetName val="Log1"/>
      <sheetName val="Log2"/>
      <sheetName val="PAS-Despesas"/>
      <sheetName val="Teste de detalhes"/>
      <sheetName val="Teste de Rateio"/>
      <sheetName val="Balancete 2006"/>
      <sheetName val="PAS Salarios Resultado"/>
      <sheetName val="projeção saldo"/>
      <sheetName val="Análise de Variação"/>
      <sheetName val="PAS Fopag e Provisões"/>
      <sheetName val="Parâmetro Encargos"/>
      <sheetName val="Parâmetro Férias"/>
      <sheetName val="Parâmetro 13o"/>
      <sheetName val="Referência 08.01"/>
      <sheetName val="Referência 12.01"/>
      <sheetName val="Movimentação"/>
      <sheetName val="Calculo Global Salários"/>
      <sheetName val="Nota Explicativa"/>
      <sheetName val="PAS - Folha de Pagamento"/>
      <sheetName val="Créditos Pis e Cofins 31.12.07"/>
      <sheetName val="Ref. Consol."/>
      <sheetName val="Roll Forward"/>
      <sheetName val="Outros Gastos"/>
      <sheetName val="PAS Folha de Pagamento"/>
      <sheetName val="Anál. de Variação 31.12"/>
      <sheetName val="P1 - Sumário"/>
      <sheetName val="P2 -Lead"/>
      <sheetName val="P3 - PAS - Folha de Pagamento"/>
      <sheetName val="P4 - Parâmetro"/>
      <sheetName val="Seleção Despesas 30.09.04"/>
      <sheetName val="Seleção Despesas 31.12.04"/>
      <sheetName val="PAS Despesas"/>
      <sheetName val="Teste de Detalhe 30.11.06"/>
      <sheetName val="Teste de Detalhe 31.12.06"/>
      <sheetName val="Teste de Folha de Pagamento"/>
      <sheetName val="Teste de detalhe 30.09.07"/>
      <sheetName val="Despesas e Consumo"/>
      <sheetName val="Despesa administ nota explicati"/>
      <sheetName val="PAS Folha de Pagamento 30_09_07"/>
      <sheetName val="PAS Folha de Pagamento 31_12_07"/>
      <sheetName val="Teste de detalhe 31.12.07"/>
      <sheetName val="Teste Detalhe 30.09.06"/>
      <sheetName val="Teste de Detalhe - 31.12.06"/>
      <sheetName val="Logs"/>
      <sheetName val="Teste de Detalhe Mai.Nov.07"/>
      <sheetName val="Teste de Detalhe Dez.Fev.08"/>
      <sheetName val="Teste Débito no Rsultado"/>
      <sheetName val="conciliação"/>
      <sheetName val="Projeção Saldos 31.12.03"/>
      <sheetName val="log resultado"/>
      <sheetName val="seleção de despesa"/>
      <sheetName val="Cipa Brasil"/>
      <sheetName val="Log Cipa Brasil"/>
      <sheetName val="Cipa NE"/>
      <sheetName val="Log Cipa NE"/>
      <sheetName val="Folha - despesas gerais"/>
      <sheetName val="Teste Detalhe 30.09.08"/>
      <sheetName val="PAS Folha de Pgto 30_09_07"/>
      <sheetName val="PAS Folha de Pgto_12_07"/>
      <sheetName val="Teste detalhe 30.09.07"/>
      <sheetName val="Teste detalhe 31.12.07"/>
      <sheetName val="sel_débito_resul_set"/>
      <sheetName val="Teste Detalhe 31.08.08"/>
      <sheetName val="P2 - Lead"/>
      <sheetName val="P3 - PAS Fopag1"/>
      <sheetName val="P4 -  Cálculo Parâmetro"/>
      <sheetName val="{PPC} Juros Capital Próprio"/>
      <sheetName val="Receitas e Despesas financeiras"/>
      <sheetName val="Teste Advogados"/>
      <sheetName val="PAS FOPAG Funcionários"/>
      <sheetName val="PAS Pro-Labore"/>
      <sheetName val="Total Sel"/>
      <sheetName val="P3 - PAS Fopag"/>
      <sheetName val="Global e Detalhe Folha 31.10"/>
      <sheetName val="Férias &amp; 13"/>
      <sheetName val="Parâmetro Folha"/>
      <sheetName val="Global de Fopag"/>
      <sheetName val="Débito resultado"/>
      <sheetName val="Teste de Débitos no Resultado"/>
      <sheetName val="Projeções 31.12.03"/>
      <sheetName val="Composição Resultado"/>
      <sheetName val="Calculo de Paramêtro"/>
      <sheetName val="PAS Folha 30.09.08"/>
      <sheetName val="#REF"/>
      <sheetName val="NE"/>
      <sheetName val="PAS - Folha"/>
      <sheetName val="Teste Resultado"/>
      <sheetName val="Itens selecionados detalhe"/>
      <sheetName val="PAS Despesa com FOPAG"/>
      <sheetName val="Teste de Débito no Resultado"/>
      <sheetName val="PAS - Folha de Pagamento 31.03"/>
      <sheetName val="PAS - Folha de Pagamento 30.06"/>
      <sheetName val="Parâmetro LEAD"/>
      <sheetName val="Rollforward"/>
      <sheetName val="PAS Folha Custos"/>
      <sheetName val="PAS Folha Despesa"/>
      <sheetName val="Débito Resultado "/>
      <sheetName val="Parametro"/>
      <sheetName val="Débito no Resultado"/>
      <sheetName val="Teste Folha"/>
      <sheetName val="Parâmetro "/>
      <sheetName val="Teste Débitos Resultado"/>
      <sheetName val="Advogados"/>
      <sheetName val="Teste Débito no Resultado"/>
      <sheetName val="Teste comissão sobre vendas"/>
      <sheetName val="Tipo de teste"/>
      <sheetName val="PAS Saldos 31.12.08"/>
      <sheetName val="Roolforward"/>
      <sheetName val="Teste de Detalhe DR"/>
      <sheetName val="Summary"/>
      <sheetName val="Despesa com Advogados"/>
      <sheetName val="Teste detalhe das depesas"/>
      <sheetName val="Cálculo Global - Salário"/>
      <sheetName val="Cálculo Global - INSS-FGTS"/>
      <sheetName val="Cálculo Global - Benefícios"/>
      <sheetName val="Sheet1"/>
      <sheetName val="Teste de Detalhe 31.03.08"/>
      <sheetName val="Log ACL"/>
      <sheetName val="PAS de FOPAG"/>
      <sheetName val="DRE"/>
      <sheetName val="Teste debito no resultado"/>
      <sheetName val="Custos FOPAG"/>
      <sheetName val="Teste contas"/>
      <sheetName val="Detalhe FOPAG"/>
      <sheetName val="Calculo Parâmetro"/>
      <sheetName val="Despesas Advogados 31.12.08"/>
      <sheetName val="Folha Pagto"/>
      <sheetName val="Participação no resultado"/>
      <sheetName val="Débito no resultado interim"/>
      <sheetName val="Débito no resultado final"/>
      <sheetName val="Cálculo Global FGTS INSS"/>
      <sheetName val="Variação cambial"/>
      <sheetName val="Sel Deb Resultado"/>
      <sheetName val="Cálculo Global Salários"/>
      <sheetName val="Passos do Programa"/>
      <sheetName val="Log - Resultado"/>
      <sheetName val="Cálculo Global - Salários"/>
      <sheetName val="TCalc"/>
      <sheetName val="Detalhe Folha"/>
      <sheetName val="Abertura Contas"/>
      <sheetName val="Débitos Resultado"/>
      <sheetName val="Composição por tipo de teste"/>
      <sheetName val="Teste detalhe Debito Resultado"/>
      <sheetName val="Teste Débito Resultado 31.10.08"/>
      <sheetName val="Teste  Detalhe"/>
      <sheetName val="PAS FOPAG, 13o, Férias e Encarg"/>
      <sheetName val="Teste Honorários Advocaticios"/>
      <sheetName val="Sheet2"/>
      <sheetName val="Teste débito resultadoe compras"/>
      <sheetName val="Novo Enfoque"/>
      <sheetName val="Sheet3"/>
      <sheetName val="Base Seleção"/>
      <sheetName val="Base Seleção Despesas"/>
      <sheetName val="Despesas com Advogados"/>
      <sheetName val="Teste de débito"/>
      <sheetName val="Rateio Despesas (P&amp;C)"/>
      <sheetName val="Rateio Despesas (Financeiro)"/>
      <sheetName val="Rateio Despesas (Jurídico)"/>
      <sheetName val="Rateio Depesas (Suprimentos)"/>
      <sheetName val="Beta"/>
      <sheetName val="Teste débito resultado"/>
      <sheetName val="Cálculo Global - Encargos"/>
      <sheetName val="Teste de despesa"/>
      <sheetName val="Garantias"/>
      <sheetName val="PAS Despesa pessoal"/>
      <sheetName val="Rollfoward Procedures 31.12.09"/>
      <sheetName val="Parâmetro 31.12.2009"/>
      <sheetName val="Definição do Intervalo"/>
      <sheetName val="Teste de Serv. Terc. Pessoa Jur"/>
      <sheetName val="Apuração Pis e Cofins 31.12"/>
      <sheetName val="PAS - Fopag - Andrade"/>
      <sheetName val="PAS - Fopag - Guarani"/>
      <sheetName val="PAS - Fopag - São José"/>
      <sheetName val="Parâmetro Andrade"/>
      <sheetName val="Parâmetro Guarani"/>
      <sheetName val="Parâmetro CESJ"/>
      <sheetName val="P2 - Sumário"/>
      <sheetName val="P3 - Teste Debitos Resultado"/>
      <sheetName val="P4 - Tabela itens"/>
      <sheetName val="P5 - NE"/>
      <sheetName val="P6 - PAS Folha Pgto"/>
      <sheetName val="Const"/>
      <sheetName val="Balanço Patrimonial"/>
      <sheetName val="PAS Folha Escritório"/>
      <sheetName val="PAS Folha Fazenda"/>
      <sheetName val="PAS (A) 28.02"/>
      <sheetName val="PAS (G) 28.02"/>
      <sheetName val="PAS (S)28.02"/>
      <sheetName val="Tab.Novo Enfoque e Dados Teste"/>
      <sheetName val="Fopag - Andrade 31.12"/>
      <sheetName val="Fopag - Guarani 31.12"/>
      <sheetName val="Fopag - São José 31.12"/>
      <sheetName val="Tab.Novo Enfoque e Dados 31.12"/>
      <sheetName val="Tab.Novo Enfoque e Dados 31.03"/>
      <sheetName val="Teste Debitos Resultado"/>
      <sheetName val="Tabela itens"/>
      <sheetName val="BP"/>
      <sheetName val="ATIVO"/>
      <sheetName val="Circularização Emprestimos"/>
      <sheetName val="Parâmetro 31.12.2009 Rollforwar"/>
      <sheetName val="Análise de contas"/>
      <sheetName val="PAS de Despesas com Fopag"/>
      <sheetName val="Parâmetro Threshold"/>
      <sheetName val="Cálculo Global-Encargos e Fopag"/>
      <sheetName val="Despesas Pessoal 31-12"/>
      <sheetName val="Mov Desp Atica 31-12"/>
      <sheetName val="Mov trim Atica 31-12"/>
      <sheetName val="Mov Desp Scipione 31-12"/>
      <sheetName val="Mov trim Scipione 31-12"/>
      <sheetName val="Teste Despesa 31-12"/>
      <sheetName val="Cálculo dos Itens 30-09"/>
      <sheetName val="Teste despesas 30-09"/>
      <sheetName val="Despesas Pessoal 30-09"/>
      <sheetName val="Selecao"/>
      <sheetName val="Despesas Pessoal"/>
      <sheetName val="Despesas FIN"/>
      <sheetName val="Selecao FINAL"/>
      <sheetName val="Teste de Despesas Final"/>
      <sheetName val="Despesas INT"/>
      <sheetName val="Teste de Despesas Int"/>
      <sheetName val="Projeção 31.12.2004"/>
      <sheetName val="População para teste"/>
      <sheetName val="Impostos Outros - Aços out04"/>
      <sheetName val="Teste Fopag ARMCO"/>
      <sheetName val="Teste Fopag Aços"/>
      <sheetName val="Segregação PAS X Detalhes"/>
      <sheetName val="Teste de Projeção"/>
      <sheetName val="População Teste de Despesas"/>
      <sheetName val="Seleção e Teste de Despesas"/>
      <sheetName val="Mov. Funcionários-set06"/>
      <sheetName val="População Teste Resultado"/>
      <sheetName val="DAAM - 5440"/>
      <sheetName val="Detalhe - Folha"/>
      <sheetName val="Parâmetro RFWD"/>
      <sheetName val="Parâmetro FOPAG"/>
      <sheetName val="LX_Prov Férias e 13º Salário"/>
      <sheetName val="Definições de Amostras"/>
      <sheetName val="PAS de Folha"/>
      <sheetName val="Teste de advogados"/>
      <sheetName val="Emp. e Repasses"/>
      <sheetName val="Royalties"/>
      <sheetName val="Tabela de Parâmetros"/>
      <sheetName val="Desp_Captação"/>
      <sheetName val="Remun adm."/>
      <sheetName val="Mútuo"/>
      <sheetName val="Detalhe Desp. Financ. e Outras"/>
      <sheetName val="Despesa_com_juros"/>
      <sheetName val="Participação"/>
      <sheetName val="PAS Salários"/>
      <sheetName val="Encargos salários"/>
      <sheetName val="PAS 31.12.2009"/>
      <sheetName val="Composição do saldo de despesas"/>
      <sheetName val="Custo X Despesa"/>
      <sheetName val="Global pro-labore"/>
      <sheetName val="T. Detalhe"/>
      <sheetName val="Global Contratos"/>
      <sheetName val="Teste PAS e Detalhe"/>
      <sheetName val="Folha de Pgto."/>
      <sheetName val="Definição de Amostras"/>
      <sheetName val="Novo Parâmetro"/>
      <sheetName val="Receita"/>
      <sheetName val="Despesa Advogados"/>
      <sheetName val="Definição de Intervalo"/>
      <sheetName val="Cálculo Global - Férias e 13o."/>
      <sheetName val="Despesas ADV"/>
      <sheetName val="Débito no Resultado NG"/>
      <sheetName val="Débito no Resultado UPA"/>
      <sheetName val="Definição Amostras"/>
      <sheetName val="Teste Debito Resultado"/>
      <sheetName val="Cálculo Global de Salário"/>
      <sheetName val="Amostra"/>
      <sheetName val="DAAM"/>
      <sheetName val="Teste FOPAG"/>
      <sheetName val="P1 - Teste Débitos no Resultado"/>
      <sheetName val="Débito no Resultado UCE"/>
      <sheetName val="Base Resultado UCE"/>
      <sheetName val="Rollforward 31.12.08"/>
      <sheetName val="Segregação de Testes"/>
      <sheetName val="Direcionamento teste resultado"/>
      <sheetName val="Debito no resultado"/>
      <sheetName val="INSS Cota patronal"/>
      <sheetName val="Teste Advogado"/>
      <sheetName val="Calculo amostra"/>
      <sheetName val="V. Cambial"/>
      <sheetName val="Parametro FOPAG"/>
      <sheetName val="Razão Adv."/>
      <sheetName val="Seleção Despesas"/>
      <sheetName val="Cálculo da Seleção"/>
      <sheetName val="Critérios de Seleção"/>
      <sheetName val="Historical Data"/>
      <sheetName val="Débito Resultado 31.10.12"/>
      <sheetName val="Critério Seleção"/>
      <sheetName val="PAS da Folha"/>
      <sheetName val="Parâmetro Seleção"/>
      <sheetName val="Procedimento substantivo"/>
      <sheetName val="NE 22"/>
      <sheetName val="Abertura Fopag"/>
      <sheetName val="Cálculo da Amostra"/>
      <sheetName val="Critério de Seleção"/>
      <sheetName val="Seleção para teste"/>
      <sheetName val="Procedimentos"/>
      <sheetName val="Conciliação Log x Estratégia"/>
      <sheetName val="Teste Detalhe - Débitos"/>
      <sheetName val="Teste Detalhe - Créditos"/>
      <sheetName val="PAS - Comissões de Cartões"/>
      <sheetName val="Recalculo Comissão - O&amp;M"/>
      <sheetName val="RFD - Sálarios e Ordenados"/>
      <sheetName val="Procedimento"/>
      <sheetName val="Débito - Resultado"/>
      <sheetName val="Crédito Resultado"/>
      <sheetName val="RFD - Sálarios e Ordenados (2)"/>
      <sheetName val="Rollfoward"/>
      <sheetName val="Lead SAP"/>
      <sheetName val="Teste detalhe BB"/>
      <sheetName val="Teste detalhe VV"/>
      <sheetName val="Desp. Honorários Advc."/>
      <sheetName val="Critério Seleção Bombas"/>
      <sheetName val="Critério Seleção Válvulas"/>
      <sheetName val="Base Débito Resultado - Fábrica"/>
      <sheetName val="Base Débito Resultado - Distrib"/>
      <sheetName val="Teste Fábrica"/>
      <sheetName val="Teste Distribuidora"/>
      <sheetName val="Critério de Seleção Débitos"/>
      <sheetName val="Critério de Seleção Grupo"/>
      <sheetName val="PAS de Folha 31.12.2013"/>
      <sheetName val="PAS de Folha 30.09.13"/>
      <sheetName val="Ajustes Propostos"/>
      <sheetName val="Subst. Proced."/>
      <sheetName val="Parametro Rollfoward "/>
      <sheetName val="Parametro "/>
      <sheetName val="Base Teste Resultados 31.08"/>
      <sheetName val="Para seleção"/>
      <sheetName val="PAS - Rollfoward"/>
      <sheetName val="Base débitos"/>
      <sheetName val="Contas débito"/>
      <sheetName val="Teste Deb Result"/>
      <sheetName val="Base sel desp"/>
      <sheetName val="Despesas advogados"/>
      <sheetName val="Conciliação Custos - Guarani"/>
      <sheetName val="Teste Débito Resultado Hotel"/>
      <sheetName val="Teste Débito Resultado Conces."/>
      <sheetName val="Teste Débito Resultado Arcel"/>
      <sheetName val="Plaza Check LX"/>
      <sheetName val="RPPE Check LX"/>
      <sheetName val="R&amp;T Check LX"/>
      <sheetName val="Parâmetro (Bombas)"/>
      <sheetName val="Parâmetro (Válvulas)"/>
      <sheetName val="Teste de Advogado Omisso"/>
      <sheetName val="LX"/>
      <sheetName val="1. Debito no Resultado"/>
      <sheetName val="Tabela seleção"/>
      <sheetName val="2. PAS de Salários"/>
      <sheetName val="Contas - Teste"/>
      <sheetName val="Advogado 31-12-12"/>
      <sheetName val="Teste de compra"/>
      <sheetName val="Razao"/>
      <sheetName val="Advogado omisso"/>
      <sheetName val="Jurídico"/>
      <sheetName val="Base seleção (F)"/>
      <sheetName val="Teste Detalhe (F)"/>
      <sheetName val="Teste Detalhe (I)"/>
      <sheetName val="Mutação do PL Trimestral"/>
      <sheetName val="Aging List"/>
      <sheetName val="Teste Equity 30.09.03"/>
      <sheetName val="Evaluation of Misstatements"/>
      <sheetName val="direitos de concessã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sheetData sheetId="103" refreshError="1"/>
      <sheetData sheetId="104" refreshError="1"/>
      <sheetData sheetId="105" refreshError="1"/>
      <sheetData sheetId="106" refreshError="1"/>
      <sheetData sheetId="107" refreshError="1"/>
      <sheetData sheetId="108"/>
      <sheetData sheetId="109"/>
      <sheetData sheetId="110"/>
      <sheetData sheetId="111" refreshError="1"/>
      <sheetData sheetId="112" refreshError="1"/>
      <sheetData sheetId="113" refreshError="1"/>
      <sheetData sheetId="114" refreshError="1"/>
      <sheetData sheetId="115"/>
      <sheetData sheetId="116"/>
      <sheetData sheetId="117"/>
      <sheetData sheetId="118" refreshError="1"/>
      <sheetData sheetId="119"/>
      <sheetData sheetId="120"/>
      <sheetData sheetId="121"/>
      <sheetData sheetId="122"/>
      <sheetData sheetId="123"/>
      <sheetData sheetId="124" refreshError="1"/>
      <sheetData sheetId="125" refreshError="1"/>
      <sheetData sheetId="126"/>
      <sheetData sheetId="127"/>
      <sheetData sheetId="128"/>
      <sheetData sheetId="129"/>
      <sheetData sheetId="130" refreshError="1"/>
      <sheetData sheetId="131" refreshError="1"/>
      <sheetData sheetId="132" refreshError="1"/>
      <sheetData sheetId="133"/>
      <sheetData sheetId="134"/>
      <sheetData sheetId="135"/>
      <sheetData sheetId="136" refreshError="1"/>
      <sheetData sheetId="137" refreshError="1"/>
      <sheetData sheetId="138" refreshError="1"/>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sheetData sheetId="175" refreshError="1"/>
      <sheetData sheetId="176" refreshError="1"/>
      <sheetData sheetId="177"/>
      <sheetData sheetId="178"/>
      <sheetData sheetId="179"/>
      <sheetData sheetId="180"/>
      <sheetData sheetId="181" refreshError="1"/>
      <sheetData sheetId="182"/>
      <sheetData sheetId="183" refreshError="1"/>
      <sheetData sheetId="184" refreshError="1"/>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sheetData sheetId="201"/>
      <sheetData sheetId="202"/>
      <sheetData sheetId="203" refreshError="1"/>
      <sheetData sheetId="204" refreshError="1"/>
      <sheetData sheetId="205" refreshError="1"/>
      <sheetData sheetId="206" refreshError="1"/>
      <sheetData sheetId="207"/>
      <sheetData sheetId="208" refreshError="1"/>
      <sheetData sheetId="209"/>
      <sheetData sheetId="210"/>
      <sheetData sheetId="211"/>
      <sheetData sheetId="212" refreshError="1"/>
      <sheetData sheetId="213" refreshError="1"/>
      <sheetData sheetId="214" refreshError="1"/>
      <sheetData sheetId="215" refreshError="1"/>
      <sheetData sheetId="216" refreshError="1"/>
      <sheetData sheetId="217"/>
      <sheetData sheetId="218"/>
      <sheetData sheetId="219"/>
      <sheetData sheetId="220" refreshError="1"/>
      <sheetData sheetId="221" refreshError="1"/>
      <sheetData sheetId="222" refreshError="1"/>
      <sheetData sheetId="223"/>
      <sheetData sheetId="224"/>
      <sheetData sheetId="225" refreshError="1"/>
      <sheetData sheetId="226"/>
      <sheetData sheetId="227"/>
      <sheetData sheetId="228"/>
      <sheetData sheetId="229" refreshError="1"/>
      <sheetData sheetId="230" refreshError="1"/>
      <sheetData sheetId="231" refreshError="1"/>
      <sheetData sheetId="232" refreshError="1"/>
      <sheetData sheetId="233"/>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sheetData sheetId="247" refreshError="1"/>
      <sheetData sheetId="248" refreshError="1"/>
      <sheetData sheetId="249" refreshError="1"/>
      <sheetData sheetId="250"/>
      <sheetData sheetId="251"/>
      <sheetData sheetId="252"/>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refreshError="1"/>
      <sheetData sheetId="277" refreshError="1"/>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sheetData sheetId="297"/>
      <sheetData sheetId="298"/>
      <sheetData sheetId="299"/>
      <sheetData sheetId="300"/>
      <sheetData sheetId="301"/>
      <sheetData sheetId="302"/>
      <sheetData sheetId="303"/>
      <sheetData sheetId="304"/>
      <sheetData sheetId="305"/>
      <sheetData sheetId="306"/>
      <sheetData sheetId="307" refreshError="1"/>
      <sheetData sheetId="308" refreshError="1"/>
      <sheetData sheetId="309" refreshError="1"/>
      <sheetData sheetId="310" refreshError="1"/>
      <sheetData sheetId="311"/>
      <sheetData sheetId="312"/>
      <sheetData sheetId="313" refreshError="1"/>
      <sheetData sheetId="314" refreshError="1"/>
      <sheetData sheetId="315" refreshError="1"/>
      <sheetData sheetId="316" refreshError="1"/>
      <sheetData sheetId="317" refreshError="1"/>
      <sheetData sheetId="318"/>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refreshError="1"/>
      <sheetData sheetId="335"/>
      <sheetData sheetId="336" refreshError="1"/>
      <sheetData sheetId="337" refreshError="1"/>
      <sheetData sheetId="338" refreshError="1"/>
      <sheetData sheetId="339"/>
      <sheetData sheetId="340"/>
      <sheetData sheetId="341"/>
      <sheetData sheetId="342"/>
      <sheetData sheetId="343"/>
      <sheetData sheetId="344" refreshError="1"/>
      <sheetData sheetId="345" refreshError="1"/>
      <sheetData sheetId="346" refreshError="1"/>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sheetData sheetId="379" refreshError="1"/>
      <sheetData sheetId="380" refreshError="1"/>
      <sheetData sheetId="381" refreshError="1"/>
      <sheetData sheetId="382" refreshError="1"/>
      <sheetData sheetId="383" refreshError="1"/>
      <sheetData sheetId="384" refreshError="1"/>
      <sheetData sheetId="385"/>
      <sheetData sheetId="386"/>
      <sheetData sheetId="387" refreshError="1"/>
      <sheetData sheetId="388"/>
      <sheetData sheetId="389" refreshError="1"/>
      <sheetData sheetId="390" refreshError="1"/>
      <sheetData sheetId="391" refreshError="1"/>
      <sheetData sheetId="392" refreshError="1"/>
      <sheetData sheetId="393" refreshError="1"/>
      <sheetData sheetId="394"/>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refreshError="1"/>
      <sheetData sheetId="422" refreshError="1"/>
      <sheetData sheetId="423" refreshError="1"/>
      <sheetData sheetId="424" refreshError="1"/>
      <sheetData sheetId="425"/>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ção"/>
      <sheetName val="Ano-base"/>
      <sheetName val="Dialog"/>
      <sheetName val="Premissas"/>
      <sheetName val="Demonstração de resultados"/>
      <sheetName val="Balanço patrimonial"/>
      <sheetName val="Fluxo de caixa"/>
      <sheetName val="Gráfico da demonstração de resu"/>
      <sheetName val="Gráfico do balanço patrimonial"/>
      <sheetName val="Gráfico do fluxo de caixa"/>
      <sheetName val="Gráfico do fluxo de caixa livre"/>
      <sheetName val="MyDialog"/>
      <sheetName val="VDlg"/>
      <sheetName val="Module1"/>
      <sheetName val="Input"/>
      <sheetName val="Controle"/>
      <sheetName val="$Interseções"/>
      <sheetName val="aux"/>
      <sheetName val="OP079907"/>
      <sheetName val="Planilha1"/>
      <sheetName val="As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INDICE"/>
      <sheetName val="Comentários"/>
      <sheetName val="GESEN MINA -CR"/>
      <sheetName val="GESEN FERROVIA CR"/>
      <sheetName val="GESEN PORTO CR"/>
      <sheetName val="N22"/>
      <sheetName val="ParticNat"/>
      <sheetName val="CusteioTotal(manual)"/>
      <sheetName val="H EXTRAS"/>
      <sheetName val="Princ.Materiais"/>
      <sheetName val="Viagens"/>
      <sheetName val="Efetivo"/>
      <sheetName val="ParticPessoal"/>
      <sheetName val="ParticPessoal CT"/>
      <sheetName val="GESENAcid "/>
      <sheetName val="EAIGESEN"/>
      <sheetName val="GESENAcidCont"/>
      <sheetName val="Inv99 GESEN"/>
      <sheetName val="7N2311"/>
      <sheetName val="7N2313"/>
      <sheetName val="7N2641"/>
      <sheetName val="7N2642"/>
      <sheetName val="7N2643"/>
      <sheetName val="7N2644"/>
      <sheetName val="Bdados"/>
      <sheetName val="Materiais"/>
      <sheetName val="CusteioTotal"/>
      <sheetName val="GESEN MINA-CC"/>
      <sheetName val="GESEN FERROVIA-CC"/>
      <sheetName val="GESEN PORTO-CC"/>
      <sheetName val="AMV a Favor SUP"/>
      <sheetName val="Dados"/>
      <sheetName val="CPT"/>
      <sheetName val="PLANO DE AÇÃO"/>
      <sheetName val="#REF"/>
      <sheetName val="Principal"/>
      <sheetName val="ORTONA - PORTO VASTO"/>
      <sheetName val="Farol de Metas"/>
      <sheetName val="estgg"/>
      <sheetName val="invest."/>
      <sheetName val="Tabela1"/>
      <sheetName val="TSP Est. El Hatillo"/>
      <sheetName val="KPI"/>
      <sheetName val="PdcGesen9"/>
      <sheetName val="Manutenção Uberaba - FCA"/>
      <sheetName val="GESEN_MINA_-CR2"/>
      <sheetName val="GESEN_FERROVIA_CR2"/>
      <sheetName val="GESEN_PORTO_CR2"/>
      <sheetName val="H_EXTRAS2"/>
      <sheetName val="Princ_Materiais2"/>
      <sheetName val="ParticPessoal_CT2"/>
      <sheetName val="GESENAcid_2"/>
      <sheetName val="Inv99_GESEN2"/>
      <sheetName val="GESEN_MINA-CC2"/>
      <sheetName val="GESEN_FERROVIA-CC2"/>
      <sheetName val="GESEN_PORTO-CC2"/>
      <sheetName val="AMV_a_Favor_SUP2"/>
      <sheetName val="TSP_Est__El_Hatillo2"/>
      <sheetName val="GESEN_MINA_-CR"/>
      <sheetName val="GESEN_FERROVIA_CR"/>
      <sheetName val="GESEN_PORTO_CR"/>
      <sheetName val="H_EXTRAS"/>
      <sheetName val="Princ_Materiais"/>
      <sheetName val="ParticPessoal_CT"/>
      <sheetName val="GESENAcid_"/>
      <sheetName val="Inv99_GESEN"/>
      <sheetName val="GESEN_MINA-CC"/>
      <sheetName val="GESEN_FERROVIA-CC"/>
      <sheetName val="GESEN_PORTO-CC"/>
      <sheetName val="AMV_a_Favor_SUP"/>
      <sheetName val="TSP_Est__El_Hatillo"/>
      <sheetName val="GESEN_MINA_-CR1"/>
      <sheetName val="GESEN_FERROVIA_CR1"/>
      <sheetName val="GESEN_PORTO_CR1"/>
      <sheetName val="H_EXTRAS1"/>
      <sheetName val="Princ_Materiais1"/>
      <sheetName val="ParticPessoal_CT1"/>
      <sheetName val="GESENAcid_1"/>
      <sheetName val="Inv99_GESEN1"/>
      <sheetName val="GESEN_MINA-CC1"/>
      <sheetName val="GESEN_FERROVIA-CC1"/>
      <sheetName val="GESEN_PORTO-CC1"/>
      <sheetName val="AMV_a_Favor_SUP1"/>
      <sheetName val="TSP_Est__El_Hatillo1"/>
      <sheetName val="Sispec"/>
      <sheetName val="Premissas"/>
      <sheetName val="Decretos_PIS-COFINS"/>
      <sheetName val="pitch"/>
      <sheetName val="Previsão de Vagões"/>
      <sheetName val="Espera"/>
      <sheetName val="Saldos"/>
      <sheetName val="Gráficos"/>
      <sheetName val="Armazéns"/>
      <sheetName val="Resumo"/>
      <sheetName val="2007"/>
      <sheetName val="GDP"/>
      <sheetName val="Solicitação Gestão"/>
      <sheetName val="Inputs_Unidades_Geradoras"/>
      <sheetName val="REPLAN 01"/>
      <sheetName val="PERF"/>
      <sheetName val="ResMina"/>
      <sheetName val="Resumo do Efetivo (2)"/>
      <sheetName val="COMPPROD"/>
      <sheetName val="fornecedoresetfobras"/>
      <sheetName val="GESEN_MINA_-CR3"/>
      <sheetName val="GESEN_FERROVIA_CR3"/>
      <sheetName val="GESEN_PORTO_CR3"/>
      <sheetName val="H_EXTRAS3"/>
      <sheetName val="Princ_Materiais3"/>
      <sheetName val="ParticPessoal_CT3"/>
      <sheetName val="GESENAcid_3"/>
      <sheetName val="Inv99_GESEN3"/>
      <sheetName val="GESEN_MINA-CC3"/>
      <sheetName val="GESEN_FERROVIA-CC3"/>
      <sheetName val="GESEN_PORTO-CC3"/>
      <sheetName val="AMV_a_Favor_SUP3"/>
      <sheetName val="PLANO_DE_AÇÃO"/>
      <sheetName val="ORTONA_-_PORTO_VASTO"/>
      <sheetName val="Farol_de_Metas"/>
      <sheetName val="invest_"/>
      <sheetName val="TSP_Est__El_Hatillo3"/>
      <sheetName val="Manutenção_Uberaba_-_FCA"/>
      <sheetName val="Previsão_de_Vagões"/>
      <sheetName val="Solicitação_Gestão"/>
      <sheetName val="Resumo_do_Efetivo_(2)"/>
      <sheetName val="Validacao"/>
      <sheetName val="Comparativo - Acumulado"/>
      <sheetName val="TE Negativo Setembro"/>
      <sheetName val="Plan1"/>
      <sheetName val="GESEN FERROVIA CR_x0000__x0000__x0000_"/>
      <sheetName val="Acionamento"/>
      <sheetName val="bdados 2005"/>
      <sheetName val="Cronograma"/>
      <sheetName val="Aderência D707"/>
      <sheetName val="Sheet2"/>
      <sheetName val="Lista suspensa"/>
      <sheetName val="Valores Medição"/>
      <sheetName val="Controle Horas"/>
      <sheetName val="Listas"/>
      <sheetName val="BASE DE DADOS"/>
      <sheetName val="Inputs"/>
      <sheetName val="Debt"/>
      <sheetName val="Control"/>
      <sheetName val="Circuitos"/>
      <sheetName val="DB RC"/>
      <sheetName val="EBT"/>
      <sheetName val="GESEN FERROVIA CR_x005f_x0000__x005f_x0000_"/>
      <sheetName val="EAP MRN SIMPLIFICADA"/>
      <sheetName val="PARÂMETROS"/>
      <sheetName val="GESEN FERROVIA CR_x005f_x005f_x005f_x0000__"/>
      <sheetName val="Dados1"/>
      <sheetName val="Charts"/>
      <sheetName val="PQ"/>
      <sheetName val="Lista_Resumida"/>
      <sheetName val="BASE DADOS"/>
      <sheetName val="Lista"/>
      <sheetName val="Motores"/>
      <sheetName val="Limites_Metas"/>
      <sheetName val="aux"/>
      <sheetName val="GESEN FERROVIA CR_x0000__x0000_"/>
      <sheetName val="GESEN FERROVIA CR_x005f_x0000__"/>
      <sheetName val="GESEN FERROVIA CR_x005f_x005f_x"/>
      <sheetName val="Ponto"/>
      <sheetName val="Funcionários"/>
      <sheetName val="Turnos"/>
      <sheetName val="Resultados"/>
      <sheetName val="Calculos"/>
      <sheetName val="16-01 a 20"/>
      <sheetName val="TB1"/>
      <sheetName val="21-01 á 20-02"/>
      <sheetName val="TB2"/>
      <sheetName val="21-02 Á 20-03"/>
      <sheetName val="TB3"/>
      <sheetName val="relatório"/>
      <sheetName val="PROP ELAB GANH"/>
      <sheetName val="PARETOS"/>
      <sheetName val="DESEMP AN"/>
      <sheetName val="planilha-alta"/>
      <sheetName val="composições"/>
      <sheetName val="RESUMO QEC"/>
      <sheetName val="QEC com REIDI"/>
      <sheetName val="QEC S REIDI"/>
      <sheetName val="CPUs ITENS NOVOS"/>
      <sheetName val="CPUs ITENS NOVOS S REIDI"/>
      <sheetName val="INSUMOS NOVOS"/>
      <sheetName val="CPUs CONTRATO"/>
      <sheetName val="CPUs CONTRATO S REIDI"/>
      <sheetName val="CPUs AUXILIARES"/>
      <sheetName val="INSUMOS CONTRATO"/>
      <sheetName val="BDI-TRIBUTOS"/>
      <sheetName val="BDI-TRIBUTOS S REIDI"/>
      <sheetName val="CUSTO 24H"/>
      <sheetName val="Comparativo_-_Acumulado"/>
      <sheetName val="TE_Negativo_Setembro"/>
      <sheetName val="Valores_Medição"/>
      <sheetName val="Controle_Horas"/>
      <sheetName val="EAP_MRN_SIMPLIFICADA"/>
      <sheetName val="bdados_2005"/>
      <sheetName val="Aderência_D707"/>
      <sheetName val="Lista_suspensa"/>
      <sheetName val="BASE_DE_DADOS"/>
      <sheetName val="DB_RC"/>
      <sheetName val="BASE_DADOS"/>
      <sheetName val="Preços_BSTC"/>
      <sheetName val="Tabela"/>
      <sheetName val="Cod_perdas"/>
      <sheetName val="Assum"/>
      <sheetName val="Plan2"/>
      <sheetName val="Consolidada"/>
      <sheetName val="Defense Comps"/>
      <sheetName val="Lista de emails - Diretores"/>
      <sheetName val="Valores"/>
      <sheetName val="Aux_Padrão"/>
      <sheetName val="Parâmetros | Parameters"/>
      <sheetName val="Dev.SAC "/>
      <sheetName val="Dev_SAC_"/>
      <sheetName val="CLASSE DE FALHA"/>
      <sheetName val="CAT"/>
      <sheetName val="Defense_Comps"/>
      <sheetName val="Base"/>
      <sheetName val="db_cubagem"/>
      <sheetName val="FAPMUT"/>
      <sheetName val="FAPPIT"/>
      <sheetName val="FAPTIG"/>
      <sheetName val="FAPCMT"/>
      <sheetName val="FAPABO"/>
      <sheetName val="FAPGAM"/>
      <sheetName val="FAPPIC"/>
      <sheetName val="Disp. produtos"/>
      <sheetName val="FAPTFA"/>
      <sheetName val="Dados Motivo"/>
      <sheetName val="Feriados"/>
      <sheetName val="Anual"/>
      <sheetName val="Memória"/>
      <sheetName val="Farol"/>
      <sheetName val="Plan1 (3)"/>
      <sheetName val="Indice Precos Mes"/>
      <sheetName val="Estatística"/>
      <sheetName val="Ref Numbers"/>
      <sheetName val="Summary"/>
      <sheetName val="inspect"/>
      <sheetName val="Conhecendo a composição M1"/>
      <sheetName val="Validação"/>
      <sheetName val="p"/>
      <sheetName val="p (2)"/>
      <sheetName val="B. Dados"/>
      <sheetName val="Caract. Contratos - Dez-00"/>
      <sheetName val="Conhecendo_a_composição_M1"/>
      <sheetName val="B__Dados"/>
      <sheetName val="Caract__Contratos_-_Dez-00"/>
      <sheetName val="GESEN_MINA_-CR4"/>
      <sheetName val="GESEN_FERROVIA_CR4"/>
      <sheetName val="GESEN_PORTO_CR4"/>
      <sheetName val="H_EXTRAS4"/>
      <sheetName val="Princ_Materiais4"/>
      <sheetName val="ParticPessoal_CT4"/>
      <sheetName val="GESENAcid_4"/>
      <sheetName val="Inv99_GESEN4"/>
      <sheetName val="GESEN_MINA-CC4"/>
      <sheetName val="GESEN_FERROVIA-CC4"/>
      <sheetName val="GESEN_PORTO-CC4"/>
      <sheetName val="AMV_a_Favor_SUP4"/>
      <sheetName val="TSP_Est__El_Hatillo4"/>
      <sheetName val="Manutenção_Uberaba_-_FCA1"/>
      <sheetName val="invest_1"/>
      <sheetName val="Comparativo_-_Acumulado1"/>
      <sheetName val="TE_Negativo_Setembro1"/>
      <sheetName val="bdados_20051"/>
      <sheetName val="Solicitação_Gestão1"/>
      <sheetName val="Previsão_de_Vagões1"/>
      <sheetName val="Aderência_D7071"/>
      <sheetName val="PLANO_DE_AÇÃO1"/>
      <sheetName val="ORTONA_-_PORTO_VASTO1"/>
      <sheetName val="Conhecendo_a_composição_M11"/>
      <sheetName val="Farol_de_Metas1"/>
      <sheetName val="B__Dados1"/>
      <sheetName val="Caract__Contratos_-_Dez-001"/>
      <sheetName val="Mês"/>
      <sheetName val="GESEN_MINA_-CR5"/>
      <sheetName val="GESEN_FERROVIA_CR5"/>
      <sheetName val="GESEN_PORTO_CR5"/>
      <sheetName val="H_EXTRAS5"/>
      <sheetName val="Princ_Materiais5"/>
      <sheetName val="ParticPessoal_CT5"/>
      <sheetName val="GESENAcid_5"/>
      <sheetName val="Inv99_GESEN5"/>
      <sheetName val="GESEN_MINA-CC5"/>
      <sheetName val="GESEN_FERROVIA-CC5"/>
      <sheetName val="GESEN_PORTO-CC5"/>
      <sheetName val="AMV_a_Favor_SUP5"/>
      <sheetName val="TSP_Est__El_Hatillo5"/>
      <sheetName val="Manutenção_Uberaba_-_FCA2"/>
      <sheetName val="Solicitação_Gestão2"/>
      <sheetName val="invest_2"/>
      <sheetName val="Previsão_de_Vagões2"/>
      <sheetName val="Comparativo_-_Acumulado2"/>
      <sheetName val="bdados_20052"/>
      <sheetName val="TE_Negativo_Setembro2"/>
      <sheetName val="Aderência_D7072"/>
      <sheetName val="PLANO_DE_AÇÃO2"/>
      <sheetName val="ORTONA_-_PORTO_VASTO2"/>
      <sheetName val="Conhecendo_a_composição_M12"/>
      <sheetName val="Farol_de_Metas2"/>
      <sheetName val="B__Dados2"/>
      <sheetName val="Caract__Contratos_-_Dez-002"/>
      <sheetName val="BD"/>
      <sheetName val="Demonstrativo de BDI"/>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refreshError="1"/>
      <sheetData sheetId="216"/>
      <sheetData sheetId="217" refreshError="1"/>
      <sheetData sheetId="218" refreshError="1"/>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sheetData sheetId="250" refreshError="1"/>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refreshError="1"/>
      <sheetData sheetId="307"/>
      <sheetData sheetId="30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sheetName val="TRAJESTÁGIOSENAI"/>
      <sheetName val="EST99TOTAL"/>
      <sheetName val="ESTFRQ99"/>
      <sheetName val="estgg"/>
      <sheetName val="GCorpo"/>
      <sheetName val="PARTE"/>
      <sheetName val="DIA"/>
      <sheetName val="IDADE"/>
      <sheetName val="TIPO"/>
      <sheetName val="LESÕES"/>
      <sheetName val="GRAVIDADE"/>
      <sheetName val="TEMPO"/>
      <sheetName val="ATIVIDADE"/>
      <sheetName val="HORAS T"/>
      <sheetName val="DEPTO"/>
      <sheetName val="JORNADA"/>
      <sheetName val="GERÊNCIA"/>
      <sheetName val="DIA SEMANA"/>
      <sheetName val="HORA"/>
      <sheetName val="MÊS"/>
      <sheetName val="GER.GERAL"/>
      <sheetName val="GER.ÁREA"/>
      <sheetName val="."/>
      <sheetName val="EAIGESEN"/>
      <sheetName val="Plan1"/>
      <sheetName val="Gráfico Esteril"/>
      <sheetName val="Acionamento"/>
      <sheetName val="FRQDFN99"/>
      <sheetName val="HORAS_T2"/>
      <sheetName val="DIA_SEMANA2"/>
      <sheetName val="GER_GERAL2"/>
      <sheetName val="GER_ÁREA2"/>
      <sheetName val="_2"/>
      <sheetName val="Gráfico_Esteril2"/>
      <sheetName val="HORAS_T"/>
      <sheetName val="DIA_SEMANA"/>
      <sheetName val="GER_GERAL"/>
      <sheetName val="GER_ÁREA"/>
      <sheetName val="_"/>
      <sheetName val="Gráfico_Esteril"/>
      <sheetName val="HORAS_T1"/>
      <sheetName val="DIA_SEMANA1"/>
      <sheetName val="GER_GERAL1"/>
      <sheetName val="GER_ÁREA1"/>
      <sheetName val="_1"/>
      <sheetName val="Gráfico_Esteril1"/>
      <sheetName val="PLANO DE AÇÃO"/>
      <sheetName val="LCGRAPH"/>
      <sheetName val="DETALHADO"/>
      <sheetName val="EXEC"/>
      <sheetName val="Dados"/>
      <sheetName val="Base "/>
      <sheetName val="DBM Mensal"/>
      <sheetName val="TSA"/>
      <sheetName val="BS-BR"/>
      <sheetName val="BS-R$-US"/>
      <sheetName val="P&amp;L Def BRGAAP"/>
      <sheetName val="P&amp;L BR GAAP"/>
      <sheetName val="Cash Flow BRGAAP"/>
      <sheetName val="Cash Flow USGAAP"/>
      <sheetName val="HORAS_T3"/>
      <sheetName val="DIA_SEMANA3"/>
      <sheetName val="GER_GERAL3"/>
      <sheetName val="GER_ÁREA3"/>
      <sheetName val="_3"/>
      <sheetName val="Gráfico_Esteril3"/>
      <sheetName val="PLANO_DE_AÇÃO"/>
      <sheetName val="Base_"/>
      <sheetName val="DBM_Mensal"/>
      <sheetName val="P&amp;L_Def_BRGAAP"/>
      <sheetName val="P&amp;L_BR_GAAP"/>
      <sheetName val="Cash_Flow_BRGAAP"/>
      <sheetName val="Cash_Flow_USGAAP"/>
      <sheetName val="ResMina"/>
      <sheetName val="3.1 Av. Financ EAP"/>
      <sheetName val="3.2 Av. Econ EAP"/>
      <sheetName val="Graf Av. Financ"/>
      <sheetName val="3_1_Av__Financ_EAP"/>
      <sheetName val="3_2_Av__Econ_EAP"/>
      <sheetName val="Graf_Av__Financ"/>
      <sheetName val="HORAS_T4"/>
      <sheetName val="DIA_SEMANA4"/>
      <sheetName val="GER_GERAL4"/>
      <sheetName val="GER_ÁREA4"/>
      <sheetName val="_4"/>
      <sheetName val="Gráfico_Esteril4"/>
      <sheetName val="Base_1"/>
      <sheetName val="DBM_Mensal1"/>
      <sheetName val="3_1_Av__Financ_EAP1"/>
      <sheetName val="3_2_Av__Econ_EAP1"/>
      <sheetName val="Graf_Av__Financ1"/>
      <sheetName val="PLANO_DE_AÇÃO1"/>
      <sheetName val="P&amp;L_Def_BRGAAP1"/>
      <sheetName val="P&amp;L_BR_GAAP1"/>
      <sheetName val="Cash_Flow_BRGAAP1"/>
      <sheetName val="Cash_Flow_USGAAP1"/>
      <sheetName val="HORAS_T5"/>
      <sheetName val="DIA_SEMANA5"/>
      <sheetName val="GER_GERAL5"/>
      <sheetName val="GER_ÁREA5"/>
      <sheetName val="_5"/>
      <sheetName val="Gráfico_Esteril5"/>
      <sheetName val="3_1_Av__Financ_EAP2"/>
      <sheetName val="3_2_Av__Econ_EAP2"/>
      <sheetName val="Graf_Av__Financ2"/>
      <sheetName val="Base_2"/>
      <sheetName val="DBM_Mensal2"/>
      <sheetName val="PLANO_DE_AÇÃO2"/>
      <sheetName val="P&amp;L_Def_BRGAAP2"/>
      <sheetName val="P&amp;L_BR_GAAP2"/>
      <sheetName val="Cash_Flow_BRGAAP2"/>
      <sheetName val="Cash_Flow_USGAAP2"/>
      <sheetName val="Anexo II - Calculadora"/>
      <sheetName val="Turmas"/>
      <sheetName val="AUX_Padrão"/>
      <sheetName val="MEX95IB"/>
      <sheetName val="Principal"/>
      <sheetName val="INCCTOT"/>
      <sheetName val="Farol"/>
      <sheetName val="Encarregados"/>
      <sheetName val="DADOS RAQA"/>
      <sheetName val="DADOS TST"/>
      <sheetName val="HORAS_T6"/>
      <sheetName val="DIA_SEMANA6"/>
      <sheetName val="GER_GERAL6"/>
      <sheetName val="GER_ÁREA6"/>
      <sheetName val="_6"/>
      <sheetName val="Gráfico_Esteril6"/>
      <sheetName val="Base_3"/>
      <sheetName val="DBM_Mensal3"/>
      <sheetName val="3_1_Av__Financ_EAP3"/>
      <sheetName val="3_2_Av__Econ_EAP3"/>
      <sheetName val="Graf_Av__Financ3"/>
      <sheetName val="PLANO_DE_AÇÃO3"/>
      <sheetName val="P&amp;L_Def_BRGAAP3"/>
      <sheetName val="P&amp;L_BR_GAAP3"/>
      <sheetName val="Cash_Flow_BRGAAP3"/>
      <sheetName val="Cash_Flow_USGAAP3"/>
      <sheetName val="Padrões"/>
      <sheetName val="Diagrama"/>
      <sheetName val="THP (2)"/>
      <sheetName val="Gráficos"/>
      <sheetName val="Config"/>
      <sheetName val="Thp Trem"/>
      <sheetName val="MCS"/>
      <sheetName val="Mapa"/>
      <sheetName val="Diagrama Trem"/>
      <sheetName val="Slide"/>
      <sheetName val="HORAS_T7"/>
      <sheetName val="DIA_SEMANA7"/>
      <sheetName val="GER_GERAL7"/>
      <sheetName val="GER_ÁREA7"/>
      <sheetName val="_7"/>
      <sheetName val="Gráfico_Esteril7"/>
      <sheetName val="3_1_Av__Financ_EAP4"/>
      <sheetName val="3_2_Av__Econ_EAP4"/>
      <sheetName val="Graf_Av__Financ4"/>
      <sheetName val="Base_4"/>
      <sheetName val="DBM_Mensal4"/>
      <sheetName val="PLANO_DE_AÇÃO4"/>
      <sheetName val="P&amp;L_Def_BRGAAP4"/>
      <sheetName val="P&amp;L_BR_GAAP4"/>
      <sheetName val="Cash_Flow_BRGAAP4"/>
      <sheetName val="Cash_Flow_USGAAP4"/>
      <sheetName val="THP_(2)"/>
      <sheetName val="Thp_Trem"/>
      <sheetName val="Diagrama_Trem"/>
      <sheetName val="HORAS_T8"/>
      <sheetName val="DIA_SEMANA8"/>
      <sheetName val="GER_GERAL8"/>
      <sheetName val="GER_ÁREA8"/>
      <sheetName val="_8"/>
      <sheetName val="Gráfico_Esteril8"/>
      <sheetName val="3_1_Av__Financ_EAP5"/>
      <sheetName val="3_2_Av__Econ_EAP5"/>
      <sheetName val="Graf_Av__Financ5"/>
      <sheetName val="Base_5"/>
      <sheetName val="DBM_Mensal5"/>
      <sheetName val="PLANO_DE_AÇÃO5"/>
      <sheetName val="P&amp;L_Def_BRGAAP5"/>
      <sheetName val="P&amp;L_BR_GAAP5"/>
      <sheetName val="Cash_Flow_BRGAAP5"/>
      <sheetName val="Cash_Flow_USGAAP5"/>
      <sheetName val="THP_(2)1"/>
      <sheetName val="Thp_Trem1"/>
      <sheetName val="Diagrama_Trem1"/>
      <sheetName val="HORAS_T9"/>
      <sheetName val="DIA_SEMANA9"/>
      <sheetName val="GER_GERAL9"/>
      <sheetName val="GER_ÁREA9"/>
      <sheetName val="_9"/>
      <sheetName val="Gráfico_Esteril9"/>
      <sheetName val="3_1_Av__Financ_EAP6"/>
      <sheetName val="3_2_Av__Econ_EAP6"/>
      <sheetName val="Graf_Av__Financ6"/>
      <sheetName val="Base_6"/>
      <sheetName val="DBM_Mensal6"/>
      <sheetName val="PLANO_DE_AÇÃO6"/>
      <sheetName val="P&amp;L_Def_BRGAAP6"/>
      <sheetName val="P&amp;L_BR_GAAP6"/>
      <sheetName val="Cash_Flow_BRGAAP6"/>
      <sheetName val="Cash_Flow_USGAAP6"/>
      <sheetName val="THP_(2)2"/>
      <sheetName val="Thp_Trem2"/>
      <sheetName val="Diagrama_Trem2"/>
      <sheetName val="AUX"/>
      <sheetName val="db_cubagem"/>
      <sheetName val="Feriados"/>
      <sheetName val="Anual"/>
      <sheetName val="Tabelas"/>
      <sheetName val="Arrendamento_2005"/>
      <sheetName val="Gerrot"/>
      <sheetName val="CUSTMETQ"/>
      <sheetName val="EXEMPLO"/>
      <sheetName val="FCD"/>
      <sheetName val="Comparativo"/>
      <sheetName val="A"/>
      <sheetName val="HORAS_T12"/>
      <sheetName val="DIA_SEMANA12"/>
      <sheetName val="GER_GERAL12"/>
      <sheetName val="GER_ÁREA12"/>
      <sheetName val="_12"/>
      <sheetName val="Gráfico_Esteril12"/>
      <sheetName val="3_1_Av__Financ_EAP9"/>
      <sheetName val="3_2_Av__Econ_EAP9"/>
      <sheetName val="Graf_Av__Financ9"/>
      <sheetName val="Base_9"/>
      <sheetName val="DBM_Mensal9"/>
      <sheetName val="PLANO_DE_AÇÃO9"/>
      <sheetName val="P&amp;L_Def_BRGAAP9"/>
      <sheetName val="P&amp;L_BR_GAAP9"/>
      <sheetName val="Cash_Flow_BRGAAP9"/>
      <sheetName val="Cash_Flow_USGAAP9"/>
      <sheetName val="THP_(2)5"/>
      <sheetName val="Thp_Trem5"/>
      <sheetName val="Diagrama_Trem5"/>
      <sheetName val="HORAS_T10"/>
      <sheetName val="DIA_SEMANA10"/>
      <sheetName val="GER_GERAL10"/>
      <sheetName val="GER_ÁREA10"/>
      <sheetName val="_10"/>
      <sheetName val="Gráfico_Esteril10"/>
      <sheetName val="3_1_Av__Financ_EAP7"/>
      <sheetName val="3_2_Av__Econ_EAP7"/>
      <sheetName val="Graf_Av__Financ7"/>
      <sheetName val="Base_7"/>
      <sheetName val="DBM_Mensal7"/>
      <sheetName val="PLANO_DE_AÇÃO7"/>
      <sheetName val="P&amp;L_Def_BRGAAP7"/>
      <sheetName val="P&amp;L_BR_GAAP7"/>
      <sheetName val="Cash_Flow_BRGAAP7"/>
      <sheetName val="Cash_Flow_USGAAP7"/>
      <sheetName val="THP_(2)3"/>
      <sheetName val="Thp_Trem3"/>
      <sheetName val="Diagrama_Trem3"/>
      <sheetName val="HORAS_T11"/>
      <sheetName val="DIA_SEMANA11"/>
      <sheetName val="GER_GERAL11"/>
      <sheetName val="GER_ÁREA11"/>
      <sheetName val="_11"/>
      <sheetName val="Gráfico_Esteril11"/>
      <sheetName val="3_1_Av__Financ_EAP8"/>
      <sheetName val="3_2_Av__Econ_EAP8"/>
      <sheetName val="Graf_Av__Financ8"/>
      <sheetName val="Base_8"/>
      <sheetName val="DBM_Mensal8"/>
      <sheetName val="PLANO_DE_AÇÃO8"/>
      <sheetName val="P&amp;L_Def_BRGAAP8"/>
      <sheetName val="P&amp;L_BR_GAAP8"/>
      <sheetName val="Cash_Flow_BRGAAP8"/>
      <sheetName val="Cash_Flow_USGAAP8"/>
      <sheetName val="THP_(2)4"/>
      <sheetName val="Thp_Trem4"/>
      <sheetName val="Diagrama_Trem4"/>
      <sheetName val="HORAS_T13"/>
      <sheetName val="DIA_SEMANA13"/>
      <sheetName val="GER_GERAL13"/>
      <sheetName val="GER_ÁREA13"/>
      <sheetName val="_13"/>
      <sheetName val="Gráfico_Esteril13"/>
      <sheetName val="3_1_Av__Financ_EAP10"/>
      <sheetName val="3_2_Av__Econ_EAP10"/>
      <sheetName val="Graf_Av__Financ10"/>
      <sheetName val="Base_10"/>
      <sheetName val="DBM_Mensal10"/>
      <sheetName val="PLANO_DE_AÇÃO10"/>
      <sheetName val="P&amp;L_Def_BRGAAP10"/>
      <sheetName val="P&amp;L_BR_GAAP10"/>
      <sheetName val="Cash_Flow_BRGAAP10"/>
      <sheetName val="Cash_Flow_USGAAP10"/>
      <sheetName val="THP_(2)6"/>
      <sheetName val="Thp_Trem6"/>
      <sheetName val="Diagrama_Trem6"/>
      <sheetName val="Absenteismo"/>
      <sheetName val="Relatórios"/>
      <sheetName val="IA"/>
      <sheetName val="Malária"/>
      <sheetName val="Efectivo"/>
      <sheetName val="Validação"/>
      <sheetName val="PNR -  Perdas - Lacunas"/>
      <sheetName val="Distritos"/>
      <sheetName val="Metas 2021"/>
      <sheetName val="Poc_Diário_Mensal"/>
      <sheetName val="Informe_Diário Perdas"/>
      <sheetName val="BD Vand 2018"/>
      <sheetName val="Perdas por VP"/>
      <sheetName val="Perdas 2021"/>
      <sheetName val="Perfil de Perdas"/>
      <sheetName val="Link Web perdas Mês"/>
      <sheetName val="Restrições de Velocidade"/>
      <sheetName val="Renovação AMV "/>
      <sheetName val="Anexo_II_-_Calculadora"/>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sheetData sheetId="116"/>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Modelo Atual (2)"/>
      <sheetName val="HHdQTD"/>
      <sheetName val="orc_csdareal_eng"/>
      <sheetName val="DADOS"/>
      <sheetName val="Curva S "/>
      <sheetName val="Total para análise"/>
      <sheetName val="HIST MO IND SEMANAS"/>
      <sheetName val="HISTOGRAMA-M.O"/>
      <sheetName val="Compromissado"/>
      <sheetName val="025"/>
      <sheetName val="Curva 1 folha"/>
      <sheetName val="A_comprometer"/>
      <sheetName val="Realizado"/>
      <sheetName val="Aportes"/>
      <sheetName val="Comprometido_a_Receber"/>
      <sheetName val="Orc_Pad_Edif_Analítico"/>
      <sheetName val="Orc_Compl_Analítico"/>
      <sheetName val="List"/>
      <sheetName val="BD2"/>
      <sheetName val="Resumo"/>
      <sheetName val="DePara"/>
      <sheetName val="BANCO IP"/>
      <sheetName val="Equipment Attributes"/>
      <sheetName val="ProcessSheet"/>
      <sheetName val="Price Summary"/>
      <sheetName val="IMPROD RESUMO"/>
      <sheetName val="CNAExRAT"/>
      <sheetName val="HIST_MO_IND_SEMANAS"/>
      <sheetName val="Curva_1_folha"/>
      <sheetName val="HISTOGRAMA-M_O"/>
      <sheetName val="Modelo_Atual_(2)"/>
      <sheetName val="RI"/>
      <sheetName val="Condulete AL - DIVERSOS"/>
      <sheetName val="은행"/>
      <sheetName val="VOLUME"/>
      <sheetName val="LISTS"/>
      <sheetName val="Par"/>
      <sheetName val="RG Depots"/>
      <sheetName val="안산기계장치"/>
      <sheetName val="Hoja 1"/>
      <sheetName val="Plants Address"/>
      <sheetName val="AR01"/>
      <sheetName val="Tablas"/>
      <sheetName val="CLASIFICACION DE AI"/>
      <sheetName val="Base da Datos"/>
      <sheetName val="Jun"/>
      <sheetName val="Tables"/>
      <sheetName val="Sheet2"/>
      <sheetName val="B"/>
      <sheetName val="Plan1"/>
      <sheetName val="SFM input"/>
      <sheetName val="Look Ups"/>
      <sheetName val="Params"/>
      <sheetName val="Datos"/>
      <sheetName val="BQMPALOC"/>
      <sheetName val="VIZ4"/>
      <sheetName val="VIZ7"/>
      <sheetName val="UZ"/>
      <sheetName val="Painel"/>
      <sheetName val="Informações"/>
      <sheetName val="Qualidade"/>
      <sheetName val="Quantitativo"/>
      <sheetName val="Segurança"/>
      <sheetName val="Cronograma"/>
      <sheetName val="Pilling"/>
      <sheetName val="IEE"/>
      <sheetName val="Curva IEE - C"/>
      <sheetName val="Curva IEE - M"/>
      <sheetName val="Implatanção"/>
      <sheetName val="Inf. Complementares"/>
      <sheetName val="Curva"/>
      <sheetName val="Mapa Chuvas"/>
      <sheetName val="Críticos"/>
      <sheetName val="Rel. Fot."/>
      <sheetName val="Quantitativo Base"/>
      <sheetName val="Cronog Pessoal Civil"/>
      <sheetName val="Cronog Pessoal Montagem"/>
      <sheetName val="Input"/>
      <sheetName val="Area Livre"/>
      <sheetName val="EAP"/>
      <sheetName val="BD"/>
      <sheetName val="Area Deviation"/>
      <sheetName val="TAB SALÁRIO"/>
      <sheetName val="apoio"/>
      <sheetName val="APPLICATION 1"/>
      <sheetName val="ESTIMATE 1"/>
      <sheetName val="JOB COST SUMMARY"/>
      <sheetName val="Operational &amp; Dim Data 1"/>
      <sheetName val="SPARE PARTS"/>
      <sheetName val="Design Criteria 1"/>
      <sheetName val="Operational &amp; Dim Data 2"/>
      <sheetName val="Design Criteria 2"/>
      <sheetName val="Operational &amp; Dim Data 3"/>
      <sheetName val="Design Criteria 3"/>
      <sheetName val="Operational &amp; Dim Data 4"/>
      <sheetName val="Design Criteria 4"/>
      <sheetName val="Cost-Misc.Comp."/>
      <sheetName val="Cost-Fab &amp; Assm"/>
      <sheetName val="Shaft&amp;Brgs"/>
      <sheetName val="SCHEDULE"/>
      <sheetName val="DRAG CONV."/>
      <sheetName val="Elec. Costs"/>
      <sheetName val="Cost-TractorComp."/>
      <sheetName val="Cost-Pans"/>
      <sheetName val="Drop Downs"/>
      <sheetName val="Revision LOG"/>
      <sheetName val="APPLICATION_1"/>
      <sheetName val="ESTIMATE_1"/>
      <sheetName val="JOB_COST_SUMMARY"/>
      <sheetName val="Operational_&amp;_Dim_Data_1"/>
      <sheetName val="SPARE_PARTS"/>
      <sheetName val="Design_Criteria_1"/>
      <sheetName val="Operational_&amp;_Dim_Data_2"/>
      <sheetName val="Design_Criteria_2"/>
      <sheetName val="Operational_&amp;_Dim_Data_3"/>
      <sheetName val="Design_Criteria_3"/>
      <sheetName val="Operational_&amp;_Dim_Data_4"/>
      <sheetName val="Design_Criteria_4"/>
      <sheetName val="Cost-Misc_Comp_"/>
      <sheetName val="Cost-Fab_&amp;_Assm"/>
      <sheetName val="DRAG_CONV_"/>
      <sheetName val="Elec__Costs"/>
      <sheetName val="Cost-TractorComp_"/>
      <sheetName val="Drop_Downs"/>
      <sheetName val="Revision_LOG"/>
      <sheetName val="Curva_1_folha1"/>
      <sheetName val="APPLICATION_11"/>
      <sheetName val="ESTIMATE_11"/>
      <sheetName val="JOB_COST_SUMMARY1"/>
      <sheetName val="Operational_&amp;_Dim_Data_11"/>
      <sheetName val="SPARE_PARTS1"/>
      <sheetName val="Design_Criteria_11"/>
      <sheetName val="Operational_&amp;_Dim_Data_21"/>
      <sheetName val="Design_Criteria_21"/>
      <sheetName val="Operational_&amp;_Dim_Data_31"/>
      <sheetName val="Design_Criteria_31"/>
      <sheetName val="Operational_&amp;_Dim_Data_41"/>
      <sheetName val="Design_Criteria_41"/>
      <sheetName val="Cost-Misc_Comp_1"/>
      <sheetName val="Cost-Fab_&amp;_Assm1"/>
      <sheetName val="DRAG_CONV_1"/>
      <sheetName val="Elec__Costs1"/>
      <sheetName val="Cost-TractorComp_1"/>
      <sheetName val="Drop_Downs1"/>
      <sheetName val="Revision_LOG1"/>
      <sheetName val="HIST_MO_IND_SEMANAS1"/>
      <sheetName val="Modelo_Atual_(2)1"/>
      <sheetName val="HISTOGRAMA-M_O1"/>
      <sheetName val="Insumos"/>
      <sheetName val="下拉框数据源"/>
      <sheetName val="分类标准"/>
      <sheetName val="Sheet1"/>
      <sheetName val="成本中心与部门的映射"/>
      <sheetName val="8.2 MD"/>
      <sheetName val="BASE"/>
      <sheetName val="Values"/>
      <sheetName val="Drop Down"/>
      <sheetName val="Data Validation"/>
      <sheetName val="Histograma 502"/>
      <sheetName val="Listas"/>
      <sheetName val="Principal"/>
      <sheetName val="ATIVOS"/>
      <sheetName val="ANEXO XI"/>
      <sheetName val="Instruções de Preenchimento"/>
      <sheetName val="rsklibSimData"/>
      <sheetName val="EC_Capa"/>
      <sheetName val="EC_Descrição"/>
      <sheetName val="EC_Premissas"/>
      <sheetName val="EC_DFP"/>
      <sheetName val="RiskSerializationData"/>
      <sheetName val="Montagem Eletromecânica"/>
      <sheetName val="ANEXO I - Análise de Risco"/>
      <sheetName val="4- Cotação (Fornecedores)"/>
      <sheetName val="EAP-comissionamento"/>
      <sheetName val="Fig 4-14"/>
      <sheetName val="BASE_GERAL"/>
      <sheetName val="Calendario"/>
      <sheetName val="estgg"/>
      <sheetName val="Dados_02"/>
      <sheetName val="1"/>
      <sheetName val="input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INDICE"/>
      <sheetName val="Comentários"/>
      <sheetName val="GESEN MINA -CR"/>
      <sheetName val="GESEN FERROVIA CR"/>
      <sheetName val="GESEN PORTO CR"/>
      <sheetName val="N22"/>
      <sheetName val="ParticNat"/>
      <sheetName val="CusteioTotal(manual)"/>
      <sheetName val="H EXTRAS"/>
      <sheetName val="Princ.Materiais"/>
      <sheetName val="Viagens"/>
      <sheetName val="Efetivo"/>
      <sheetName val="ParticPessoal"/>
      <sheetName val="ParticPessoal CT"/>
      <sheetName val="GESENAcid "/>
      <sheetName val="EAIGESEN"/>
      <sheetName val="GESENAcidCont"/>
      <sheetName val="Inv99 GESEN"/>
      <sheetName val="7N2311"/>
      <sheetName val="7N2313"/>
      <sheetName val="7N2641"/>
      <sheetName val="7N2642"/>
      <sheetName val="7N2643"/>
      <sheetName val="7N2644"/>
      <sheetName val="Bdados"/>
      <sheetName val="Materiais"/>
      <sheetName val="CusteioTotal"/>
      <sheetName val="GESEN MINA-CC"/>
      <sheetName val="GESEN FERROVIA-CC"/>
      <sheetName val="GESEN PORTO-CC"/>
      <sheetName val="AMV a Favor SUP"/>
      <sheetName val="CPT"/>
      <sheetName val="estgg"/>
      <sheetName val="Principal"/>
      <sheetName val="TSP Est. El Hatillo"/>
      <sheetName val="Tabela1"/>
      <sheetName val="KPI"/>
      <sheetName val="PdcGesen9"/>
      <sheetName val="Manutenção Uberaba - FCA"/>
      <sheetName val="GESEN_MINA_-CR2"/>
      <sheetName val="GESEN_FERROVIA_CR2"/>
      <sheetName val="GESEN_PORTO_CR2"/>
      <sheetName val="H_EXTRAS2"/>
      <sheetName val="Princ_Materiais2"/>
      <sheetName val="ParticPessoal_CT2"/>
      <sheetName val="GESENAcid_2"/>
      <sheetName val="Inv99_GESEN2"/>
      <sheetName val="GESEN_MINA-CC2"/>
      <sheetName val="GESEN_FERROVIA-CC2"/>
      <sheetName val="GESEN_PORTO-CC2"/>
      <sheetName val="AMV_a_Favor_SUP2"/>
      <sheetName val="TSP_Est__El_Hatillo2"/>
      <sheetName val="GESEN_MINA_-CR"/>
      <sheetName val="GESEN_FERROVIA_CR"/>
      <sheetName val="GESEN_PORTO_CR"/>
      <sheetName val="H_EXTRAS"/>
      <sheetName val="Princ_Materiais"/>
      <sheetName val="ParticPessoal_CT"/>
      <sheetName val="GESENAcid_"/>
      <sheetName val="Inv99_GESEN"/>
      <sheetName val="GESEN_MINA-CC"/>
      <sheetName val="GESEN_FERROVIA-CC"/>
      <sheetName val="GESEN_PORTO-CC"/>
      <sheetName val="AMV_a_Favor_SUP"/>
      <sheetName val="TSP_Est__El_Hatillo"/>
      <sheetName val="GESEN_MINA_-CR1"/>
      <sheetName val="GESEN_FERROVIA_CR1"/>
      <sheetName val="GESEN_PORTO_CR1"/>
      <sheetName val="H_EXTRAS1"/>
      <sheetName val="Princ_Materiais1"/>
      <sheetName val="ParticPessoal_CT1"/>
      <sheetName val="GESENAcid_1"/>
      <sheetName val="Inv99_GESEN1"/>
      <sheetName val="GESEN_MINA-CC1"/>
      <sheetName val="GESEN_FERROVIA-CC1"/>
      <sheetName val="GESEN_PORTO-CC1"/>
      <sheetName val="AMV_a_Favor_SUP1"/>
      <sheetName val="TSP_Est__El_Hatillo1"/>
      <sheetName val="Sispec"/>
      <sheetName val="Decretos_PIS-COFINS"/>
      <sheetName val="#REF"/>
      <sheetName val="GESEN FERROVIA CR_x0000__x0000__x0000_"/>
      <sheetName val="Estatística"/>
      <sheetName val="GDP"/>
      <sheetName val="invest."/>
      <sheetName val="COMPPROD"/>
      <sheetName val="BASE DE DADOS"/>
      <sheetName val="Lista de emails - Diretores"/>
      <sheetName val="Valores"/>
      <sheetName val="Aux_Padrão"/>
      <sheetName val="AUX"/>
      <sheetName val="Parâmetros | Parameters"/>
      <sheetName val="Inputs"/>
      <sheetName val="Debt"/>
      <sheetName val="Control"/>
      <sheetName val="bdados 2005"/>
      <sheetName val="Sheet2"/>
      <sheetName val="Dev.SAC "/>
      <sheetName val="Anexo II - Calculadora"/>
      <sheetName val="Cond. pgto"/>
      <sheetName val="Motivos"/>
      <sheetName val="AUX_Pessoal"/>
      <sheetName val="GESEN_MINA_-CR3"/>
      <sheetName val="GESEN_FERROVIA_CR3"/>
      <sheetName val="GESEN_PORTO_CR3"/>
      <sheetName val="H_EXTRAS3"/>
      <sheetName val="Princ_Materiais3"/>
      <sheetName val="ParticPessoal_CT3"/>
      <sheetName val="GESENAcid_3"/>
      <sheetName val="Inv99_GESEN3"/>
      <sheetName val="GESEN_MINA-CC3"/>
      <sheetName val="GESEN_FERROVIA-CC3"/>
      <sheetName val="GESEN_PORTO-CC3"/>
      <sheetName val="AMV_a_Favor_SUP3"/>
      <sheetName val="invest_"/>
      <sheetName val="BASE_DE_DADOS"/>
      <sheetName val="TSP_Est__El_Hatillo3"/>
      <sheetName val="Manutenção_Uberaba_-_FCA"/>
      <sheetName val="bdados_2005"/>
      <sheetName val="Dev_SAC_"/>
      <sheetName val="Dados"/>
      <sheetName val="PLANO DE AÇÃO"/>
      <sheetName val="ORTONA - PORTO VASTO"/>
      <sheetName val="Farol de Metas"/>
      <sheetName val="Premissas"/>
      <sheetName val="pitch"/>
      <sheetName val="Previsão de Vagões"/>
      <sheetName val="Espera"/>
      <sheetName val="Saldos"/>
      <sheetName val="Gráficos"/>
      <sheetName val="Armazéns"/>
      <sheetName val="Resumo"/>
      <sheetName val="2007"/>
      <sheetName val="Solicitação Gestão"/>
      <sheetName val="Inputs_Unidades_Geradoras"/>
      <sheetName val="PERF"/>
      <sheetName val="ResMina"/>
      <sheetName val="Resumo do Efetivo (2)"/>
      <sheetName val="Validacao"/>
      <sheetName val="Comparativo - Acumulado"/>
      <sheetName val="TE Negativo Setembro"/>
      <sheetName val="Plan1"/>
      <sheetName val="Acionamento"/>
      <sheetName val="Cod_perdas"/>
      <sheetName val="Assum"/>
      <sheetName val="Plan2"/>
      <sheetName val="Lista"/>
      <sheetName val="Consolidada"/>
      <sheetName val="Defense Comps"/>
      <sheetName val="GESEN_MINA_-CR4"/>
      <sheetName val="GESEN_FERROVIA_CR4"/>
      <sheetName val="GESEN_PORTO_CR4"/>
      <sheetName val="H_EXTRAS4"/>
      <sheetName val="Princ_Materiais4"/>
      <sheetName val="ParticPessoal_CT4"/>
      <sheetName val="GESENAcid_4"/>
      <sheetName val="Inv99_GESEN4"/>
      <sheetName val="GESEN_MINA-CC4"/>
      <sheetName val="GESEN_FERROVIA-CC4"/>
      <sheetName val="GESEN_PORTO-CC4"/>
      <sheetName val="AMV_a_Favor_SUP4"/>
      <sheetName val="invest_1"/>
      <sheetName val="BASE_DE_DADOS1"/>
      <sheetName val="TSP_Est__El_Hatillo4"/>
      <sheetName val="Manutenção_Uberaba_-_FCA1"/>
      <sheetName val="bdados_20051"/>
      <sheetName val="Dev_SAC_1"/>
      <sheetName val="Lista_de_emails_-_Diretores"/>
      <sheetName val="Parâmetros_|_Parameters"/>
      <sheetName val="PLANO_DE_AÇÃO"/>
      <sheetName val="ORTONA_-_PORTO_VASTO"/>
      <sheetName val="Farol_de_Metas"/>
      <sheetName val="Previsão_de_Vagões"/>
      <sheetName val="Resumo_do_Efetivo_(2)"/>
      <sheetName val="Solicitação_Gestão"/>
      <sheetName val="Comparativo_-_Acumulado"/>
      <sheetName val="TE_Negativo_Setembro"/>
      <sheetName val="Defense_Comps"/>
      <sheetName val="Anexo_II_-_Calculadora"/>
      <sheetName val="Cond__pgto"/>
      <sheetName val="Indicador"/>
      <sheetName val="BASE"/>
      <sheetName val="GESEN FERROVIA CR???"/>
      <sheetName val="Base de Fornecedores"/>
      <sheetName val="4.Causa X Efeito"/>
      <sheetName val="GESEN_FERROVIA_CR???"/>
      <sheetName val="4_Causa_X_Efeito"/>
      <sheetName val="CancGr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sheetData sheetId="187"/>
      <sheetData sheetId="18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sheetName val="TRAJESTÁGIOSENAI"/>
      <sheetName val="EST99TOTAL"/>
      <sheetName val="ESTFRQ99"/>
      <sheetName val="estgg"/>
      <sheetName val="GCorpo"/>
      <sheetName val="PARTE"/>
      <sheetName val="DIA"/>
      <sheetName val="IDADE"/>
      <sheetName val="TIPO"/>
      <sheetName val="LESÕES"/>
      <sheetName val="GRAVIDADE"/>
      <sheetName val="TEMPO"/>
      <sheetName val="ATIVIDADE"/>
      <sheetName val="HORAS T"/>
      <sheetName val="DEPTO"/>
      <sheetName val="JORNADA"/>
      <sheetName val="GERÊNCIA"/>
      <sheetName val="DIA SEMANA"/>
      <sheetName val="HORA"/>
      <sheetName val="MÊS"/>
      <sheetName val="GER.GERAL"/>
      <sheetName val="GER.ÁREA"/>
      <sheetName val="."/>
      <sheetName val="EAIGESEN"/>
      <sheetName val="PLANO DE AÇÃO"/>
      <sheetName val="LCGRAPH"/>
      <sheetName val="Plan1"/>
      <sheetName val="Gráfico Esteril"/>
      <sheetName val="Acionamento"/>
      <sheetName val="FRQDFN99"/>
      <sheetName val="HORAS_T2"/>
      <sheetName val="DIA_SEMANA2"/>
      <sheetName val="GER_GERAL2"/>
      <sheetName val="GER_ÁREA2"/>
      <sheetName val="_2"/>
      <sheetName val="Gráfico_Esteril2"/>
      <sheetName val="HORAS_T"/>
      <sheetName val="DIA_SEMANA"/>
      <sheetName val="GER_GERAL"/>
      <sheetName val="GER_ÁREA"/>
      <sheetName val="_"/>
      <sheetName val="Gráfico_Esteril"/>
      <sheetName val="HORAS_T1"/>
      <sheetName val="DIA_SEMANA1"/>
      <sheetName val="GER_GERAL1"/>
      <sheetName val="GER_ÁREA1"/>
      <sheetName val="_1"/>
      <sheetName val="Gráfico_Esteril1"/>
      <sheetName val="ResMina"/>
      <sheetName val="RFP002"/>
      <sheetName val="HORAS_T3"/>
      <sheetName val="DIA_SEMANA3"/>
      <sheetName val="GER_GERAL3"/>
      <sheetName val="GER_ÁREA3"/>
      <sheetName val="_3"/>
      <sheetName val="PLANO_DE_AÇÃO"/>
      <sheetName val="Gráfico_Esteril3"/>
      <sheetName val="DETALHADO"/>
      <sheetName val="EXEC"/>
      <sheetName val="Dados"/>
      <sheetName val="Base "/>
      <sheetName val="DBM Mensal"/>
      <sheetName val="TSA"/>
      <sheetName val="BS-BR"/>
      <sheetName val="BS-R$-US"/>
      <sheetName val="P&amp;L Def BRGAAP"/>
      <sheetName val="P&amp;L BR GAAP"/>
      <sheetName val="Cash Flow BRGAAP"/>
      <sheetName val="Cash Flow USGAAP"/>
      <sheetName val="Turmas"/>
      <sheetName val="Anexo II - Calculadora"/>
      <sheetName val="3.1 Av. Financ EAP"/>
      <sheetName val="3.2 Av. Econ EAP"/>
      <sheetName val="Graf Av. Financ"/>
      <sheetName val="Tabelas"/>
      <sheetName val="Arrendamento_2005"/>
      <sheetName val="Gerrot"/>
      <sheetName val="CUSTMETQ"/>
      <sheetName val="EXEMPLO"/>
      <sheetName val="FCD"/>
      <sheetName val="MEX95IB"/>
      <sheetName val="VALIDAÇÃO"/>
      <sheetName val="Comparativo"/>
      <sheetName val="Metas"/>
      <sheetName val="Paulo"/>
      <sheetName val="Baseline 2020"/>
      <sheetName val="Apresentação"/>
      <sheetName val="Projeção Dez"/>
      <sheetName val="Remanejamento"/>
      <sheetName val="Carteira 2021"/>
      <sheetName val="Banco"/>
      <sheetName val="Ciclo 2021 Integridade"/>
      <sheetName val="Id's Ferramenta"/>
      <sheetName val="Planilha1"/>
      <sheetName val="IOI"/>
      <sheetName val="RESUMO IOI"/>
      <sheetName val="Taxas"/>
      <sheetName val="Programa"/>
      <sheetName val="RPP tabelas"/>
      <sheetName val="RPP tabelas S11D"/>
      <sheetName val="Ponto"/>
      <sheetName val="Funcionários"/>
      <sheetName val="Turnos"/>
      <sheetName val="Resultados"/>
      <sheetName val="Calculos"/>
      <sheetName val="16-01 a 20"/>
      <sheetName val="TB1"/>
      <sheetName val="21-01 á 20-02"/>
      <sheetName val="TB2"/>
      <sheetName val="21-02 Á 20-03"/>
      <sheetName val="TB3"/>
      <sheetName val="Base_"/>
      <sheetName val="DBM_Mensal"/>
      <sheetName val="3_1_Av__Financ_EAP"/>
      <sheetName val="3_2_Av__Econ_EAP"/>
      <sheetName val="Graf_Av__Financ"/>
      <sheetName val="P&amp;L_Def_BRGAAP"/>
      <sheetName val="P&amp;L_BR_GAAP"/>
      <sheetName val="Cash_Flow_BRGAAP"/>
      <sheetName val="Cash_Flow_USGAAP"/>
      <sheetName val="HORAS_T4"/>
      <sheetName val="DIA_SEMANA4"/>
      <sheetName val="GER_GERAL4"/>
      <sheetName val="GER_ÁREA4"/>
      <sheetName val="_4"/>
      <sheetName val="Gráfico_Esteril4"/>
      <sheetName val="Base_1"/>
      <sheetName val="DBM_Mensal1"/>
      <sheetName val="3_1_Av__Financ_EAP1"/>
      <sheetName val="3_2_Av__Econ_EAP1"/>
      <sheetName val="Graf_Av__Financ1"/>
      <sheetName val="PLANO_DE_AÇÃO1"/>
      <sheetName val="P&amp;L_Def_BRGAAP1"/>
      <sheetName val="P&amp;L_BR_GAAP1"/>
      <sheetName val="Cash_Flow_BRGAAP1"/>
      <sheetName val="Cash_Flow_USGAAP1"/>
      <sheetName val="HORAS_T5"/>
      <sheetName val="DIA_SEMANA5"/>
      <sheetName val="GER_GERAL5"/>
      <sheetName val="GER_ÁREA5"/>
      <sheetName val="_5"/>
      <sheetName val="Gráfico_Esteril5"/>
      <sheetName val="3_1_Av__Financ_EAP2"/>
      <sheetName val="3_2_Av__Econ_EAP2"/>
      <sheetName val="Graf_Av__Financ2"/>
      <sheetName val="Base_2"/>
      <sheetName val="DBM_Mensal2"/>
      <sheetName val="PLANO_DE_AÇÃO2"/>
      <sheetName val="P&amp;L_Def_BRGAAP2"/>
      <sheetName val="P&amp;L_BR_GAAP2"/>
      <sheetName val="Cash_Flow_BRGAAP2"/>
      <sheetName val="Cash_Flow_USGAAP2"/>
      <sheetName val="Feriados"/>
      <sheetName val="Anual"/>
      <sheetName val="AUX_Padrão"/>
      <sheetName val="Principal"/>
      <sheetName val="HORAS_T6"/>
      <sheetName val="DIA_SEMANA6"/>
      <sheetName val="GER_GERAL6"/>
      <sheetName val="GER_ÁREA6"/>
      <sheetName val="_6"/>
      <sheetName val="Gráfico_Esteril6"/>
      <sheetName val="Base_3"/>
      <sheetName val="DBM_Mensal3"/>
      <sheetName val="3_1_Av__Financ_EAP3"/>
      <sheetName val="3_2_Av__Econ_EAP3"/>
      <sheetName val="Graf_Av__Financ3"/>
      <sheetName val="PLANO_DE_AÇÃO3"/>
      <sheetName val="P&amp;L_Def_BRGAAP3"/>
      <sheetName val="P&amp;L_BR_GAAP3"/>
      <sheetName val="Cash_Flow_BRGAAP3"/>
      <sheetName val="Cash_Flow_USGAAP3"/>
      <sheetName val="Padrões"/>
      <sheetName val="Diagrama"/>
      <sheetName val="THP (2)"/>
      <sheetName val="Gráficos"/>
      <sheetName val="Config"/>
      <sheetName val="Thp Trem"/>
      <sheetName val="MCS"/>
      <sheetName val="Mapa"/>
      <sheetName val="Diagrama Trem"/>
      <sheetName val="Slide"/>
      <sheetName val="HORAS_T7"/>
      <sheetName val="DIA_SEMANA7"/>
      <sheetName val="GER_GERAL7"/>
      <sheetName val="GER_ÁREA7"/>
      <sheetName val="_7"/>
      <sheetName val="Gráfico_Esteril7"/>
      <sheetName val="3_1_Av__Financ_EAP4"/>
      <sheetName val="3_2_Av__Econ_EAP4"/>
      <sheetName val="Graf_Av__Financ4"/>
      <sheetName val="Base_4"/>
      <sheetName val="DBM_Mensal4"/>
      <sheetName val="PLANO_DE_AÇÃO4"/>
      <sheetName val="P&amp;L_Def_BRGAAP4"/>
      <sheetName val="P&amp;L_BR_GAAP4"/>
      <sheetName val="Cash_Flow_BRGAAP4"/>
      <sheetName val="Cash_Flow_USGAAP4"/>
      <sheetName val="THP_(2)"/>
      <sheetName val="Thp_Trem"/>
      <sheetName val="Diagrama_Trem"/>
      <sheetName val="HORAS_T8"/>
      <sheetName val="DIA_SEMANA8"/>
      <sheetName val="GER_GERAL8"/>
      <sheetName val="GER_ÁREA8"/>
      <sheetName val="_8"/>
      <sheetName val="Gráfico_Esteril8"/>
      <sheetName val="3_1_Av__Financ_EAP5"/>
      <sheetName val="3_2_Av__Econ_EAP5"/>
      <sheetName val="Graf_Av__Financ5"/>
      <sheetName val="Base_5"/>
      <sheetName val="DBM_Mensal5"/>
      <sheetName val="PLANO_DE_AÇÃO5"/>
      <sheetName val="P&amp;L_Def_BRGAAP5"/>
      <sheetName val="P&amp;L_BR_GAAP5"/>
      <sheetName val="Cash_Flow_BRGAAP5"/>
      <sheetName val="Cash_Flow_USGAAP5"/>
      <sheetName val="THP_(2)1"/>
      <sheetName val="Thp_Trem1"/>
      <sheetName val="Diagrama_Trem1"/>
      <sheetName val="HORAS_T9"/>
      <sheetName val="DIA_SEMANA9"/>
      <sheetName val="GER_GERAL9"/>
      <sheetName val="GER_ÁREA9"/>
      <sheetName val="_9"/>
      <sheetName val="Gráfico_Esteril9"/>
      <sheetName val="3_1_Av__Financ_EAP6"/>
      <sheetName val="3_2_Av__Econ_EAP6"/>
      <sheetName val="Graf_Av__Financ6"/>
      <sheetName val="Base_6"/>
      <sheetName val="DBM_Mensal6"/>
      <sheetName val="PLANO_DE_AÇÃO6"/>
      <sheetName val="P&amp;L_Def_BRGAAP6"/>
      <sheetName val="P&amp;L_BR_GAAP6"/>
      <sheetName val="Cash_Flow_BRGAAP6"/>
      <sheetName val="Cash_Flow_USGAAP6"/>
      <sheetName val="THP_(2)2"/>
      <sheetName val="Thp_Trem2"/>
      <sheetName val="Diagrama_Trem2"/>
      <sheetName val="AUX"/>
      <sheetName val="db_cubagem"/>
      <sheetName val="Anexo_II_-_Calculadora"/>
      <sheetName val="Ref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sheetName val="TRAJESTÁGIOSENAI"/>
      <sheetName val="EST99TOTAL"/>
      <sheetName val="ESTFRQ99"/>
      <sheetName val="estgg"/>
      <sheetName val="GCorpo"/>
      <sheetName val="PARTE"/>
      <sheetName val="DIA"/>
      <sheetName val="IDADE"/>
      <sheetName val="TIPO"/>
      <sheetName val="LESÕES"/>
      <sheetName val="GRAVIDADE"/>
      <sheetName val="TEMPO"/>
      <sheetName val="ATIVIDADE"/>
      <sheetName val="HORAS T"/>
      <sheetName val="DEPTO"/>
      <sheetName val="JORNADA"/>
      <sheetName val="GERÊNCIA"/>
      <sheetName val="DIA SEMANA"/>
      <sheetName val="HORA"/>
      <sheetName val="MÊS"/>
      <sheetName val="GER.GERAL"/>
      <sheetName val="GER.ÁREA"/>
      <sheetName val="."/>
      <sheetName val="EAIGESEN"/>
      <sheetName val="MEX95IB"/>
      <sheetName val="Plan1"/>
      <sheetName val="Gráfico Esteril"/>
      <sheetName val="FRQDFN99"/>
      <sheetName val="HORAS_T2"/>
      <sheetName val="DIA_SEMANA2"/>
      <sheetName val="GER_GERAL2"/>
      <sheetName val="GER_ÁREA2"/>
      <sheetName val="_2"/>
      <sheetName val="Gráfico_Esteril2"/>
      <sheetName val="HORAS_T"/>
      <sheetName val="DIA_SEMANA"/>
      <sheetName val="GER_GERAL"/>
      <sheetName val="GER_ÁREA"/>
      <sheetName val="_"/>
      <sheetName val="Gráfico_Esteril"/>
      <sheetName val="HORAS_T1"/>
      <sheetName val="DIA_SEMANA1"/>
      <sheetName val="GER_GERAL1"/>
      <sheetName val="GER_ÁREA1"/>
      <sheetName val="_1"/>
      <sheetName val="Gráfico_Esteril1"/>
      <sheetName val="Acionamento"/>
      <sheetName val="DETALHADO"/>
      <sheetName val="PLANO DE AÇÃO"/>
      <sheetName val="LCGRAPH"/>
      <sheetName val="ResMina"/>
      <sheetName val="EXEC"/>
      <sheetName val="Dados"/>
      <sheetName val="Base "/>
      <sheetName val="DBM Mensal"/>
      <sheetName val="TSA"/>
      <sheetName val="BS-BR"/>
      <sheetName val="BS-R$-US"/>
      <sheetName val="P&amp;L Def BRGAAP"/>
      <sheetName val="P&amp;L BR GAAP"/>
      <sheetName val="Cash Flow BRGAAP"/>
      <sheetName val="Cash Flow USGAAP"/>
      <sheetName val="Anexo II - Calculadora"/>
      <sheetName val="3.1 Av. Financ EAP"/>
      <sheetName val="3.2 Av. Econ EAP"/>
      <sheetName val="Graf Av. Financ"/>
      <sheetName val="Turmas"/>
      <sheetName val="AUX_Padrão"/>
      <sheetName val="HORAS_T3"/>
      <sheetName val="DIA_SEMANA3"/>
      <sheetName val="GER_GERAL3"/>
      <sheetName val="GER_ÁREA3"/>
      <sheetName val="_3"/>
      <sheetName val="Gráfico_Esteril3"/>
      <sheetName val="Anexo_II_-_Calculadora"/>
      <sheetName val="PLANO_DE_AÇÃO"/>
      <sheetName val="Base_"/>
      <sheetName val="DBM_Mensal"/>
      <sheetName val="P&amp;L_Def_BRGAAP"/>
      <sheetName val="P&amp;L_BR_GAAP"/>
      <sheetName val="Cash_Flow_BRGAAP"/>
      <sheetName val="Cash_Flow_USGA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étrica"/>
      <sheetName val="Hidráulica"/>
      <sheetName val="Tarifas"/>
      <sheetName val="Equip e Ferramentas"/>
      <sheetName val="Materiais"/>
      <sheetName val="Outros"/>
      <sheetName val="PLANILHA Pav 1 enviado rev 01"/>
      <sheetName val="PLANILHA Pav 1 enviado rev 02"/>
      <sheetName val="PLANILHA enviado"/>
      <sheetName val="PLANILHA final"/>
      <sheetName val="PLANILHA - caucionamento DAERP"/>
      <sheetName val="PLANILHA - caucionamento INFRA"/>
      <sheetName val="PLANILHA  - AUTEM"/>
      <sheetName val="PLANILHA ORÇAMENTO"/>
      <sheetName val="PLANILHA  - ENVIO COM SIN."/>
      <sheetName val="PLANILHA  - COMPARATIVA"/>
      <sheetName val="Empresas"/>
      <sheetName val="PLAN COMP - 1ª ROD"/>
      <sheetName val="PLAN COMP - 2ª ROD"/>
      <sheetName val="PLAN COMP - 3ª ROD "/>
      <sheetName val="RESUMO COMPARATIVO-TADEU"/>
      <sheetName val="RESUMO COMPARATIVO"/>
      <sheetName val="RESUMO"/>
      <sheetName val="PLANILHA ORÇAMENTO "/>
      <sheetName val="PLANILHA ORÇAMENTO-FINAL"/>
      <sheetName val="comp drenagem"/>
      <sheetName val="TERRAPLENAGEM"/>
      <sheetName val="TERRAPLENAGEM JOAQUIM CORRETO"/>
      <sheetName val="MATERIAL - ÁGUA - ESGOTO"/>
      <sheetName val="TUBO AGUA"/>
      <sheetName val="TUBO Ø 150 MM ESGOTO "/>
      <sheetName val="POÇO VISITA ESGOTO "/>
      <sheetName val="PAVIMENTAÇÃO  SUBLEITO"/>
      <sheetName val="PAVIMENTAÇÃO SOLO BRITA"/>
      <sheetName val="PAVIMENTAÇÃO  CBUQ"/>
      <sheetName val="DRENAGEM SANTANA"/>
      <sheetName val="TUBO DIAM 400 MM"/>
      <sheetName val="TUBO DIAM 500 MM"/>
      <sheetName val="TUBO DIAM 600 MM"/>
      <sheetName val="TUBO DIAM 800 MM"/>
      <sheetName val="TUBO DIAM 1000 MM"/>
      <sheetName val="TUBO DIAM 1200 MM"/>
      <sheetName val="TUBO DIAM 1500 MM"/>
      <sheetName val="POÇO DE VISITA"/>
      <sheetName val="BOCA DE LOBO"/>
      <sheetName val="RESUMO COMPARATIVO-TADEU (2)"/>
      <sheetName val="Premissas"/>
      <sheetName val="Listas Suspensas"/>
      <sheetName val="Insumos"/>
      <sheetName val="Equip_e_Ferramentas"/>
      <sheetName val="Listas_Suspensas"/>
      <sheetName val="Dados"/>
      <sheetName val="EAIGESEN"/>
      <sheetName val="apoio"/>
      <sheetName val="Listas"/>
      <sheetName val="market"/>
      <sheetName val="Heat exch. tables"/>
      <sheetName val="NR (Consulta)"/>
      <sheetName val="Dados_Saúde"/>
      <sheetName val="estgg"/>
      <sheetName val="Produção"/>
      <sheetName val="Granulometrias"/>
      <sheetName val="Cadastro de Traço"/>
      <sheetName val="Cadastro de informações"/>
      <sheetName val="Relatórios"/>
      <sheetName val="Acompanhamento"/>
      <sheetName val="Consultar Ensaio"/>
      <sheetName val="Planilha1"/>
      <sheetName val="Contorno Sul"/>
      <sheetName val="Contorno Norte"/>
      <sheetName val="Composição Global"/>
      <sheetName val="Validação"/>
      <sheetName val="COMPOSIÇÕES"/>
      <sheetName val="Lista Suspensa"/>
      <sheetName val="Fixed Assets"/>
      <sheetName val="NR_(Consulta)"/>
      <sheetName val="Heat_exch__tabl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sheetData sheetId="74" refreshError="1"/>
      <sheetData sheetId="75"/>
      <sheetData sheetId="7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MAR94"/>
    </sheetNames>
    <sheetDataSet>
      <sheetData sheetId="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m disp."/>
      <sheetName val="%solidosWHC"/>
      <sheetName val="%solidosWHC (199 dias)"/>
      <sheetName val="samarco"/>
      <sheetName val="BMassa"/>
      <sheetName val="BÁgua"/>
      <sheetName val="Entradas e Saídas"/>
      <sheetName val="Verificação BMassa"/>
      <sheetName val="Tanques"/>
      <sheetName val="Sep. Magnéticos"/>
      <sheetName val="Espessadores"/>
      <sheetName val="Rougher"/>
      <sheetName val="Cleaner"/>
      <sheetName val="Recleaner"/>
      <sheetName val="Scavenger"/>
      <sheetName val="Peneiras 1"/>
      <sheetName val="Peneiras 2 (não)"/>
      <sheetName val="Dados e Crit de Processo"/>
      <sheetName val="AgitadorLS-TQ-001"/>
      <sheetName val="RESUMO Hh"/>
      <sheetName val="Premissas"/>
      <sheetName val="IS from K&amp;F"/>
      <sheetName val="Tab.dados"/>
      <sheetName val="MCBR"/>
      <sheetName val="#REF"/>
      <sheetName val="BOMBA_MODELO"/>
      <sheetName val="BOMBA_FATOR_ESPUMA"/>
      <sheetName val="BOMBA_WEIR"/>
      <sheetName val="CAIXA_MODELO"/>
      <sheetName val="DADOS_MODELO"/>
      <sheetName val="GDP"/>
      <sheetName val="MDO"/>
      <sheetName val="Tinta"/>
      <sheetName val="Tinta 1"/>
      <sheetName val="Galvanização"/>
      <sheetName val="Terceirizados"/>
      <sheetName val="Aço"/>
      <sheetName val="Frete"/>
      <sheetName val="Frete Perfiminas"/>
      <sheetName val="Telha"/>
      <sheetName val="Equipto"/>
      <sheetName val="ISS"/>
      <sheetName val="Produtiv"/>
      <sheetName val="Aterramento"/>
      <sheetName val="QCAB"/>
      <sheetName val="Balizamento"/>
      <sheetName val="QCAB+FLASH"/>
      <sheetName val="Parafusos_Porcas_Arruelas"/>
      <sheetName val="MP - modelo"/>
      <sheetName val="comparativo n1550"/>
      <sheetName val="N1550_E"/>
      <sheetName val="N1550_E (Emenda 1)"/>
      <sheetName val="N1550 1A Al_D"/>
      <sheetName val="N1550 1A Cor_D"/>
      <sheetName val="N1550 1B Al_D"/>
      <sheetName val="N1550 1B Cor_D"/>
      <sheetName val="N1550 2 D"/>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D´s"/>
      <sheetName val="assoc_cbs"/>
      <sheetName val="cadastro_comp"/>
      <sheetName val="orc_comp_real"/>
      <sheetName val="extrato_comp"/>
      <sheetName val="orc_comp_evt _Real"/>
      <sheetName val="viasualiza_bms"/>
      <sheetName val="Cash_Quinzenal"/>
      <sheetName val="Cash_Anual"/>
      <sheetName val="controle_garantias"/>
      <sheetName val="Gráficos"/>
      <sheetName val="Prev_Desemb_Revisada"/>
      <sheetName val="orc_comp_evt"/>
      <sheetName val="orc_comp_areal"/>
      <sheetName val="CAPEX"/>
      <sheetName val="Distribuição"/>
      <sheetName val="Dados Gerais"/>
      <sheetName val="orc_comp_total"/>
      <sheetName val="Curva"/>
      <sheetName val="Coletas"/>
      <sheetName val="Pla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amação SET a DEZ_13"/>
      <sheetName val="Programação SET_13"/>
      <sheetName val="Programação OUT_13 SEMANAS"/>
      <sheetName val="SEMANA 1"/>
      <sheetName val="SEMANA 2"/>
      <sheetName val="SEMANA 3"/>
      <sheetName val="SEMANA 4"/>
      <sheetName val="SEMANA 5"/>
      <sheetName val="Descrição Serviços"/>
      <sheetName val="Previsão Serviço a Executar"/>
      <sheetName val="Curva ABC"/>
      <sheetName val="Serviço Executado"/>
      <sheetName val="Consolidado"/>
      <sheetName val="Realizado x Previsto"/>
      <sheetName val="Previsão Expectativa"/>
      <sheetName val="BANCO DE DADOS"/>
      <sheetName val="eaigesen"/>
      <sheetName val="tabmar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
      <sheetName val="Contagens"/>
      <sheetName val="Contagens 2015"/>
      <sheetName val="OD 2005"/>
      <sheetName val="Instruções"/>
      <sheetName val="Tabela Caminhões"/>
      <sheetName val="Tabela Automóveis"/>
      <sheetName val="Descrição dos Campos"/>
      <sheetName val="BD - Caminhões"/>
      <sheetName val="BD - Automóveis"/>
      <sheetName val="Tráfego VIANORTE"/>
      <sheetName val="Sheet1"/>
      <sheetName val="Sheet2"/>
      <sheetName val="Histórico de tráfego VIANORTE"/>
      <sheetName val="Projeções de PIB"/>
      <sheetName val="PIB"/>
      <sheetName val="Ituverava"/>
      <sheetName val="Pitangueiras"/>
      <sheetName val="Sertãozinho"/>
      <sheetName val="Sales Oliveira"/>
      <sheetName val="Ituverava (2)"/>
      <sheetName val="Pitangueiras (2)"/>
      <sheetName val="Sertãozinho (2)"/>
      <sheetName val="Sales Oliveira (2)"/>
      <sheetName val="Ituverava (3)"/>
      <sheetName val="Pitangueiras (3)"/>
      <sheetName val="Sertaozinho (3)"/>
      <sheetName val="Sales Oliveira (3)"/>
      <sheetName val="Ituverava (4)"/>
      <sheetName val="Pitangueiras (4)"/>
      <sheetName val="Sertaozinho (4)"/>
      <sheetName val="Sales Oliveira (4)"/>
      <sheetName val="Ituverava (5)"/>
      <sheetName val="Pitangueiras (5)"/>
      <sheetName val="Sertaozinho (5)"/>
      <sheetName val="Sales Oliveira (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ção de Projetos"/>
      <sheetName val="PlanilhaQuantidades"/>
      <sheetName val="QUANTIDADES DER"/>
      <sheetName val="Planilha Desenho - VERTICAL"/>
      <sheetName val="Memoria Vertical"/>
      <sheetName val="Sinalização Vertical"/>
      <sheetName val="Planilha Desenho - HORIZONTAL"/>
      <sheetName val="Sinalização Horizontal"/>
      <sheetName val="Padrões Horizontal"/>
      <sheetName val="Planilha Desenho - SEGURANÇA"/>
      <sheetName val="RESUMO HORIZONTAL"/>
      <sheetName val="Dispositivos de Segurança"/>
      <sheetName val="Banco de Dados - Suportes"/>
      <sheetName val="Banco de Dados - Placas"/>
      <sheetName val="Materiais das Placas"/>
      <sheetName val="Banco de Dados - Segurança"/>
      <sheetName val="TPU 06-2018"/>
      <sheetName val="TPU DER 06_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MI"/>
      <sheetName val="RESUMEN"/>
      <sheetName val="LEGENDA 01"/>
      <sheetName val="LEGENDA"/>
      <sheetName val="ELEMENTO PEP"/>
      <sheetName val="DRE_Brasil"/>
      <sheetName val="SP"/>
      <sheetName val="Planilha1"/>
      <sheetName val="Planilha3"/>
      <sheetName val="Planilha2"/>
      <sheetName val="Simulação"/>
      <sheetName val="Link"/>
      <sheetName val="Rapport 2"/>
      <sheetName val="Feuil1"/>
      <sheetName val="TCD"/>
      <sheetName val="good"/>
      <sheetName val="Feuil10"/>
      <sheetName val="Feuil5"/>
      <sheetName val="Feuil8"/>
      <sheetName val="Feuil7"/>
      <sheetName val="Feuil4"/>
      <sheetName val="Feuil6"/>
      <sheetName val="LEGENDA_01"/>
      <sheetName val="ELEMENTO_PEP"/>
      <sheetName val="Supuestos"/>
      <sheetName val="RV4_Base2019"/>
      <sheetName val="RV4_Base2019Tarifas_V1"/>
      <sheetName val="RV4_Base2019_PS2023"/>
      <sheetName val="Comparativa PLP (Ene17 Ene18)"/>
      <sheetName val="Tarifas Base 2019"/>
      <sheetName val="Comparativa y análisis"/>
      <sheetName val="RV4_Base2020"/>
      <sheetName val="Tarifas_reseteo2024"/>
      <sheetName val="RV4_Base2019V1_Tarifas"/>
      <sheetName val="Factores de crecimiento"/>
      <sheetName val="Datos nov18-ago19"/>
      <sheetName val="Compara PLP 2018vs19"/>
      <sheetName val="Cierre 2019 8+4"/>
      <sheetName val="Efecto del PIB 2019 TARYET"/>
      <sheetName val="Hoja3"/>
      <sheetName val="Premissas"/>
      <sheetName val="RETIGRAFICO KM-KM"/>
      <sheetName val="Acum 2020"/>
      <sheetName val="Acum Concesion"/>
      <sheetName val="Ene"/>
      <sheetName val="Feb"/>
      <sheetName val="Mar"/>
      <sheetName val="Abr"/>
      <sheetName val="May"/>
      <sheetName val="Jun"/>
      <sheetName val="Jul"/>
      <sheetName val="Ago"/>
      <sheetName val="Sep"/>
      <sheetName val="Oct"/>
      <sheetName val="Nov"/>
      <sheetName val="Dic"/>
      <sheetName val="ER"/>
      <sheetName val="AUN"/>
      <sheetName val="CEM"/>
      <sheetName val="GANA"/>
      <sheetName val="INTEROP"/>
      <sheetName val="LEP"/>
      <sheetName val="SVP"/>
      <sheetName val="VEB"/>
      <sheetName val="ATAT"/>
      <sheetName val="CAMS"/>
      <sheetName val="CALH"/>
      <sheetName val="COBI"/>
      <sheetName val="ACCSA"/>
      <sheetName val="Costo de Tags"/>
      <sheetName val="Aforo-Ing"/>
      <sheetName val="Graficas"/>
      <sheetName val="Sheet1"/>
      <sheetName val="Catalogo SAP Opcom (2)"/>
      <sheetName val="Hoja2"/>
      <sheetName val="Receita Ebitda (2)"/>
      <sheetName val="NAV IFRS"/>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S"/>
      <sheetName val="Q Orientação (MEM)"/>
      <sheetName val="Q Orientação final"/>
    </sheetNames>
    <sheetDataSet>
      <sheetData sheetId="0"/>
      <sheetData sheetId="1" refreshError="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PT 2013"/>
      <sheetName val="Plan. Medição"/>
      <sheetName val="Resumo"/>
      <sheetName val="01-010102 (3)"/>
      <sheetName val="Mod"/>
      <sheetName val="FUNDAÇÃO AOE 2 e 3"/>
      <sheetName val="Plan1"/>
      <sheetName val="Croqui"/>
      <sheetName val="ESC-CANAL"/>
      <sheetName val="ATERRO -VIA"/>
      <sheetName val="DIFERENÇA"/>
      <sheetName val="viário (2)"/>
      <sheetName val="viário"/>
      <sheetName val="CANAL"/>
      <sheetName val="ANEXOS"/>
      <sheetName val="capas"/>
      <sheetName val="1º ADITIVO"/>
      <sheetName val="01-010102"/>
      <sheetName val="01-010103"/>
      <sheetName val="MATRIZ"/>
      <sheetName val="REPLAN"/>
      <sheetName val="Varios Corte e Estocamento"/>
      <sheetName val="01-010122"/>
      <sheetName val="01-101601"/>
      <sheetName val="PEC 100"/>
      <sheetName val="02-04-11-00"/>
      <sheetName val="ESC-VIA (soma)"/>
      <sheetName val="ESC-VIA (adequada)"/>
      <sheetName val="ESC-VIA original"/>
      <sheetName val="ESC-VIA (memoria)"/>
      <sheetName val="02-04-33-00 "/>
      <sheetName val="02-04-31-00"/>
      <sheetName val="02-04-32-00"/>
      <sheetName val="02-04-33-00"/>
      <sheetName val="PET 35"/>
      <sheetName val="PEC 118"/>
      <sheetName val="02-046000"/>
      <sheetName val="03-050100"/>
      <sheetName val="03-050300 - varios"/>
      <sheetName val="03-058100"/>
      <sheetName val="03-050400  varios"/>
      <sheetName val="03-058200"/>
      <sheetName val="03-051000 "/>
      <sheetName val="03-051300"/>
      <sheetName val="03-051402"/>
      <sheetName val="03-051901"/>
      <sheetName val="03-052000"/>
      <sheetName val="03-052502"/>
      <sheetName val="03-052600"/>
      <sheetName val="03-052700"/>
      <sheetName val="03-052800- varios"/>
      <sheetName val="03-057801"/>
      <sheetName val="03-PET 61"/>
      <sheetName val="03-054800"/>
      <sheetName val="03-056700"/>
      <sheetName val="03-057807"/>
      <sheetName val="03-057901"/>
      <sheetName val="03-057907"/>
      <sheetName val="03-058700"/>
      <sheetName val="03-058800"/>
      <sheetName val="03-090300"/>
      <sheetName val="03-PET 01"/>
      <sheetName val="03-041500"/>
      <sheetName val="03-046000 varios"/>
      <sheetName val="03-PET 34"/>
      <sheetName val="03-059000"/>
      <sheetName val="03-010426"/>
      <sheetName val="03-062400"/>
      <sheetName val="03-066904"/>
      <sheetName val="03-054200"/>
      <sheetName val="04-040100"/>
      <sheetName val="04-040900"/>
      <sheetName val="04-040400"/>
      <sheetName val="ESC-CANAL (2)"/>
      <sheetName val="04-040700"/>
      <sheetName val="ESC-CANAL (3)"/>
      <sheetName val="04-041500 varios"/>
      <sheetName val="04-PET 34"/>
      <sheetName val="04-PET 35"/>
      <sheetName val="04-PEC 111"/>
      <sheetName val="04-PEC 117"/>
      <sheetName val="ESC-CANAL (4)"/>
      <sheetName val="04-043100"/>
      <sheetName val="04-PET 132"/>
      <sheetName val="04-043200"/>
      <sheetName val="04-046000"/>
      <sheetName val="04-052000"/>
      <sheetName val="04-054700"/>
      <sheetName val="04-060600"/>
      <sheetName val="04-064900"/>
      <sheetName val="04-071900"/>
      <sheetName val="04-081401"/>
      <sheetName val="04-082800"/>
      <sheetName val="04-100802"/>
      <sheetName val="04-PET 02"/>
      <sheetName val="04-PET 03"/>
      <sheetName val="04-PET 04"/>
      <sheetName val="04-PET 36"/>
      <sheetName val="04-PET 37"/>
      <sheetName val="04-PET 39"/>
      <sheetName val="04-PET 41"/>
      <sheetName val="04-PET 42"/>
      <sheetName val="04-PET 21"/>
      <sheetName val="04-PET 130"/>
      <sheetName val="04-PET 131"/>
      <sheetName val="04-PET 12"/>
      <sheetName val="05-040400"/>
      <sheetName val="05-PET 35"/>
      <sheetName val="05-040515"/>
      <sheetName val="05-046000"/>
      <sheetName val="05-PET 34"/>
      <sheetName val="06-046000"/>
      <sheetName val="06- PET 34"/>
      <sheetName val="06-081501"/>
      <sheetName val="06-082800"/>
      <sheetName val="06- PET 02"/>
      <sheetName val="06- PET 03"/>
      <sheetName val="06- PEC 102"/>
      <sheetName val="06- PEC 98"/>
      <sheetName val="06- PEC 99"/>
      <sheetName val="06- PEC 96"/>
      <sheetName val="06- PEC 97"/>
      <sheetName val="06- PEC 107"/>
      <sheetName val="06- PEC 108"/>
      <sheetName val="06-020311"/>
      <sheetName val="06-082300"/>
      <sheetName val="07-046000"/>
      <sheetName val="08-041500"/>
      <sheetName val="08- 043200"/>
      <sheetName val="08- PET 02"/>
      <sheetName val="08- PET 04"/>
      <sheetName val="08- PEC 132"/>
      <sheetName val="09-041100"/>
      <sheetName val="09-041500"/>
      <sheetName val="09-043100"/>
      <sheetName val="09-043200"/>
      <sheetName val="09-046000"/>
      <sheetName val="09-PET 34"/>
      <sheetName val="09-060600"/>
      <sheetName val="09-081401"/>
      <sheetName val="09-081501"/>
      <sheetName val="09-081600"/>
      <sheetName val="09-081801"/>
      <sheetName val="09-081802"/>
      <sheetName val="09-082000"/>
      <sheetName val="09-082100"/>
      <sheetName val="09-082700"/>
      <sheetName val="09- PET 12"/>
      <sheetName val="09- PET 02"/>
      <sheetName val="09- PET 03"/>
      <sheetName val="09- PET 13"/>
      <sheetName val="09- PET 15"/>
      <sheetName val="09- PET 14"/>
      <sheetName val="09- PET 17"/>
      <sheetName val="09- PET 21"/>
      <sheetName val="09- PET 22"/>
      <sheetName val="09- PET 28"/>
      <sheetName val="09- PET 33"/>
      <sheetName val="09- PET 16"/>
      <sheetName val="09- PET 26 "/>
      <sheetName val="09- PET 32"/>
      <sheetName val="09- PET 27"/>
      <sheetName val="09- PET 23"/>
      <sheetName val="09- PET 29"/>
      <sheetName val="09-PET 24"/>
      <sheetName val="04-PET 30"/>
      <sheetName val="04-PEC 109"/>
      <sheetName val="04-PEC 126"/>
      <sheetName val="04-PEC 127"/>
      <sheetName val="04-PEC 128"/>
      <sheetName val="09- PET 04"/>
      <sheetName val="09- PEC 132"/>
      <sheetName val="10-041500"/>
      <sheetName val="10-043200"/>
      <sheetName val="09-PET 02"/>
      <sheetName val="09-PET 132"/>
      <sheetName val="11-010105"/>
      <sheetName val="11-010310"/>
      <sheetName val="11- PET 34"/>
      <sheetName val="11-035001"/>
      <sheetName val="11-045004"/>
      <sheetName val="11-065025"/>
      <sheetName val="11-010540"/>
      <sheetName val="11-PEC 112"/>
      <sheetName val="11-PEC 113"/>
      <sheetName val="11-PEC 118"/>
      <sheetName val="11-PEC 119"/>
      <sheetName val="11-PEC 109"/>
      <sheetName val="13-040100"/>
      <sheetName val="13-040400"/>
      <sheetName val="13-041500"/>
      <sheetName val="13-046000"/>
      <sheetName val="13-PET 34"/>
      <sheetName val="13-052000"/>
      <sheetName val="13-062500"/>
      <sheetName val="13-066901"/>
      <sheetName val="13-PET 04"/>
      <sheetName val="13-061803"/>
      <sheetName val="13-061900"/>
      <sheetName val="13-062021"/>
      <sheetName val="13-070900"/>
      <sheetName val="13-081402"/>
      <sheetName val="13-082700"/>
      <sheetName val="13-PEC101"/>
      <sheetName val="13-PEC94"/>
      <sheetName val="13-PEC95"/>
      <sheetName val="13-PEC 129"/>
      <sheetName val="13-130115"/>
      <sheetName val="13-130201"/>
      <sheetName val="13-130202"/>
      <sheetName val="13-130203"/>
      <sheetName val="13-130204"/>
      <sheetName val="13-130205"/>
      <sheetName val="13-130206"/>
      <sheetName val="15- PET46"/>
      <sheetName val="15- PET48"/>
      <sheetName val="15- PET72"/>
      <sheetName val="15- PET 50"/>
      <sheetName val="15- PET57"/>
      <sheetName val="15- PET58"/>
      <sheetName val="15- PET59"/>
      <sheetName val="15- PET 60"/>
      <sheetName val="15- PEC 103"/>
      <sheetName val="15- PEC 104"/>
      <sheetName val="15- PEC105"/>
      <sheetName val="15- PET 106"/>
      <sheetName val="15- PEC126"/>
      <sheetName val="15- PEC 120"/>
      <sheetName val="15- PEC 121."/>
      <sheetName val="15- PEC 122"/>
      <sheetName val="15- PEC 123"/>
      <sheetName val="15- PEC 124"/>
      <sheetName val="15- PEC 125"/>
      <sheetName val="15- PEC 133"/>
      <sheetName val="15- PEC 134"/>
      <sheetName val="tr01 251-241"/>
      <sheetName val="tr02(A) 241-238"/>
      <sheetName val="tr02(B) 238-236"/>
      <sheetName val="tr03(A) 236-234"/>
      <sheetName val="tr03(B) 234-229"/>
      <sheetName val="tr03(C) 229-224"/>
      <sheetName val="tr04 224-212"/>
      <sheetName val="tr05 212 a 205"/>
      <sheetName val="tr06 205-191"/>
      <sheetName val="tr07 191-174"/>
      <sheetName val="tr08 174 a 160"/>
      <sheetName val="tr09(A) 160 a 153"/>
      <sheetName val="tr09(B) 153 a 146"/>
      <sheetName val="tr10 146 a 134"/>
      <sheetName val="tr11 134 a 124"/>
      <sheetName val="tr12 124 a 98"/>
      <sheetName val="QUADRO RESUMO"/>
      <sheetName val="Preços_BSTC"/>
      <sheetName val="a"/>
      <sheetName val="estg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sheetData sheetId="25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c_atual_eng"/>
      <sheetName val="orc_real_eng"/>
      <sheetName val="orc_csdareal_eng"/>
      <sheetName val="orc_cnsdareal_eng"/>
      <sheetName val="dados_real"/>
      <sheetName val="Dados Gerais"/>
      <sheetName val="CID´s"/>
      <sheetName val="dados_básicos"/>
      <sheetName val="cod_aprop"/>
    </sheetNames>
    <sheetDataSet>
      <sheetData sheetId="0"/>
      <sheetData sheetId="1"/>
      <sheetData sheetId="2"/>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ITIVO 4 PMSP"/>
      <sheetName val="QCI - Adit. 3"/>
      <sheetName val="Principal"/>
      <sheetName val="Plan. med. ant."/>
      <sheetName val="Plan. Caixa"/>
      <sheetName val="Dados"/>
      <sheetName val="Resumo"/>
      <sheetName val="Folha Assinat."/>
      <sheetName val="Reajuste1"/>
      <sheetName val="1 - 01.01.02"/>
      <sheetName val="4 - PET 41"/>
      <sheetName val="1 - 01.01.03"/>
      <sheetName val="1 - 01.01.04"/>
      <sheetName val="1 - 01.01.21"/>
      <sheetName val="1 - 01.01.22"/>
      <sheetName val="1 - 01.01.23"/>
      <sheetName val="1 - 10.16.01"/>
      <sheetName val="1 - 18.70.40"/>
      <sheetName val="1 - 18.70.41"/>
      <sheetName val="1 - PEC 100"/>
      <sheetName val="1 - 04.33.10"/>
      <sheetName val="2 - 04.11.00"/>
      <sheetName val="2 - 04.15.00"/>
      <sheetName val="2 - 04.31.00"/>
      <sheetName val="2 - 04.32.00"/>
      <sheetName val="2 - 04.33.00"/>
      <sheetName val="2 - PET 34"/>
      <sheetName val="2 - PET 35"/>
      <sheetName val="2 - PEC 111"/>
      <sheetName val="2 - PEC 117"/>
      <sheetName val="2 - 04.60.00"/>
      <sheetName val="3 - 05.01.00"/>
      <sheetName val="3 - 05.03.00"/>
      <sheetName val="3 - 05.04.00"/>
      <sheetName val="3 - 05.10.00"/>
      <sheetName val="3 - 05.13.00"/>
      <sheetName val="3 - 05.14.02"/>
      <sheetName val="3 - 05.19.01"/>
      <sheetName val="3 - 05.20.00"/>
      <sheetName val="3 - 05.25.02"/>
      <sheetName val="3 - 05.26.00"/>
      <sheetName val="3 - 05.27.00"/>
      <sheetName val="3 - 05.28.00"/>
      <sheetName val="3 - 05.48.00"/>
      <sheetName val="3 - 05.67.00"/>
      <sheetName val="3 - 05.78.01"/>
      <sheetName val="3 - 05.78.07"/>
      <sheetName val="3 - 05.79.01"/>
      <sheetName val="3 - 05.79.07"/>
      <sheetName val="3 - 05.81.00"/>
      <sheetName val="3 - 05.82.00"/>
      <sheetName val="3 - 05.87.00"/>
      <sheetName val="3 - 05.88.00"/>
      <sheetName val="3 - 09.03.00"/>
      <sheetName val="3 - PET 01"/>
      <sheetName val="3 - 04.15.00"/>
      <sheetName val="3 - 04.60.00"/>
      <sheetName val="3 - 05.90.00"/>
      <sheetName val="3 - PET 61"/>
      <sheetName val="3 - 01.04.26"/>
      <sheetName val="3 - 06.24.00"/>
      <sheetName val="3 - 06.69.04"/>
      <sheetName val="3 - 05.42.00"/>
      <sheetName val="3 - PET 34"/>
      <sheetName val="3 - PEC 161"/>
      <sheetName val="3 - PEC 162"/>
      <sheetName val="4 - 04.01.00"/>
      <sheetName val="4 - 04.04.00"/>
      <sheetName val="4 - 04.05.00"/>
      <sheetName val="4 - 04.09.00"/>
      <sheetName val="4 - 04.07.00"/>
      <sheetName val="4 - 04.11.00"/>
      <sheetName val="4 - 04.15.00"/>
      <sheetName val="4 - 04.31.00"/>
      <sheetName val="4 - 04.32.00"/>
      <sheetName val="4 - PET 34"/>
      <sheetName val="4 - PET 35"/>
      <sheetName val="4 - 04.60.00"/>
      <sheetName val="4 - 05.20.00"/>
      <sheetName val="4 - 05.47.00"/>
      <sheetName val="4 - 06.02.00"/>
      <sheetName val="4 - 06.04.00"/>
      <sheetName val="4 - 06.06.00"/>
      <sheetName val="4 - 06.09.00"/>
      <sheetName val="4 - 06.10.01"/>
      <sheetName val="4 - 06.12.01"/>
      <sheetName val="4 - 06.14.01"/>
      <sheetName val="4 - 06.16.01"/>
      <sheetName val="4 - 06.17.01"/>
      <sheetName val="4 - 06.18.01"/>
      <sheetName val="4 - 06.18.02"/>
      <sheetName val="4 - 06.18.03"/>
      <sheetName val="4 - 06.19.00"/>
      <sheetName val="4 - 06.20.21"/>
      <sheetName val="4 - 06.22.03"/>
      <sheetName val="4 - 06.22.04"/>
      <sheetName val="4 - 06.46.00"/>
      <sheetName val="4 - 06.49.00"/>
      <sheetName val="4 - 07.03.04"/>
      <sheetName val="4 - 07.09.00"/>
      <sheetName val="4 - 07.10.00"/>
      <sheetName val="4 - 07.19.00"/>
      <sheetName val="4 - 08.14.01"/>
      <sheetName val="4 - 08.23.00"/>
      <sheetName val="4 - 08.28.00"/>
      <sheetName val="4 - 10.08.02"/>
      <sheetName val="4 - 10.12.00"/>
      <sheetName val="4 - 15.01.00"/>
      <sheetName val="4 - 15.02.00"/>
      <sheetName val="4 - 15.03.00"/>
      <sheetName val="4 - 15.10.00"/>
      <sheetName val="4 - 18.03.05"/>
      <sheetName val="4 - PET 02"/>
      <sheetName val="4 - PET 03"/>
      <sheetName val="4 - PET 04"/>
      <sheetName val="4 - PET 05"/>
      <sheetName val="4 - PET 06"/>
      <sheetName val="4 - PET 07"/>
      <sheetName val="4 - PET 08"/>
      <sheetName val="4- PET 12"/>
      <sheetName val="4- PET 21"/>
      <sheetName val="4 - PET 36"/>
      <sheetName val="4 - PET 37"/>
      <sheetName val="4 - PET 38"/>
      <sheetName val="4 - PET 39"/>
      <sheetName val="4 - PET 40"/>
      <sheetName val="4 - PET 42"/>
      <sheetName val="4 - PET 43"/>
      <sheetName val="4 - PET 44"/>
      <sheetName val="4 - PEC 01"/>
      <sheetName val="4 - PEC 02"/>
      <sheetName val="4 - PEC 03"/>
      <sheetName val="4 - PEC 04"/>
      <sheetName val="4 - PEC 05"/>
      <sheetName val="4 - PEC 06"/>
      <sheetName val="4 - PEC 07"/>
      <sheetName val="4 - PEC 08"/>
      <sheetName val="4 - PEC 09"/>
      <sheetName val="4 - PEC 10"/>
      <sheetName val="4 - PEC 11"/>
      <sheetName val="4 - PEC 12"/>
      <sheetName val="4 - PEC 13"/>
      <sheetName val="4 - PEC 14"/>
      <sheetName val="4 - PEC 15"/>
      <sheetName val="4 - PEC 16"/>
      <sheetName val="4 - PEC 17"/>
      <sheetName val="4 - PEC 18"/>
      <sheetName val="4 - PEC 19"/>
      <sheetName val="4 - PEC 20"/>
      <sheetName val="4 - PEC 21"/>
      <sheetName val="4 - PEC 22"/>
      <sheetName val="4 - PEC 23"/>
      <sheetName val="4 - PEC 76"/>
      <sheetName val="4 - PEC 77"/>
      <sheetName val="4 - PEC 110"/>
      <sheetName val="4 - PEC 111"/>
      <sheetName val="4 - PEC 117"/>
      <sheetName val="4 - PEC 130"/>
      <sheetName val="4 - PEC 131"/>
      <sheetName val="4 - PEC 132"/>
      <sheetName val="4 - 08.46.00"/>
      <sheetName val="4 - PEC 163"/>
      <sheetName val="5 - 04.04.00"/>
      <sheetName val="5 - 04.15.00"/>
      <sheetName val="5 - 04.31.00"/>
      <sheetName val="5 - 04.32.00"/>
      <sheetName val="5 - 04.60.00"/>
      <sheetName val="5 - 05.20.00"/>
      <sheetName val="5 - 05.47.00"/>
      <sheetName val="5 - 06.06.00"/>
      <sheetName val="5 - 07.09.00"/>
      <sheetName val="5 - 07.10.00"/>
      <sheetName val="5 - 08.14.02"/>
      <sheetName val="5 - 08.18.01"/>
      <sheetName val="5 - 08.18.02"/>
      <sheetName val="5 - 08.28.00"/>
      <sheetName val="5 - PET 07"/>
      <sheetName val="5 - PET 08"/>
      <sheetName val="5 - PET 34"/>
      <sheetName val="5 - PET 35"/>
      <sheetName val="6 - 04.31.00"/>
      <sheetName val="6 - 04.32.00"/>
      <sheetName val="6 - 04.60.00"/>
      <sheetName val="6 - PET 34"/>
      <sheetName val="6 - 06.06.00"/>
      <sheetName val="6 - 06.24.00"/>
      <sheetName val="6 - 06.25.00"/>
      <sheetName val="6 - 06.69.01"/>
      <sheetName val="6 - 07.09.00"/>
      <sheetName val="6 - 07.10.00"/>
      <sheetName val="6 - 07.19.00"/>
      <sheetName val="6 - 08.15.01"/>
      <sheetName val="6 - 08.28.00"/>
      <sheetName val="6 - 08.41.00"/>
      <sheetName val="6 - PET 02"/>
      <sheetName val="6 - PET 03"/>
      <sheetName val="6 - PEC 96"/>
      <sheetName val="6 - PEC 97"/>
      <sheetName val="6 - PEC 98"/>
      <sheetName val="6 - PEC 99"/>
      <sheetName val="6 - PEC 102"/>
      <sheetName val="6 - PEC 107"/>
      <sheetName val="6 - PEC 108"/>
      <sheetName val="6 - 02.03.11"/>
      <sheetName val="6 - 08.23.00"/>
      <sheetName val="6 - 08.18.02"/>
      <sheetName val="6 - 06.46.00"/>
      <sheetName val="6 - 01.04.26"/>
      <sheetName val="6 - 08.18.01"/>
      <sheetName val="6 - PEC 164"/>
      <sheetName val="7 - 01.05.02"/>
      <sheetName val="7 - 04.01.00"/>
      <sheetName val="7 - 04.04.00"/>
      <sheetName val="7 - 04.09.00"/>
      <sheetName val="7 - 04.15.00"/>
      <sheetName val="7 - 04.35.00"/>
      <sheetName val="7 - 04.60.00"/>
      <sheetName val="7 - PET 34"/>
      <sheetName val="7 - 06.18.01"/>
      <sheetName val="7 - 06.68.03"/>
      <sheetName val="7 - 10.04.67"/>
      <sheetName val="7 - 10.04.69"/>
      <sheetName val="7 - 10.04.62"/>
      <sheetName val="7 - PET 09"/>
      <sheetName val="7 - PET 10"/>
      <sheetName val="8 - 04.01.00"/>
      <sheetName val="8 - 04.02.00"/>
      <sheetName val="8 - 04.11.00"/>
      <sheetName val="8 - 04.15.00"/>
      <sheetName val="8 - 04.31.00"/>
      <sheetName val="8 - 04.32.00"/>
      <sheetName val="8 - 04.60.00"/>
      <sheetName val="8 - PET 34"/>
      <sheetName val="8 - 06.06.00"/>
      <sheetName val="8 - 08.15.01"/>
      <sheetName val="8 - 08.16.00"/>
      <sheetName val="8 - 08.18.01"/>
      <sheetName val="8 - 08.18.02"/>
      <sheetName val="8 - 08.20.00"/>
      <sheetName val="8 - 08.21.00"/>
      <sheetName val="8 - 08.27.00"/>
      <sheetName val="8 - PET 11"/>
      <sheetName val="8 - PET 12"/>
      <sheetName val="8 - 13.01.15"/>
      <sheetName val="8 - 13.01.16"/>
      <sheetName val="8 - 13.02.01"/>
      <sheetName val="8 - 13.02.02"/>
      <sheetName val="8 - 13.02.03"/>
      <sheetName val="8 - 13.02.04"/>
      <sheetName val="8 - 13.02.05"/>
      <sheetName val="8 - 13.02.06"/>
      <sheetName val="8 - PET 02"/>
      <sheetName val="8 - PET 03"/>
      <sheetName val="8 - PET 13"/>
      <sheetName val="8 - PET 15"/>
      <sheetName val="8 - PET 14"/>
      <sheetName val="8 - PET 17"/>
      <sheetName val="8 - PET 18"/>
      <sheetName val="8 - PET 19"/>
      <sheetName val="8 - PET 20"/>
      <sheetName val="8 - PET 21"/>
      <sheetName val="8 - PET 22"/>
      <sheetName val="8 - PET 28"/>
      <sheetName val="8 - PET 33"/>
      <sheetName val="8 - PET 16"/>
      <sheetName val="8 - PET 25"/>
      <sheetName val="8 - PET 31"/>
      <sheetName val="8 - PET 23"/>
      <sheetName val="8 - PET 29"/>
      <sheetName val="8 - PET 132"/>
      <sheetName val="9 - 04.01.00"/>
      <sheetName val="9 - 04.02.00"/>
      <sheetName val="9 - 04.11.00"/>
      <sheetName val="9 - 04.15.00"/>
      <sheetName val="9 - 04.31.00"/>
      <sheetName val="9 - 04.32.00"/>
      <sheetName val="9 - 04.60.00"/>
      <sheetName val="9 - PET 34"/>
      <sheetName val="9 - 06.06.00"/>
      <sheetName val="9 - 08.14.01"/>
      <sheetName val="9 - 08.15.01"/>
      <sheetName val="9 - 08.16.00"/>
      <sheetName val="9 - 08.18.01"/>
      <sheetName val="9 - 08.18.02"/>
      <sheetName val="9 - 08.20.00"/>
      <sheetName val="9 - 08.21.00"/>
      <sheetName val="9 - 08.27.00"/>
      <sheetName val="9 - PET 11"/>
      <sheetName val="9 - PET 12"/>
      <sheetName val="9 - 13.01.15"/>
      <sheetName val="9 - 13.01.16"/>
      <sheetName val="9 - 13.02.01"/>
      <sheetName val="9 - 13.02.02"/>
      <sheetName val="9 - 13.02.03"/>
      <sheetName val="9 - 13.02.04"/>
      <sheetName val="9 - 13.02.05"/>
      <sheetName val="9 - 13.02.06"/>
      <sheetName val="9 - PET 02"/>
      <sheetName val="9 - PET 03"/>
      <sheetName val="9 - PET 13"/>
      <sheetName val="9 - PET 04"/>
      <sheetName val="9 - PET 15"/>
      <sheetName val="9 - PET 14"/>
      <sheetName val="9 - PET 17"/>
      <sheetName val="9 - PET 18"/>
      <sheetName val="9 - PET 19"/>
      <sheetName val="9 - PET 20"/>
      <sheetName val="9 - PET 21"/>
      <sheetName val="9 - PET 22"/>
      <sheetName val="9 - PET 28"/>
      <sheetName val="9 - PET 33"/>
      <sheetName val="9 - PET 16"/>
      <sheetName val="9 - PET 26"/>
      <sheetName val="9 - PET 32"/>
      <sheetName val="9 - PET 27"/>
      <sheetName val="9 - PET 23"/>
      <sheetName val="9 - PET 29"/>
      <sheetName val="9 - PET 24"/>
      <sheetName val="9 - PET 30"/>
      <sheetName val="9 - PEC 126"/>
      <sheetName val="9 - PEC 127"/>
      <sheetName val="9 - PEC 128"/>
      <sheetName val="9 - PEC 132"/>
      <sheetName val="10 - 04.01.00"/>
      <sheetName val="10 - 04.02.00"/>
      <sheetName val="10 - 04.11.00"/>
      <sheetName val="10 - 04.15.00"/>
      <sheetName val="10 - 04.31.00"/>
      <sheetName val="10 - 04.32.00"/>
      <sheetName val="10 - 04.60.00"/>
      <sheetName val="10 - PET 34"/>
      <sheetName val="10 - 06.06.00"/>
      <sheetName val="10 - 08.14.01"/>
      <sheetName val="10 - 08.15.01"/>
      <sheetName val="10 - 08.16.00"/>
      <sheetName val="10 - 08.18.01"/>
      <sheetName val="10 - 08.18.02"/>
      <sheetName val="10 - 08.20.00"/>
      <sheetName val="10 - 08.21.00"/>
      <sheetName val="10 - 08.27.00"/>
      <sheetName val="10 - PET 11"/>
      <sheetName val="10 - PET 12"/>
      <sheetName val="10 - 13.01.15"/>
      <sheetName val="10 - 13.01.16"/>
      <sheetName val="10 - 13.02.01"/>
      <sheetName val="10 - 13.02.02"/>
      <sheetName val="10 - 13.02.03"/>
      <sheetName val="10 - 13.02.04"/>
      <sheetName val="10 - 13.02.05"/>
      <sheetName val="10 - 13.02.06"/>
      <sheetName val="10 - PET 02"/>
      <sheetName val="10 - PET 03"/>
      <sheetName val="10 - PET 13"/>
      <sheetName val="10 - PET 15"/>
      <sheetName val="10 - PET 14"/>
      <sheetName val="10 - PET 17"/>
      <sheetName val="10 - PET 18"/>
      <sheetName val="10 - PET 19"/>
      <sheetName val="10 - PET 20"/>
      <sheetName val="10 - PET 21"/>
      <sheetName val="10 - PET 22"/>
      <sheetName val="10 - PET 28"/>
      <sheetName val="10 - PET 33"/>
      <sheetName val="10 - PET 16"/>
      <sheetName val="10 - PET 24"/>
      <sheetName val="10 - PET 30"/>
      <sheetName val="10 - PET 26"/>
      <sheetName val="10 - PET 32"/>
      <sheetName val="10 - PEC 132"/>
      <sheetName val="11 - 01.01.05"/>
      <sheetName val="11 - 01.01.06"/>
      <sheetName val="11 - 01.01.07"/>
      <sheetName val="11 - 01.03.10"/>
      <sheetName val="11 - PET 34"/>
      <sheetName val="11 - 03.50.01"/>
      <sheetName val="11 - 03.50.02"/>
      <sheetName val="11 - 04.50.04"/>
      <sheetName val="11 - 06.50.25"/>
      <sheetName val="11 - 01.05.40"/>
      <sheetName val="11 - PEC 112"/>
      <sheetName val="11 - PEC 113"/>
      <sheetName val="11 - PEC 118"/>
      <sheetName val="11 - PEC 109"/>
      <sheetName val="12 - 05.86.01"/>
      <sheetName val="12 - 17.01.91"/>
      <sheetName val="12 - 17.01.95"/>
      <sheetName val="12 - 18.01.01"/>
      <sheetName val="12 - 18.01.03"/>
      <sheetName val="12 - 18.02.25"/>
      <sheetName val="12 - 18.02.27"/>
      <sheetName val="12 - 18.02.40"/>
      <sheetName val="12 - 18.02.50"/>
      <sheetName val="12 - 18.02.65"/>
      <sheetName val="12 - 18.02.73"/>
      <sheetName val="12 - 18.03.05"/>
      <sheetName val="12 - 18.03.15"/>
      <sheetName val="12 - 18.03.71"/>
      <sheetName val="12 - 18.12.04"/>
      <sheetName val="12 - 18.13.40"/>
      <sheetName val="12 - 18.14.05"/>
      <sheetName val="12 - 18.14.08"/>
      <sheetName val="12 - 18.14.11"/>
      <sheetName val="12 - 18.14.15"/>
      <sheetName val="12 - 18.14.41"/>
      <sheetName val="12 - 18.14.46"/>
      <sheetName val="12 - 18.14.47"/>
      <sheetName val="12 - 18.14.48"/>
      <sheetName val="12 - 18.80.01"/>
      <sheetName val="12 - 18.80.11"/>
      <sheetName val="12 - 18.02.10"/>
      <sheetName val="12 - 18.02.91"/>
      <sheetName val="12 - 18.02.92"/>
      <sheetName val="12 - 18.03.07"/>
      <sheetName val="12 - 18.03.85"/>
      <sheetName val="12 - PEC 165"/>
      <sheetName val="12 - PEC 166"/>
      <sheetName val="12 - PEC 167"/>
      <sheetName val="12A - 04.04.00"/>
      <sheetName val="12A - 04.15.00"/>
      <sheetName val="12A - 04.60.00"/>
      <sheetName val="12A - PET 34"/>
      <sheetName val="12A - 05.20.00"/>
      <sheetName val="12A - 06.25.00"/>
      <sheetName val="12A - 06.69.01"/>
      <sheetName val="12A - PET 04"/>
      <sheetName val="12A - 06.18.03"/>
      <sheetName val="12A - 06.19.00"/>
      <sheetName val="12A - 06.20.21"/>
      <sheetName val="12A - 07.09.00"/>
      <sheetName val="12A - 08.14.02"/>
      <sheetName val="12A - 08.27.00"/>
      <sheetName val="12A - PEC 101"/>
      <sheetName val="12A - PEC 129"/>
      <sheetName val="12A - 13.01.15"/>
      <sheetName val="12A - 13.02.01"/>
      <sheetName val="12A - 13.02.02"/>
      <sheetName val="12A - 13.02.03"/>
      <sheetName val="12A - 13.02.04"/>
      <sheetName val="12A - 13.02.05"/>
      <sheetName val="12A - 13.02.06"/>
      <sheetName val="CL - 03.50.01"/>
      <sheetName val="CL - 03.50.02"/>
      <sheetName val="CL - 04.04.00"/>
      <sheetName val="CL - 04.09.00"/>
      <sheetName val="CL - 04.15.00"/>
      <sheetName val="CL - 04.31.00"/>
      <sheetName val="CL - 04.60.00"/>
      <sheetName val="CL - 05.04.00"/>
      <sheetName val="CL - 06.04.00"/>
      <sheetName val="CL - 06.09.00"/>
      <sheetName val="CL - 06.20.21"/>
      <sheetName val="CL - 06.49.00"/>
      <sheetName val="CL - 10.16.01"/>
      <sheetName val="CL - PET 34"/>
      <sheetName val="CL - PET 35"/>
      <sheetName val="CL - PEC 110"/>
      <sheetName val="CL - 04.32.00"/>
      <sheetName val="CL - 04.05.00"/>
      <sheetName val="CL - 05.22.00"/>
      <sheetName val="CL - 06.03.00"/>
      <sheetName val="CL - 06.05.00"/>
      <sheetName val="CL - 07.03.01"/>
      <sheetName val="CL - 10.16.02"/>
      <sheetName val="CL - 10.95.35"/>
      <sheetName val="CL - PEC 135"/>
      <sheetName val="CL - PEC 136"/>
      <sheetName val="CL - PEC 137"/>
      <sheetName val="CL - PEC 138"/>
      <sheetName val="CL - PEC 139"/>
      <sheetName val="CL - PEC 153"/>
      <sheetName val="13 - 02.01.01"/>
      <sheetName val="13 - 02.01.02"/>
      <sheetName val="13 - 02.02.02"/>
      <sheetName val="13 - 02.02.04"/>
      <sheetName val="13 - 02.02.10"/>
      <sheetName val="13 - 02.03.02"/>
      <sheetName val="13 - 02.03.05"/>
      <sheetName val="13 - 02.03.11"/>
      <sheetName val="13 - 02.06.01"/>
      <sheetName val="13 - 02.06.03"/>
      <sheetName val="13 - 02.06.05"/>
      <sheetName val="13 - 02.06.08"/>
      <sheetName val="13 - 02.06.09"/>
      <sheetName val="13 - 03.24.00"/>
      <sheetName val="13 - 03.25.00"/>
      <sheetName val="13 - 03.27.00"/>
      <sheetName val="13 - 03.29.00"/>
      <sheetName val="13 - 03.30.00"/>
      <sheetName val="13 - 03.33.00"/>
      <sheetName val="13 - 03.35.00"/>
      <sheetName val="13 - 03.36.00"/>
      <sheetName val="13 - 03.39.00"/>
      <sheetName val="13 - 03.46.00"/>
      <sheetName val="13 - 03.51.00"/>
      <sheetName val="14 - PET 45"/>
      <sheetName val="14 - PET 46"/>
      <sheetName val="14 - PET 47"/>
      <sheetName val="14 - PET 48"/>
      <sheetName val="14 - PET 72"/>
      <sheetName val="14 - PET 50"/>
      <sheetName val="14 - PET 51"/>
      <sheetName val="14 - PET 52"/>
      <sheetName val="14 - PET 53"/>
      <sheetName val="14 - PET 54"/>
      <sheetName val="14 - PET 55"/>
      <sheetName val="14 - PET 56"/>
      <sheetName val="14 - PET 57"/>
      <sheetName val="14 - PET 58"/>
      <sheetName val="14 - PET 59"/>
      <sheetName val="14 - PET 60"/>
      <sheetName val="14 - PEC 103"/>
      <sheetName val="14 - PEC 104"/>
      <sheetName val="14 - PEC 105"/>
      <sheetName val="14 - PEC 106"/>
      <sheetName val="14 - PEC 120"/>
      <sheetName val="14 - PEC 121"/>
      <sheetName val="14 - PEC 122"/>
      <sheetName val="14 - PEC 123"/>
      <sheetName val="14 - PEC 124"/>
      <sheetName val="14 - PEC 125"/>
      <sheetName val="14 - PEC 133"/>
      <sheetName val="14 - PEC 134"/>
      <sheetName val="14 - PEC 168"/>
      <sheetName val="14 - PEC 169"/>
      <sheetName val="14 - PEC 170"/>
      <sheetName val="14 - PEC 171"/>
      <sheetName val="14 - PEC 172"/>
      <sheetName val="CL - PEC 140"/>
      <sheetName val="CL - PEC 141"/>
      <sheetName val="CL - PEC 142"/>
      <sheetName val="CL - PEC 143"/>
      <sheetName val="CL - PEC 144"/>
      <sheetName val="CL - PEC 145"/>
      <sheetName val="CL - PEC 146"/>
      <sheetName val="CL - PEC 147"/>
      <sheetName val="CL - PEC 148"/>
      <sheetName val="CL - PEC 149"/>
      <sheetName val="CL - PEC 150"/>
      <sheetName val="CL - PEC 151"/>
      <sheetName val="CL - PEC 152"/>
      <sheetName val="15 - 1"/>
      <sheetName val="15 - 2"/>
      <sheetName val="15 - 3"/>
      <sheetName val="15 - 4"/>
      <sheetName val="16 - 01"/>
      <sheetName val="17 - 03.27.00"/>
      <sheetName val="17 - 03.29.00"/>
      <sheetName val="17 - 03.30.00"/>
      <sheetName val="18 - 44.55"/>
      <sheetName val="19 - 37.43"/>
      <sheetName val="20 - Canteiro"/>
      <sheetName val="MC Royalts"/>
      <sheetName val="Mov. Terra até dez.13"/>
      <sheetName val="ADITIVO_4_PMSP"/>
      <sheetName val="Curva S Financeira"/>
      <sheetName val="Tabela"/>
      <sheetName val="a"/>
      <sheetName val="Preços_BSTC"/>
      <sheetName val="EAIGESEN"/>
      <sheetName val="tabmar9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sheetData sheetId="55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átula"/>
      <sheetName val="5Hojas"/>
      <sheetName val="Fases"/>
      <sheetName val="Plan de Trabajo"/>
      <sheetName val="Programa"/>
      <sheetName val="Equipos"/>
      <sheetName val="Personal"/>
      <sheetName val="Alq"/>
      <sheetName val="Jornales"/>
      <sheetName val="Módulo1"/>
      <sheetName val="orc_csdareal_eng"/>
      <sheetName val="Curva S Físi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Viga_Benkellman"/>
      <sheetName val="Estudo_Estatístico"/>
      <sheetName val="Pro_-_10_norma_A"/>
      <sheetName val="Pró_-_11_norma_B"/>
      <sheetName val="Resumo_subtrechos_homgêneos"/>
      <sheetName val="Demonstrativo_Dimensionamento"/>
      <sheetName val="Camadas_Mat__Distintos"/>
      <sheetName val="ANALISES"/>
      <sheetName val="Custo do CM-30"/>
      <sheetName val="Cálculo"/>
      <sheetName val="Quadro + Gráfico"/>
      <sheetName val="RELATA"/>
      <sheetName val="memória de calculo_liquida"/>
      <sheetName val="Preços"/>
      <sheetName val="Desp. Apoio"/>
      <sheetName val="Proposta"/>
      <sheetName val="Custo_do_CM-30"/>
      <sheetName val="memória_de_calculo_liquida"/>
      <sheetName val="Quadro_+_Gráfico"/>
      <sheetName val="Desp__Apoio"/>
      <sheetName val="Carimbo de Nota"/>
      <sheetName val="Fresagem de Pista Ago-98"/>
      <sheetName val="Conc 20"/>
      <sheetName val="CRON.NOVO.ARIPUANA"/>
      <sheetName val="P3"/>
      <sheetName val="PLANILHA ATUALIZADA"/>
      <sheetName val="Auxiliar"/>
      <sheetName val="RP-1 SB (3)"/>
      <sheetName val="Tela"/>
      <sheetName val="Atualizacao"/>
      <sheetName val="Chuvas"/>
      <sheetName val="Medição"/>
      <sheetName val="COMPOS1"/>
      <sheetName val="CAPA"/>
      <sheetName val="SUMÁRIO GERAL"/>
      <sheetName val="DIVISÓRIAS"/>
      <sheetName val="CAPA CD"/>
      <sheetName val="CABEÇALHO-RODAPÉ"/>
      <sheetName val="ABC"/>
      <sheetName val="ORÇAMENTO"/>
      <sheetName val="MEMÓRIA"/>
      <sheetName val="CRONOGRAMA"/>
      <sheetName val="BDI"/>
      <sheetName val="Encargos Sociais"/>
      <sheetName val="CPU"/>
      <sheetName val="Quadro Bueiros"/>
      <sheetName val="MP CUB"/>
      <sheetName val="Plan1"/>
      <sheetName val="CBR Jazida"/>
      <sheetName val="JAZIDAS"/>
      <sheetName val="plan"/>
      <sheetName val="Plan2"/>
      <sheetName val=""/>
      <sheetName val="PRO_08"/>
      <sheetName val="Custo da Imprimação"/>
      <sheetName val="Custo da Pintura de Ligação"/>
      <sheetName val="RESUMO_AUT1"/>
      <sheetName val="Resumo Geral"/>
      <sheetName val="Resumo Financeiro"/>
      <sheetName val="Read Me!"/>
      <sheetName val="BD"/>
      <sheetName val="TABELAS"/>
      <sheetName val="Entrada de Dados"/>
      <sheetName val="Ofício"/>
      <sheetName val="Dados do Contrato"/>
      <sheetName val="Boletim"/>
      <sheetName val="Resumo"/>
      <sheetName val="MT-358 Sin.Hor."/>
      <sheetName val="MT-358 Sin.Vert."/>
      <sheetName val="MT-358 Disp. Aux."/>
      <sheetName val="MT 220 Disp Aux"/>
      <sheetName val="Controle financeiro"/>
      <sheetName val="Linear"/>
      <sheetName val="Vert. item 1"/>
      <sheetName val="Horizontal"/>
      <sheetName val="Vertical"/>
      <sheetName val="Seg. e Canalizacao"/>
      <sheetName val="RELATÓRIO FOTOGRAFICO"/>
      <sheetName val="Pluviometria"/>
      <sheetName val="RESUMO DE DIÁRIO DE OBRAS"/>
      <sheetName val="Reajuste"/>
      <sheetName val="Cont.fin. Reajustamento"/>
      <sheetName val="ROSTO"/>
      <sheetName val="7CONT FIN"/>
      <sheetName val="DG"/>
      <sheetName val="NF 131"/>
      <sheetName val="Curva S Financeira"/>
      <sheetName val="BANCO"/>
      <sheetName val="RED.-EXP."/>
      <sheetName val="BOCAIS"/>
      <sheetName val="LEQ"/>
      <sheetName val="Planejamento Detalh"/>
      <sheetName val="Relatório-1ª med."/>
      <sheetName val="Viga_Benkellman1"/>
      <sheetName val="Estudo_Estatístico1"/>
      <sheetName val="Pro_-_10_norma_A1"/>
      <sheetName val="Pró_-_11_norma_B1"/>
      <sheetName val="Resumo_subtrechos_homgêneos1"/>
      <sheetName val="Demonstrativo_Dimensionamento1"/>
      <sheetName val="Camadas_Mat__Distintos1"/>
      <sheetName val="Custo_do_CM-301"/>
      <sheetName val="Quadro_+_Gráfico1"/>
      <sheetName val="memória_de_calculo_liquida1"/>
      <sheetName val="Desp__Apoio1"/>
      <sheetName val="Carimbo_de_Nota"/>
      <sheetName val="Fresagem_de_Pista_Ago-98"/>
      <sheetName val="PLANILHA_ATUALIZADA"/>
      <sheetName val="RP-1_SB_(3)"/>
      <sheetName val="Conc_20"/>
      <sheetName val="CRON_NOVO_ARIPUANA"/>
      <sheetName val="SUMÁRIO_GERAL"/>
      <sheetName val="CAPA_CD"/>
      <sheetName val="Encargos_Sociais"/>
      <sheetName val="Quadro_Bueiros"/>
      <sheetName val="MP_CUB"/>
      <sheetName val="CBR_Jazida"/>
      <sheetName val="Custo_da_Imprimação"/>
      <sheetName val="Custo_da_Pintura_de_Ligação"/>
      <sheetName val="Resumo_Geral"/>
      <sheetName val="Resumo_Financeiro"/>
      <sheetName val="7CONT_FIN"/>
      <sheetName val="Acostamento - 129 - 122+10 LE"/>
      <sheetName val="Acostam. - 122+10 a 112 +10 LE"/>
      <sheetName val="Acost. 112+10 - 102"/>
      <sheetName val="Acost. 101+10 a 92 - LE"/>
      <sheetName val="Acost. 91+10 a 82 - LE"/>
      <sheetName val="ACOST. EST.81+10 A 72"/>
      <sheetName val="ACOST. EST. 71+10 A 62"/>
      <sheetName val="ACOST. Est. 61+10 a 52 - LE"/>
      <sheetName val="ACOST. 51+10 - 42"/>
      <sheetName val="ACOST. EST. 41+10 - 32 LE"/>
      <sheetName val="ACOST. 31+10 - 22 - LE"/>
      <sheetName val="acost . 21 - 12 "/>
      <sheetName val="Acost . 12 - 3"/>
      <sheetName val="Est. 31+10 a Est. 24+10 - LE"/>
      <sheetName val="Est. 42+10 a 32 -LE"/>
      <sheetName val="Est. 51 - Est. 43 - LD"/>
      <sheetName val="Est. 42 - Est. 37 - LD"/>
      <sheetName val="Est. 36 a Est. 31 - LD"/>
      <sheetName val="Est.38 - Est. 34 - EIXO"/>
      <sheetName val="Est. 33 - Est. 24 - EIXO"/>
      <sheetName val="Est. 24 - Est. 19 - completa"/>
      <sheetName val="EST. 18+10 A EST. 14 - COMPLETA"/>
      <sheetName val="Est. 51 a Est. 43 - LE - 14.50 "/>
      <sheetName val="EST. 13 +10 - EST. 10 - COMPL."/>
      <sheetName val="Est. 9 - Est. 5 - Completa"/>
      <sheetName val="Est. 4 a Est. 0 - completo"/>
      <sheetName val="Relatório-1ª_med_"/>
      <sheetName val="DIPRVS12"/>
      <sheetName val="Planilha orçamentária da PMJ"/>
      <sheetName val="Imai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TE"/>
      <sheetName val="Duplicações e Implantações"/>
      <sheetName val="Lt 1 - CONC 30a - $$"/>
      <sheetName val="Controle"/>
      <sheetName val="Malha"/>
      <sheetName val="TCP"/>
      <sheetName val="Plan1"/>
      <sheetName val="Instalações"/>
      <sheetName val="Iluminação"/>
      <sheetName val="Plano de Contas"/>
      <sheetName val="OAEs"/>
      <sheetName val="Tráfego"/>
      <sheetName val="Esquema Operacional"/>
      <sheetName val="Subvenção"/>
      <sheetName val="Instalações_2"/>
      <sheetName val="Receita"/>
      <sheetName val="Equipamentos e Veículos"/>
      <sheetName val="Veículos"/>
      <sheetName val="Equipamentos"/>
      <sheetName val="Pedágios"/>
      <sheetName val="PMRV"/>
      <sheetName val="Pessoal_ADM"/>
      <sheetName val="Custos"/>
      <sheetName val="Pessoal_OP"/>
      <sheetName val="Premissas Macro"/>
      <sheetName val="Trechos PGP"/>
      <sheetName val="PII"/>
      <sheetName val="Conservação e Restauração"/>
      <sheetName val="Elementos de Segurança"/>
      <sheetName val="Aumento de Capacid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XO_PROP"/>
      <sheetName val="FLUXO_SIMULA"/>
      <sheetName val="BASE"/>
      <sheetName val="TRAFEGO"/>
      <sheetName val="SIMULADOR"/>
      <sheetName val="RELATA"/>
      <sheetName val="ORIGINAL"/>
      <sheetName val="Equipamentos"/>
      <sheetName val="REALIZADO"/>
      <sheetName val="F01"/>
      <sheetName val="F02"/>
      <sheetName val="F03"/>
      <sheetName val="F04"/>
      <sheetName val="F05"/>
      <sheetName val="F06"/>
      <sheetName val="F07"/>
      <sheetName val="F08"/>
      <sheetName val="F09"/>
      <sheetName val="F10"/>
      <sheetName val="F11"/>
      <sheetName val="F12"/>
      <sheetName val="F13"/>
      <sheetName val="F14"/>
      <sheetName val="F15"/>
      <sheetName val="F16"/>
      <sheetName val="F17"/>
      <sheetName val="F18"/>
      <sheetName val="F19"/>
      <sheetName val="F20"/>
      <sheetName val="F21"/>
      <sheetName val="F22"/>
      <sheetName val="F23"/>
      <sheetName val="F24"/>
      <sheetName val="F25"/>
      <sheetName val="Comparativo de Mercado "/>
      <sheetName val="Capa Simulador"/>
      <sheetName val="FLUXO + DRE  Original 20 anos"/>
      <sheetName val="Fatores 20 anos"/>
      <sheetName val="Prorrogação Fluxo 25 anos"/>
      <sheetName val="Comparativo_de_Mercado_"/>
      <sheetName val="Capa_Simulador"/>
      <sheetName val="FLUXO_+_DRE__Original_20_anos"/>
      <sheetName val="Fatores_20_anos"/>
      <sheetName val="Prorrogação_Fluxo_25_anos"/>
      <sheetName val="Comparativo_de_Mercado_1"/>
      <sheetName val="Capa_Simulador1"/>
      <sheetName val="FLUXO_+_DRE__Original_20_anos1"/>
      <sheetName val="Fatores_20_anos1"/>
      <sheetName val="Prorrogação_Fluxo_25_anos1"/>
      <sheetName val="Comparativo_de_Mercado_2"/>
      <sheetName val="Capa_Simulador2"/>
      <sheetName val="FLUXO_+_DRE__Original_20_anos2"/>
      <sheetName val="Fatores_20_anos2"/>
      <sheetName val="Prorrogação_Fluxo_25_anos2"/>
      <sheetName val="Comparativo_de_Mercado_3"/>
      <sheetName val="Capa_Simulador3"/>
      <sheetName val="FLUXO_+_DRE__Original_20_anos3"/>
      <sheetName val="Fatores_20_anos3"/>
      <sheetName val="Prorrogação_Fluxo_25_anos3"/>
      <sheetName val="Comparativo_de_Mercado_4"/>
      <sheetName val="Capa_Simulador4"/>
      <sheetName val="FLUXO_+_DRE__Original_20_anos4"/>
      <sheetName val="Fatores_20_anos4"/>
      <sheetName val="Prorrogação_Fluxo_25_anos4"/>
      <sheetName val="Comparativo_de_Mercado_5"/>
      <sheetName val="Capa_Simulador5"/>
      <sheetName val="FLUXO_+_DRE__Original_20_anos5"/>
      <sheetName val="Fatores_20_anos5"/>
      <sheetName val="Prorrogação_Fluxo_25_anos5"/>
      <sheetName val="Comparativo_de_Mercado_6"/>
      <sheetName val="Capa_Simulador6"/>
      <sheetName val="FLUXO_+_DRE__Original_20_anos6"/>
      <sheetName val="Fatores_20_anos6"/>
      <sheetName val="Prorrogação_Fluxo_25_anos6"/>
      <sheetName val="tabmar94"/>
      <sheetName val="Arrecadadores"/>
      <sheetName val="Cargos"/>
      <sheetName val="Premissas"/>
      <sheetName val="Cadastros"/>
      <sheetName val="LAT OFE SCR"/>
      <sheetName val="RELATA VÉIO"/>
      <sheetName val="L12 - Simulador Viaoeste - Fina"/>
      <sheetName val="Jurídico"/>
      <sheetName val="ICIA0051"/>
      <sheetName val="ICIA0500"/>
      <sheetName val="5504"/>
      <sheetName val="PQT"/>
      <sheetName val="PP588"/>
      <sheetName val="PP604"/>
      <sheetName val="PP796"/>
      <sheetName val="PP890"/>
      <sheetName val="PP993"/>
      <sheetName val="R118118"/>
      <sheetName val="R46382"/>
      <sheetName val="Mapa Empréstimos {ppc}"/>
      <sheetName val="Planilha Princip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PRO-08"/>
      <sheetName val="PLANILHA ATUALIZADA"/>
      <sheetName val="Vínculo (2)"/>
      <sheetName val="DADOS"/>
      <sheetName val="TransComerc_Basc10m³"/>
      <sheetName val="TapaBuraco"/>
      <sheetName val="Osiris"/>
      <sheetName val="Norte-Decrescente"/>
      <sheetName val="Sul-Crescente"/>
      <sheetName val="Osiris.rev1"/>
      <sheetName val="base"/>
      <sheetName val="Conferência"/>
      <sheetName val="FD"/>
      <sheetName val="Resumos"/>
      <sheetName val="Lote 1"/>
      <sheetName val="Lote 2"/>
      <sheetName val="8ª MP_BR-459"/>
      <sheetName val="RESUMO DE MEDIÇÃO"/>
      <sheetName val="Quadro Geral"/>
      <sheetName val="PRO_08"/>
      <sheetName val="Capa Memória de Calc"/>
      <sheetName val="Capa Resumo"/>
      <sheetName val="Capa Apres"/>
      <sheetName val="Capa Documentação"/>
      <sheetName val="Capa Anexo I"/>
      <sheetName val="Capa Anexo II"/>
      <sheetName val="Capa Anexo III"/>
      <sheetName val="Capa Anexo IV"/>
      <sheetName val="Capa Mapa"/>
      <sheetName val="Capa Premissas"/>
      <sheetName val="Capa Caract. Seg."/>
      <sheetName val="Capa Caract_ Seg_"/>
      <sheetName val="Teor"/>
      <sheetName val="Serviços"/>
      <sheetName val="Especif"/>
      <sheetName val="RESUMO_AUT1"/>
      <sheetName val="Plan1"/>
      <sheetName val="C"/>
      <sheetName val="8ª MP_BR_459"/>
      <sheetName val="FV-DNER"/>
      <sheetName val="orçamento_global"/>
      <sheetName val="Sub-base"/>
      <sheetName val="Resumo"/>
      <sheetName val="DMT Terrap."/>
      <sheetName val="Reajustamento"/>
      <sheetName val="LISTAS"/>
      <sheetName val="LISTA_MATERIAIS"/>
      <sheetName val="QuQuant"/>
      <sheetName val="Vínculo"/>
      <sheetName val="FIDENS-R$mil"/>
      <sheetName val="points"/>
      <sheetName val="Mat"/>
      <sheetName val="Plan 2.7"/>
      <sheetName val="CUSTO ZONA SUL"/>
      <sheetName val="COMPOS1"/>
      <sheetName val="MATERIAIS"/>
      <sheetName val="RBE ACT mi"/>
      <sheetName val="RESUMO TOTAL LOTE"/>
      <sheetName val="BR 146"/>
      <sheetName val="PLANILHA CONTRATUAL"/>
      <sheetName val="Equipamentos"/>
      <sheetName val="DG"/>
      <sheetName val="Motores"/>
      <sheetName val="LISTAS (2)"/>
      <sheetName val="MATERIAIS (2)"/>
      <sheetName val="Relatorio"/>
      <sheetName val="Resumo_Transp_Aquis_Mat_Bet"/>
      <sheetName val="NOVO_Transp_Aquis_Mat_Bet (2)"/>
      <sheetName val="COMPARA_PREGAO"/>
      <sheetName val="COMPARATIVO REV01"/>
      <sheetName val="COMPARATIVO"/>
      <sheetName val="1A MED PARC"/>
      <sheetName val="RESUMO BACIAS_IMPRESSÃO"/>
      <sheetName val="K"/>
      <sheetName val="PLANILHA_ATUALIZADA"/>
      <sheetName val="Vínculo_(2)"/>
      <sheetName val="Osiris_rev1"/>
      <sheetName val="Lote_1"/>
      <sheetName val="Lote_2"/>
      <sheetName val="8ª_MP_BR-459"/>
      <sheetName val="RESUMO_DE_MEDIÇÃO"/>
      <sheetName val="Quadro_Geral"/>
      <sheetName val="Capa_Memória_de_Calc"/>
      <sheetName val="Capa_Resumo"/>
      <sheetName val="Capa_Apres"/>
      <sheetName val="Capa_Documentação"/>
      <sheetName val="Capa_Anexo_I"/>
      <sheetName val="Capa_Anexo_II"/>
      <sheetName val="Capa_Anexo_III"/>
      <sheetName val="Capa_Anexo_IV"/>
      <sheetName val="Capa_Mapa"/>
      <sheetName val="Capa_Premissas"/>
      <sheetName val="Capa_Caract__Seg_"/>
      <sheetName val="Capa_Caract__Seg_1"/>
      <sheetName val="8ª_MP_BR_459"/>
      <sheetName val="DMT_Terrap_"/>
      <sheetName val="Plan_2_7"/>
      <sheetName val="CUSTO_ZONA_SUL"/>
      <sheetName val="RBE_ACT_mi"/>
      <sheetName val="RESUMO_TOTAL_LOTE"/>
      <sheetName val="BR_146"/>
      <sheetName val="PLANILHA_CONTRATUAL"/>
      <sheetName val="PLANILHA_ATUALIZADA1"/>
      <sheetName val="Vínculo_(2)1"/>
      <sheetName val="Osiris_rev11"/>
      <sheetName val="Lote_11"/>
      <sheetName val="Lote_21"/>
      <sheetName val="8ª_MP_BR-4591"/>
      <sheetName val="RESUMO_DE_MEDIÇÃO1"/>
      <sheetName val="Quadro_Geral1"/>
      <sheetName val="Capa_Memória_de_Calc1"/>
      <sheetName val="Capa_Resumo1"/>
      <sheetName val="Capa_Apres1"/>
      <sheetName val="Capa_Documentação1"/>
      <sheetName val="Capa_Anexo_I1"/>
      <sheetName val="Capa_Anexo_II1"/>
      <sheetName val="Capa_Anexo_III1"/>
      <sheetName val="Capa_Anexo_IV1"/>
      <sheetName val="Capa_Mapa1"/>
      <sheetName val="Capa_Premissas1"/>
      <sheetName val="Capa_Caract__Seg_2"/>
      <sheetName val="Capa_Caract__Seg_3"/>
      <sheetName val="8ª_MP_BR_4591"/>
      <sheetName val="DMT_Terrap_1"/>
      <sheetName val="Plan_2_71"/>
      <sheetName val="CUSTO_ZONA_SUL1"/>
      <sheetName val="RBE_ACT_mi1"/>
      <sheetName val="RESUMO_TOTAL_LOTE1"/>
      <sheetName val="BR_1461"/>
      <sheetName val="PLANILHA_CONTRATUAL1"/>
      <sheetName val="61M-CBMI"/>
      <sheetName val="MAT-BET"/>
      <sheetName val="Medição"/>
      <sheetName val="Tabela de Parâmetros"/>
      <sheetName val="Principal"/>
      <sheetName val="Produção x Medi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_ORIGINAL"/>
      <sheetName val="RESUMO_AUT1"/>
      <sheetName val="PROJETO"/>
      <sheetName val="DADOS"/>
      <sheetName val="TransComerc_Basc10m³"/>
      <sheetName val="TapaBuraco"/>
      <sheetName val="eq"/>
      <sheetName val="mo"/>
      <sheetName val="Teor"/>
      <sheetName val="lista_comp"/>
      <sheetName val="Serviços"/>
      <sheetName val="RELAT610"/>
      <sheetName val="PQ"/>
      <sheetName val="Quadro de qntd"/>
      <sheetName val="Página 16"/>
      <sheetName val="QuQuant"/>
      <sheetName val="Planilha Original"/>
      <sheetName val="CARTA PROPOSTA"/>
      <sheetName val="PROJETO BR_146 (2)"/>
      <sheetName val="TABELA"/>
      <sheetName val="FIDENS-R$mil"/>
      <sheetName val="PLANILHA CONTRATUAL"/>
      <sheetName val="8ª MP_BR_459"/>
      <sheetName val="8ª MP_BR-459"/>
      <sheetName val="geral"/>
      <sheetName val="Mat. Betum. - Port. 1078.15"/>
      <sheetName val="Medição"/>
      <sheetName val="RESUMO"/>
      <sheetName val="TRANSP"/>
      <sheetName val="Resumo Financeiro"/>
      <sheetName val="LISTAGEM"/>
      <sheetName val="LMC"/>
      <sheetName val="SUPRIMIDOS"/>
      <sheetName val="COMPARATIVO"/>
      <sheetName val="ana_paula"/>
      <sheetName val="Planilha2"/>
      <sheetName val="CONT_ITEM"/>
      <sheetName val="Planilha1"/>
      <sheetName val="Planilha3"/>
      <sheetName val="Planilha4"/>
      <sheetName val="Planilha5"/>
      <sheetName val="Planilha6"/>
      <sheetName val="Planilha7"/>
      <sheetName val="Planilha8"/>
      <sheetName val="RESUMO_ESTOQUE"/>
      <sheetName val="memória bueiros"/>
      <sheetName val="Orçamento"/>
      <sheetName val="PT"/>
      <sheetName val="TCB5"/>
      <sheetName val="Mat"/>
      <sheetName val="ficha medição"/>
      <sheetName val="RELATA"/>
      <sheetName val="workings1"/>
      <sheetName val="Produção x Medição"/>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
      <sheetName val="2"/>
      <sheetName val="3"/>
      <sheetName val="10"/>
      <sheetName val="Backup-1"/>
      <sheetName val="3A"/>
      <sheetName val="3B"/>
      <sheetName val="3C"/>
      <sheetName val="3D"/>
      <sheetName val="3E"/>
      <sheetName val="3F"/>
      <sheetName val="3G"/>
      <sheetName val="3H"/>
      <sheetName val="3I"/>
      <sheetName val="3J"/>
      <sheetName val="3K"/>
      <sheetName val="3L"/>
      <sheetName val="3M"/>
      <sheetName val="3N"/>
      <sheetName val="3O"/>
      <sheetName val="3P"/>
      <sheetName val="3Q"/>
      <sheetName val="3R"/>
      <sheetName val="3S"/>
      <sheetName val="4"/>
      <sheetName val="4A"/>
      <sheetName val="4B"/>
      <sheetName val="4C"/>
      <sheetName val="5A"/>
      <sheetName val="5B"/>
      <sheetName val="5C"/>
      <sheetName val="5D"/>
      <sheetName val="6A"/>
      <sheetName val="6B"/>
      <sheetName val="7"/>
      <sheetName val="7A"/>
      <sheetName val="7B"/>
      <sheetName val="7C"/>
      <sheetName val="8"/>
      <sheetName val="9"/>
      <sheetName val="Backup-2"/>
      <sheetName val="Backup-3"/>
      <sheetName val="Backup-4"/>
      <sheetName val="Backup-5"/>
      <sheetName val="Backup-5A"/>
      <sheetName val="Backup-5B"/>
      <sheetName val="Taxas de Câmb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Base"/>
      <sheetName val="Quantidades Fator"/>
      <sheetName val="Resumo"/>
      <sheetName val="Gerencial"/>
      <sheetName val="Quantidades Projeto"/>
      <sheetName val="ABC Projeto"/>
      <sheetName val="Memoria Calculo Geral"/>
      <sheetName val="Mem Calculo Pavimentação"/>
      <sheetName val="PLANILHA Apoio"/>
      <sheetName val="MEMÓRIA"/>
      <sheetName val="SICRO"/>
      <sheetName val="COMP."/>
      <sheetName val="ONDE USA"/>
      <sheetName val="BUSCA"/>
      <sheetName val="ABC"/>
      <sheetName val="DER"/>
      <sheetName val="COMP DER"/>
      <sheetName val="composições"/>
      <sheetName val="materiais"/>
      <sheetName val="equipamentos"/>
      <sheetName val="mo"/>
      <sheetName val="TRANSP."/>
      <sheetName val="Transp.mat.betum."/>
      <sheetName val="BDI"/>
      <sheetName val="Memoria Calculo backup"/>
      <sheetName val="Memoria Calculo backup "/>
      <sheetName val="ORÇAMENTO BASE"/>
      <sheetName val="277 a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EN"/>
      <sheetName val="C.T"/>
      <sheetName val="Avanc.Obra"/>
      <sheetName val="cron.ejec"/>
      <sheetName val="cao"/>
      <sheetName val="res.val"/>
      <sheetName val="Planilla Met."/>
      <sheetName val="Reaj."/>
      <sheetName val="Proc. ret."/>
      <sheetName val="Reg.Reaj."/>
      <sheetName val="Amort.Adel."/>
      <sheetName val="Deduc. Reaj."/>
      <sheetName val="R.D.R.Adel."/>
      <sheetName val="Av. Ob. CAO"/>
      <sheetName val="Comp."/>
      <sheetName val="Av. AcumCAO"/>
      <sheetName val="PERSONAL"/>
      <sheetName val="EQUIPO"/>
      <sheetName val="REL. EQUIP"/>
      <sheetName val="res-met"/>
      <sheetName val="Av. Fisico"/>
      <sheetName val="Res. Adel"/>
      <sheetName val="Pag Cuent"/>
      <sheetName val="Valoriz"/>
      <sheetName val="Res Tram"/>
      <sheetName val="C.F y Pol."/>
      <sheetName val="CANT. F. AGUA"/>
      <sheetName val="DAT. GEN"/>
      <sheetName val="tabmar94"/>
      <sheetName val="Summary 2002$"/>
      <sheetName val="estgg"/>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ap do Sindicato na CBB 1002"/>
      <sheetName val="Resumo (x) Contab. "/>
      <sheetName val="EAP TUN1 - ORI"/>
      <sheetName val="Mem Calculo Pavimentação"/>
      <sheetName val="Quantidades Projeto"/>
      <sheetName val="ABC Projeto"/>
      <sheetName val="Memoria Calculo Geral"/>
      <sheetName val="Swap_do_Sindicato_na_CBB_1002"/>
      <sheetName val="Resumo_(x)_Contab__"/>
      <sheetName val="EAP_TUN1_-_ORI"/>
    </sheetNames>
    <sheetDataSet>
      <sheetData sheetId="0"/>
      <sheetData sheetId="1" refreshError="1"/>
      <sheetData sheetId="2"/>
      <sheetData sheetId="3" refreshError="1"/>
      <sheetData sheetId="4" refreshError="1"/>
      <sheetData sheetId="5" refreshError="1"/>
      <sheetData sheetId="6" refreshError="1"/>
      <sheetData sheetId="7"/>
      <sheetData sheetId="8"/>
      <sheetData sheetId="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DAN-HEBERT"/>
      <sheetName val="CPUorig"/>
      <sheetName val="Orç.DAN-HEBERT ANTT"/>
      <sheetName val="CPU ANTT"/>
      <sheetName val="V-Graça rev"/>
      <sheetName val="CPU01AR"/>
      <sheetName val="CPU02AR"/>
      <sheetName val="CPU03AR"/>
      <sheetName val="CPU04AR"/>
      <sheetName val="CPU05AR"/>
      <sheetName val="CPU06AR"/>
      <sheetName val="CPU07AR"/>
      <sheetName val="CPU08AR"/>
      <sheetName val="CPU09AR"/>
      <sheetName val="CPU10AR"/>
      <sheetName val="CPU11AR"/>
      <sheetName val="CPU12AR"/>
      <sheetName val="CPU13AR"/>
      <sheetName val="CPU14AR"/>
      <sheetName val="CPU01"/>
      <sheetName val="CPU02"/>
      <sheetName val="CPU03"/>
      <sheetName val="CPU04"/>
      <sheetName val="CPU05"/>
      <sheetName val="CPU06"/>
      <sheetName val="CPU07"/>
      <sheetName val="CPU08"/>
      <sheetName val="CPU09"/>
      <sheetName val="CPU10"/>
      <sheetName val="CPU11"/>
      <sheetName val="CPU12"/>
      <sheetName val="CPU13"/>
      <sheetName val="CPU14"/>
      <sheetName val="CPU15"/>
      <sheetName val="CPU16"/>
      <sheetName val="CPU17"/>
      <sheetName val="CPU18"/>
      <sheetName val="CPU19"/>
      <sheetName val="CPU20"/>
      <sheetName val="CPU21"/>
      <sheetName val="CPU22"/>
      <sheetName val="CPU23"/>
      <sheetName val="CPU24"/>
      <sheetName val="CPU25"/>
      <sheetName val="CPU26"/>
      <sheetName val="CPU27"/>
      <sheetName val="CPU28"/>
      <sheetName val="CPU29"/>
      <sheetName val="CPU30"/>
      <sheetName val="CPU31"/>
      <sheetName val="CPU32"/>
      <sheetName val="CPU33"/>
      <sheetName val="CPU34"/>
      <sheetName val="CPU35"/>
      <sheetName val="CPU36"/>
      <sheetName val="CPU37"/>
      <sheetName val="CPU38"/>
      <sheetName val="CPU39"/>
      <sheetName val="CPU40"/>
      <sheetName val="CPU41"/>
      <sheetName val="CPU42"/>
      <sheetName val="CPU43"/>
      <sheetName val="CPU44"/>
      <sheetName val="CPU45"/>
      <sheetName val="CPU46"/>
      <sheetName val="CPU47"/>
      <sheetName val="CPU48"/>
      <sheetName val="CPU49"/>
      <sheetName val="CPU50"/>
      <sheetName val="CPU51"/>
      <sheetName val="CPU52"/>
      <sheetName val="CPU53"/>
      <sheetName val="CPU54"/>
      <sheetName val="CPU55"/>
      <sheetName val="CPU56"/>
      <sheetName val="CPU57"/>
      <sheetName val="CPU58"/>
      <sheetName val="CPU59"/>
      <sheetName val="CPU60"/>
      <sheetName val="CPU61"/>
      <sheetName val="CPU62"/>
      <sheetName val="CPU63"/>
      <sheetName val="CPU64"/>
      <sheetName val="CPU lum"/>
      <sheetName val="CPU lum (2)"/>
      <sheetName val="V-Graça"/>
      <sheetName val="1.5-Sinalização-T.Inic"/>
      <sheetName val="a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U-DER"/>
      <sheetName val="%PROJ"/>
      <sheetName val="Base Atualizada"/>
    </sheetNames>
    <sheetDataSet>
      <sheetData sheetId="0" refreshError="1"/>
      <sheetData sheetId="1" refreshError="1"/>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PT 2013"/>
      <sheetName val="Plan. Medição"/>
      <sheetName val="Resumo"/>
      <sheetName val="FUNDAÇÃO AOE 2 e 3"/>
      <sheetName val="Plan1"/>
      <sheetName val="Croqui"/>
      <sheetName val="ESC-CANAL"/>
      <sheetName val="ESC-VIA"/>
      <sheetName val="ATERRO -VIA"/>
      <sheetName val="DIFERENÇA"/>
      <sheetName val="viário"/>
      <sheetName val="CANAL"/>
      <sheetName val="MATRIZ"/>
      <sheetName val="1º ADITIVO"/>
      <sheetName val="REPLAN 01"/>
      <sheetName val="RESUMO SIURB"/>
      <sheetName val="Agosto 13"/>
      <sheetName val="RESUMO ITENS"/>
      <sheetName val="tr01 251-241"/>
      <sheetName val="tr02(A) 241-238"/>
      <sheetName val="tr02(B) 238-236"/>
      <sheetName val="tr03(A) 236-234"/>
      <sheetName val="tr03(B) 234-229"/>
      <sheetName val="tr03(C) 229-224"/>
      <sheetName val="tr04 224-212"/>
      <sheetName val="tr05 212 a 205"/>
      <sheetName val="tr06 205-191"/>
      <sheetName val="tr07 191-174"/>
      <sheetName val="tr08 174 a 160"/>
      <sheetName val="tr09(A) 160 a 153"/>
      <sheetName val="tr09(B) 153 a 146"/>
      <sheetName val="tr10 146 a 134"/>
      <sheetName val="tr11 134 a 124"/>
      <sheetName val="tr12 124 a 98"/>
      <sheetName val="QUADRO RESUMO"/>
      <sheetName val="tabmar94"/>
      <sheetName val="OP079907"/>
      <sheetName val="estg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Fin Model"/>
      <sheetName val="CP"/>
      <sheetName val="FS"/>
      <sheetName val="Charts"/>
      <sheetName val="2. Revenue"/>
      <sheetName val="Tráfego"/>
      <sheetName val="AVI"/>
      <sheetName val="3. Opex Capex"/>
      <sheetName val="OPEX"/>
      <sheetName val="CAPEX"/>
      <sheetName val="CAPEX-116R"/>
      <sheetName val="CAPEX-116M"/>
      <sheetName val="CAPEX-101"/>
      <sheetName val="DADOS"/>
      <sheetName val="Anexo - Fator D&amp;E"/>
      <sheetName val="Calculo Fatores D&amp;E"/>
      <sheetName val="Auxiliar - Fator D"/>
      <sheetName val="ABC"/>
      <sheetName val="Cálculo do FIT"/>
      <sheetName val="CPU SP"/>
      <sheetName val="CPU RJ"/>
      <sheetName val="$PreçosPAV.e.CPUs"/>
      <sheetName val="Preços e DMT Mat. Asfálticos"/>
      <sheetName val="Memória DMT Asfalto"/>
      <sheetName val="DMT Canteiros"/>
      <sheetName val="DMT Jazidas"/>
      <sheetName val="Quadro-Resumo de DMTs"/>
      <sheetName val="$Trabalhos Iniciais"/>
      <sheetName val="$Recuperação"/>
      <sheetName val="$Manutenção Outros"/>
      <sheetName val="$Ônibus"/>
      <sheetName val="$Manutenção Pav"/>
      <sheetName val="$Pistas e Marginais"/>
      <sheetName val="$OAE"/>
      <sheetName val="$Interseções"/>
      <sheetName val="$Passarelas"/>
      <sheetName val="$Edificações"/>
      <sheetName val="$Acessos"/>
      <sheetName val="$RetCurvas"/>
      <sheetName val="$Túneis"/>
      <sheetName val="$Passagem Fauna"/>
      <sheetName val="$Barreiras Ruído"/>
      <sheetName val="$Faixa Reversível"/>
      <sheetName val="$ReforçoOAEs"/>
      <sheetName val="$CX Prod. Perig."/>
      <sheetName val="$SocioAmbiental"/>
      <sheetName val="$Drenagem"/>
      <sheetName val="Quantidades iRAP"/>
      <sheetName val="CAPEX iRAP"/>
      <sheetName val="OPEX iRAP -116RJ"/>
      <sheetName val="OPEX iRAP -116SP"/>
      <sheetName val="OPEX iRAP -101RJ"/>
      <sheetName val="OPEX iRAP -101SP"/>
      <sheetName val="Crono"/>
      <sheetName val="TOTAL - Custos Indiretos"/>
      <sheetName val="ABC p indiretos"/>
      <sheetName val="AdmLocal"/>
      <sheetName val="AdmLocal.Equipe"/>
      <sheetName val="AdmLocal.Custo_Unitario"/>
      <sheetName val="Histrograma de MO"/>
      <sheetName val="Canteiros.Efetivo por ano"/>
      <sheetName val="Canteiro 01"/>
      <sheetName val="Canteiro.Areas 01"/>
      <sheetName val="Canteiro 02"/>
      <sheetName val="Canteiro.Areas 02"/>
      <sheetName val="Canteiro 03"/>
      <sheetName val="Canteiro.Areas 03"/>
      <sheetName val="Canteiro 04"/>
      <sheetName val="Canteiro.Areas 04"/>
      <sheetName val="Canteiro 05"/>
      <sheetName val="Canteiro.Areas 05"/>
      <sheetName val="Canteiro 06"/>
      <sheetName val="Canteiro.Areas 06"/>
      <sheetName val="Canteiro 07"/>
      <sheetName val="Canteiro.Areas 07"/>
      <sheetName val="Canteiro 08"/>
      <sheetName val="Canteiro.Areas 08"/>
      <sheetName val="Mob-Desmob"/>
      <sheetName val="Mob.Eq"/>
      <sheetName val="$OPEX Socioambiental"/>
      <sheetName val="$Salários"/>
      <sheetName val="$Opex.MO Operação"/>
      <sheetName val="$Opex.MO Gestão"/>
      <sheetName val="MOPedagio"/>
      <sheetName val="$Consumo"/>
      <sheetName val="$SAU - CAPEX E OPEX"/>
      <sheetName val="$PGF - CAPEX E OPEX"/>
      <sheetName val="$Opex.Monit"/>
      <sheetName val="$Conserva BR-116 RJ"/>
      <sheetName val="$Conserva BR-116 SP"/>
      <sheetName val="$Conserva BR-101 RJ"/>
      <sheetName val="$Conserva BR-101 SP"/>
      <sheetName val="3.3 ITS"/>
      <sheetName val="CAPEX ITS"/>
      <sheetName val="CAPEX ITS - Serra Atual Desc."/>
      <sheetName val="OPEX ITS"/>
      <sheetName val="$Consumo Energia"/>
      <sheetName val="3.1 Inventários e Cadastros"/>
      <sheetName val="Inventários"/>
      <sheetName val="Cadastros"/>
      <sheetName val="3.4 Socioambiental"/>
      <sheetName val="RESUMO-JGP"/>
      <sheetName val="CAPEX-JGP"/>
      <sheetName val="3.5 Bases de Dados"/>
      <sheetName val="BDI"/>
      <sheetName val="Verificador"/>
      <sheetName val="Segmentos"/>
      <sheetName val="Plano de Investimen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nchmark"/>
      <sheetName val="Cálculos"/>
      <sheetName val="Dados BLP"/>
      <sheetName val="CDI Acumulado"/>
      <sheetName val="Bloomberg"/>
      <sheetName val="Holidays"/>
      <sheetName val="BLP"/>
      <sheetName val="Registro"/>
      <sheetName val="Brazil Sovereign"/>
      <sheetName val="I. INICIO"/>
      <sheetName val="Curve"/>
      <sheetName val="Dados_BLP"/>
      <sheetName val="CDI_Acumulado"/>
      <sheetName val="Plano_3G"/>
      <sheetName val="Benchmark BLPV2"/>
      <sheetName val="CADASTRO"/>
      <sheetName val="TABELAS"/>
      <sheetName val="DIST"/>
      <sheetName val="MALHAD"/>
      <sheetName val="PUXADIA"/>
      <sheetName val="Base PEF"/>
      <sheetName val="MKT_Terr"/>
      <sheetName val="Lists"/>
      <sheetName val="KF6"/>
      <sheetName val="COTAÇÕES"/>
      <sheetName val="Sheet1"/>
      <sheetName val="Dados_BLP1"/>
      <sheetName val="CDI_Acumulado1"/>
      <sheetName val="Brazil_Sovereign"/>
      <sheetName val="Benchmark_BLPV2"/>
      <sheetName val="TARJETAS BLANCAS"/>
      <sheetName val="Dados_BLP2"/>
      <sheetName val="CDI_Acumulado2"/>
      <sheetName val="Brazil_Sovereign1"/>
      <sheetName val="Benchmark_BLPV21"/>
      <sheetName val="Base_PEF"/>
      <sheetName val="TARJETAS_BLANCAS"/>
      <sheetName val="bud99"/>
      <sheetName val="POA"/>
      <sheetName val="2001.10 Cerv"/>
      <sheetName val="PLAN SAC Cerveja"/>
      <sheetName val="PLAN SAC RefrigeNanc"/>
      <sheetName val="Relatório SDG"/>
      <sheetName val="BaseCerv"/>
      <sheetName val="BaseNanc"/>
      <sheetName val="2001.04 Cerv"/>
      <sheetName val="Farol SAC Cerveja"/>
      <sheetName val="2001.04 Nanc"/>
      <sheetName val="Farol SAC Refrigenanc"/>
      <sheetName val=""/>
      <sheetName val="MOL"/>
      <sheetName val="CLASIFICACION DE AI"/>
      <sheetName val="StartSheet"/>
      <sheetName val="ACUMULADO"/>
      <sheetName val="Netearnanal"/>
      <sheetName val="BDS"/>
      <sheetName val="Cover &amp; Parameters"/>
      <sheetName val="Dados_BLP3"/>
      <sheetName val="CDI_Acumulado3"/>
      <sheetName val="Brazil_Sovereign2"/>
      <sheetName val="Benchmark_BLPV22"/>
      <sheetName val="Base_PEF1"/>
      <sheetName val="TARJETAS_BLANCAS1"/>
      <sheetName val="2001_10_Cerv"/>
      <sheetName val="PLAN_SAC_Cerveja"/>
      <sheetName val="PLAN_SAC_RefrigeNanc"/>
      <sheetName val="Relatório_SDG"/>
      <sheetName val="2001_04_Cerv"/>
      <sheetName val="Farol_SAC_Cerveja"/>
      <sheetName val="2001_04_Nanc"/>
      <sheetName val="Farol_SAC_Refrigenanc"/>
      <sheetName val="CLASIFICACION_DE_AI"/>
      <sheetName val="Cover_&amp;_Parameters"/>
      <sheetName val="Dados_BLP4"/>
      <sheetName val="CDI_Acumulado4"/>
      <sheetName val="Brazil_Sovereign3"/>
      <sheetName val="Benchmark_BLPV23"/>
      <sheetName val="Base_PEF2"/>
      <sheetName val="TARJETAS_BLANCAS2"/>
      <sheetName val="2001_10_Cerv1"/>
      <sheetName val="PLAN_SAC_Cerveja1"/>
      <sheetName val="PLAN_SAC_RefrigeNanc1"/>
      <sheetName val="Relatório_SDG1"/>
      <sheetName val="2001_04_Cerv1"/>
      <sheetName val="Farol_SAC_Cerveja1"/>
      <sheetName val="2001_04_Nanc1"/>
      <sheetName val="Farol_SAC_Refrigenanc1"/>
      <sheetName val="CLASIFICACION_DE_AI1"/>
      <sheetName val="Cover_&amp;_Parameters1"/>
      <sheetName val="Share Price 2002"/>
      <sheetName val="market"/>
      <sheetName val="Controle"/>
      <sheetName val="Datos"/>
      <sheetName val="Panel Control"/>
      <sheetName val="STMAS PEAJE"/>
      <sheetName val="BBVA"/>
      <sheetName val="은행"/>
      <sheetName val="dep pre"/>
      <sheetName val="PM"/>
      <sheetName val="Calc 1"/>
      <sheetName val="Comparativo 99X00"/>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 de luz"/>
      <sheetName val="NF Telef. "/>
      <sheetName val="Sheet1"/>
      <sheetName val="Tickmarks"/>
      <sheetName val="#REF"/>
      <sheetName val="Dados BLP"/>
      <sheetName val="Comparativo 99X00"/>
      <sheetName val="Lead"/>
      <sheetName val="Tabela de Parâmetros"/>
      <sheetName val="E7_PUs"/>
      <sheetName val="base bradesco"/>
      <sheetName val="BLP"/>
      <sheetName val="Links"/>
      <sheetName val="BANCO"/>
      <sheetName val="CRITERIOS"/>
      <sheetName val="Worksheet in   Modelos de NFs"/>
      <sheetName val="RESULT0799"/>
      <sheetName val="Plan1"/>
      <sheetName val="Plano de Centro de Custo"/>
      <sheetName val="Brazil Sovereign"/>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k"/>
      <sheetName val="Tabelas Auxiliares"/>
    </sheet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Ovw"/>
      <sheetName val="Stock Chart"/>
      <sheetName val="DATA"/>
      <sheetName val="Instructions"/>
      <sheetName val="LTM"/>
      <sheetName val="0000000"/>
      <sheetName val="Base Case CM Version"/>
      <sheetName val="IDR Output"/>
      <sheetName val="IDR Scenarios"/>
      <sheetName val="IDR Synergies"/>
      <sheetName val="BS"/>
      <sheetName val="IS"/>
      <sheetName val="CF"/>
      <sheetName val="Misc Info"/>
      <sheetName val="Blank"/>
      <sheetName val="10Yr IS"/>
      <sheetName val="10Yr BS"/>
      <sheetName val="10Yr CF"/>
      <sheetName val="Addl Info"/>
      <sheetName val="FX"/>
      <sheetName val="Base_Case"/>
      <sheetName val="qtr point compare"/>
      <sheetName val="AR Signature Page"/>
      <sheetName val="Curva S "/>
      <sheetName val="Financial_Ovw"/>
      <sheetName val="Stock_Chart"/>
      <sheetName val="Base_Case_CM_Version"/>
      <sheetName val="IDR_Output"/>
      <sheetName val="IDR_Scenarios"/>
      <sheetName val="IDR_Synergies"/>
      <sheetName val="Misc_Info"/>
      <sheetName val="10Yr_IS"/>
      <sheetName val="10Yr_BS"/>
      <sheetName val="10Yr_CF"/>
      <sheetName val="Addl_Info"/>
      <sheetName val="qtr_point_compare"/>
      <sheetName val="AR_Signature_Page"/>
      <sheetName val="BAN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2002"/>
      <sheetName val="Ritmo Alerta Máximo"/>
      <sheetName val="Ritmo Alerta Máximo_2003"/>
      <sheetName val="Ritmo Alerta Máximo 2002"/>
      <sheetName val="DADOS_EFC"/>
      <sheetName val="METAS_efc"/>
      <sheetName val="Dados META)"/>
      <sheetName val="Ritmo Alerta Máximo (2)"/>
      <sheetName val="Corredores"/>
      <sheetName val="Trechos"/>
      <sheetName val="Ref Numbers"/>
      <sheetName val="Summary"/>
      <sheetName val="Plan 2.7"/>
      <sheetName val="Indice Precos Mes"/>
      <sheetName val="#REF"/>
      <sheetName val="Simulador"/>
      <sheetName val="PD_Ocorrências Alerta_news_2003"/>
      <sheetName val="Variaveis"/>
      <sheetName val="Inputs_Unidades_Geradoras"/>
      <sheetName val="636 - FER "/>
      <sheetName val="Plan1"/>
      <sheetName val="Solicitação Gestão"/>
      <sheetName val="sispecabr99"/>
      <sheetName val="EXEMPLO"/>
      <sheetName val="Principal"/>
      <sheetName val="Usiminas "/>
      <sheetName val="Cronogra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oomberg"/>
      <sheetName val="Bloomberg bonds"/>
      <sheetName val="Tropical Beta active days"/>
      <sheetName val="Série EMBI"/>
      <sheetName val="Plan1"/>
      <sheetName val="tabmar94"/>
      <sheetName val="EAIGESEN"/>
      <sheetName val="op0799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ASKEM PN 2004-2008"/>
      <sheetName val="CBond over UST10y"/>
      <sheetName val="Custo da Dívida"/>
      <sheetName val="Série EMBI"/>
      <sheetName val="Plan3"/>
      <sheetName val="BRASKEM CONSOLIDADA"/>
      <sheetName val="BRASKEM PN 2003-2007"/>
      <sheetName val="Bloomberg"/>
      <sheetName val="EAIGESEN"/>
      <sheetName val="oae 301 "/>
      <sheetName val="planilha orçamentá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edas"/>
      <sheetName val="Tropical Beta active days"/>
      <sheetName val="Bloomberg bonds"/>
      <sheetName val="Série EMBI"/>
      <sheetName val="eaigesen"/>
      <sheetName val="Tropical_Beta_active_days"/>
      <sheetName val="Bloomberg_bonds"/>
      <sheetName val="Série_EMBI"/>
      <sheetName val="Global Equity Indices"/>
      <sheetName val="Urtjlp"/>
      <sheetName val="USD"/>
      <sheetName val="eur"/>
      <sheetName val="jpy"/>
      <sheetName val="Um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O 1"/>
      <sheetName val="TRABALHOS INICIAIS"/>
      <sheetName val="Quantidade"/>
    </sheetNames>
    <definedNames>
      <definedName name="bz" refersTo="#REF!"/>
    </definedNames>
    <sheetDataSet>
      <sheetData sheetId="0" refreshError="1"/>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 KM"/>
      <sheetName val="Caract_Físicas"/>
      <sheetName val="Fases"/>
      <sheetName val="Mod_Log"/>
      <sheetName val="Res_Fluxo de Caixa"/>
      <sheetName val="Outorga SP-099"/>
      <sheetName val="FLUXO DE CAIXA"/>
      <sheetName val="DEPRECIAÇÃO"/>
      <sheetName val="Receita"/>
      <sheetName val="Data Tarifa"/>
      <sheetName val="Tráfego"/>
      <sheetName val="Tráfego 2"/>
      <sheetName val="Total_Cab"/>
      <sheetName val="HP_Res"/>
      <sheetName val="VHP"/>
      <sheetName val="AVI_P1"/>
      <sheetName val="Cab_P1"/>
      <sheetName val="AVI_P2"/>
      <sheetName val="Cab_P2"/>
      <sheetName val="AVI_P3"/>
      <sheetName val="Cab_P3"/>
      <sheetName val="AVI_P4"/>
      <sheetName val="Cab_P4"/>
      <sheetName val="AVI_P5"/>
      <sheetName val="Cab_P5"/>
      <sheetName val="DD_Dados"/>
      <sheetName val="DD_Finance"/>
      <sheetName val="EQUIPAM_ Físico"/>
      <sheetName val="EQUIPAM_Finance"/>
      <sheetName val="VEIC_RT"/>
      <sheetName val="VEI_ Físico"/>
      <sheetName val="VEI_Finance"/>
      <sheetName val="VEIC_ Perm"/>
      <sheetName val="MDO_Prem"/>
      <sheetName val="MDO_Sal + Ben"/>
      <sheetName val="MDO_Dimens"/>
      <sheetName val="MDO_Arrec_Aux"/>
      <sheetName val="MDO_Perm"/>
      <sheetName val="MDO_Finance"/>
      <sheetName val="Resumo_Inv"/>
      <sheetName val="Invest_Total"/>
      <sheetName val="INV-SP-065"/>
      <sheetName val="INV-SP-083"/>
      <sheetName val="INV-SP-360"/>
      <sheetName val="INV-SP-063"/>
      <sheetName val="INV-SP-332"/>
      <sheetName val="T&amp;A_SP065"/>
      <sheetName val="T&amp;A_SP332"/>
      <sheetName val="Resumo"/>
      <sheetName val="Dados do Lote"/>
      <sheetName val="PAV-SP-065"/>
      <sheetName val="PAV-SP-332"/>
      <sheetName val="PAV-SP-360"/>
      <sheetName val="PAV-SP-063"/>
      <sheetName val="PAV-Marginais SP-330-SP-070"/>
      <sheetName val="PAV-Marginais SP-070-SP-330"/>
      <sheetName val="CAD-TOTAL-LOTE 07"/>
      <sheetName val="CAD-SP-065"/>
      <sheetName val="CAD-SP-083"/>
      <sheetName val="CAD-SP-360"/>
      <sheetName val="CAD-SP-063"/>
      <sheetName val="CAD-SP-332"/>
      <sheetName val="Resumo_SP-083"/>
      <sheetName val="Pav-SP-08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PT 2013"/>
      <sheetName val="Plan. Medição"/>
      <sheetName val="Resumo"/>
      <sheetName val="FUNDAÇÃO AOE 2 e 3"/>
      <sheetName val="Plan1"/>
      <sheetName val="Croqui"/>
      <sheetName val="ESC-CANAL"/>
      <sheetName val="ESC-VIA"/>
      <sheetName val="ATERRO -VIA"/>
      <sheetName val="DIFERENÇA"/>
      <sheetName val="viário"/>
      <sheetName val="CANAL"/>
      <sheetName val="MATRIZ"/>
      <sheetName val="1º ADITIVO"/>
      <sheetName val="REPLAN 01"/>
      <sheetName val="RESUMO SIURB"/>
      <sheetName val="Agosto 13"/>
      <sheetName val="RESUMO ITENS"/>
      <sheetName val="tr01 251-241"/>
      <sheetName val="tr02(A) 241-238"/>
      <sheetName val="tr02(B) 238-236"/>
      <sheetName val="tr03(A) 236-234"/>
      <sheetName val="tr03(B) 234-229"/>
      <sheetName val="tr03(C) 229-224"/>
      <sheetName val="tr04 224-212"/>
      <sheetName val="tr05 212 a 205"/>
      <sheetName val="tr06 205-191"/>
      <sheetName val="tr07 191-174"/>
      <sheetName val="tr08 174 a 160"/>
      <sheetName val="tr09(A) 160 a 153"/>
      <sheetName val="tr09(B) 153 a 146"/>
      <sheetName val="tr10 146 a 134"/>
      <sheetName val="tr11 134 a 124"/>
      <sheetName val="tr12 124 a 98"/>
      <sheetName val="QUADRO RESUMO"/>
      <sheetName val="projeto 01-1ªmed"/>
      <sheetName val="eaigesen"/>
      <sheetName val="BANCO DE DADOS"/>
      <sheetName val="Descrição Serviços"/>
      <sheetName val="tabmar94"/>
      <sheetName val="jornales"/>
      <sheetName val="PLAN_AUX"/>
      <sheetName val="Planilha med."/>
      <sheetName val="P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ÍNTESE"/>
      <sheetName val="Fluxo de Caixa"/>
      <sheetName val="Plan2"/>
      <sheetName val="Controle"/>
      <sheetName val="Malha"/>
      <sheetName val="Iluminação"/>
      <sheetName val="Plano de Contas"/>
      <sheetName val="Instalações"/>
      <sheetName val="Esquema Operacional"/>
      <sheetName val="Tráfego"/>
      <sheetName val="Tráfego com Porto"/>
      <sheetName val="Tráfego sem Porto"/>
      <sheetName val="Tráfego Porto"/>
      <sheetName val="RECEITA FREE-FLOW"/>
      <sheetName val="Receita"/>
      <sheetName val="TCP"/>
      <sheetName val="Equipamentos e Veículos"/>
      <sheetName val="Veículos"/>
      <sheetName val="Equipamentos"/>
      <sheetName val="Instalações_2"/>
      <sheetName val="Pedágios"/>
      <sheetName val="PMRV"/>
      <sheetName val="OBRAS_DER"/>
      <sheetName val="PORTICOS"/>
      <sheetName val="Pessoal_ADM"/>
      <sheetName val="Pessoal_OP"/>
      <sheetName val="Custos"/>
      <sheetName val="Subvenção"/>
      <sheetName val="SP 099_INV_01"/>
      <sheetName val="SP 098_INV_02"/>
      <sheetName val="SP 088_INV_03"/>
      <sheetName val="SP 055_INV_04"/>
      <sheetName val="SP 123_INV_05"/>
      <sheetName val="SP 125_INV_06"/>
      <sheetName val="SPAs_INV_07"/>
      <sheetName val="Vicinais"/>
      <sheetName val="Plan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Iniciais"/>
      <sheetName val="pg1"/>
      <sheetName val="resumo1"/>
      <sheetName val="resumo2"/>
      <sheetName val="resumo3"/>
      <sheetName val="resumo4"/>
      <sheetName val="resumo5"/>
      <sheetName val="resumo6"/>
      <sheetName val="Plan1"/>
      <sheetName val="estgg"/>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EMP AN"/>
      <sheetName val="DESEMP COM NE"/>
      <sheetName val="DESEMP COM SE"/>
      <sheetName val="DESEMP COM SL"/>
      <sheetName val="DESEMP COM TC"/>
      <sheetName val="DADOS"/>
      <sheetName val="Contratações"/>
      <sheetName val="PROP ELAB GANH"/>
      <sheetName val="PARETOS"/>
      <sheetName val="FAIXA PROPOSTAS"/>
      <sheetName val="DER janeiro98"/>
      <sheetName val="REAJUSTE"/>
      <sheetName val="BDPROP"/>
      <sheetName val="Projeções BRGAAP"/>
      <sheetName val="Preços_BSTC"/>
      <sheetName val="#REF"/>
      <sheetName val="RP-1 SB (3)"/>
      <sheetName val="Plan1"/>
      <sheetName val="DESEMP_AN"/>
      <sheetName val="DESEMP_COM_NE"/>
      <sheetName val="DESEMP_COM_SE"/>
      <sheetName val="DESEMP_COM_SL"/>
      <sheetName val="DESEMP_COM_TC"/>
      <sheetName val="PROP_ELAB_GANH"/>
      <sheetName val="FAIXA_PROPOSTAS"/>
      <sheetName val="DER_janeiro98"/>
      <sheetName val="CAIXA"/>
      <sheetName val="hold model"/>
      <sheetName val="Anual"/>
      <sheetName val="Feriados"/>
      <sheetName val="indice precos mes"/>
      <sheetName val="eaigesen"/>
      <sheetName val="aux"/>
      <sheetName val="1.6"/>
      <sheetName val="samarco"/>
      <sheetName val="relatório"/>
      <sheetName val="cp terraplenagem"/>
      <sheetName val="mob-2.11"/>
      <sheetName val="fec-2.1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issas"/>
      <sheetName val="MO"/>
      <sheetName val="Eqpto"/>
      <sheetName val="Mat"/>
      <sheetName val="Planilha"/>
      <sheetName val="Auxiliares"/>
      <sheetName val="Memória"/>
      <sheetName val="Massa Mist. Pavimentação"/>
      <sheetName val="Tab_Apoio_Pa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ÓRIA"/>
      <sheetName val="Orçamento Geral"/>
      <sheetName val="SICRO"/>
      <sheetName val="COMP."/>
      <sheetName val="ONDE USA"/>
      <sheetName val="BUSCA"/>
      <sheetName val="ABC"/>
      <sheetName val="DER"/>
      <sheetName val="COMP DER"/>
      <sheetName val="composições"/>
      <sheetName val="materiais"/>
      <sheetName val="equipamentos"/>
      <sheetName val="mo"/>
      <sheetName val="TRANSP."/>
      <sheetName val="Transp.mat.betum."/>
      <sheetName val="BDI"/>
      <sheetName val="Mapas"/>
      <sheetName val="QUADRO_DMT"/>
      <sheetName val="RESUMO"/>
      <sheetName val="DADOS PROJETO"/>
      <sheetName val="ORÇAMENTO OBRA"/>
      <sheetName val="PLANILHA BASE_Monitorações"/>
      <sheetName val="PLANILHA BASE_MANUTENÇÃO"/>
      <sheetName val="MAN CURVA ABC"/>
      <sheetName val="Memória de Cálculo Manutenção"/>
      <sheetName val="PLANILHA BASE_CONSERVAÇÃO"/>
      <sheetName val="CONSERVA CURVA ABC"/>
      <sheetName val="Memória de Cálculo Conserva"/>
      <sheetName val="PARÂMETROS CONSERVA"/>
      <sheetName val="PARÂMETROS MANUTENÇÃO ARTERIS"/>
      <sheetName val="SERVIÇOS X CONSERVAÇÃO"/>
      <sheetName val="SERVIÇOS X MANUTENÇÃO"/>
      <sheetName val="N.E Pavimento"/>
      <sheetName val="N.E Serviços"/>
      <sheetName val="LINEAR OCORRÊNCIAS"/>
      <sheetName val="Abrigo Onibus"/>
      <sheetName val="MAT.BETUMINOS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DAÇÃO AOE 2 e 3"/>
      <sheetName val="CN AB FC"/>
      <sheetName val="Croqui"/>
      <sheetName val="ESC. JD LETÍCIA"/>
      <sheetName val="ESC-VIA"/>
      <sheetName val="ATERRO -VIA"/>
      <sheetName val="DIFERENÇA"/>
      <sheetName val="ESC-CANAL"/>
      <sheetName val="RACHÃO-CANAL"/>
      <sheetName val="viário"/>
      <sheetName val="COMPARATIVO PM"/>
      <sheetName val="PM"/>
      <sheetName val="Planilha med."/>
      <sheetName val="PLAN_AUX"/>
      <sheetName val="Orçamento R1 Comparativo"/>
      <sheetName val="ajustes"/>
      <sheetName val="Plan3"/>
      <sheetName val="MATRIZ"/>
      <sheetName val="2º ADITIVO"/>
      <sheetName val="ADITIVO 3"/>
      <sheetName val="ADITIVO 4 SIT 01"/>
      <sheetName val="PM TR 8 e 9"/>
      <sheetName val="demo-casas"/>
      <sheetName val="LISTA DE PREÇOS NOVOS"/>
      <sheetName val="ILUMINAÇÃO"/>
      <sheetName val="MATRIZ 4 SIT 02"/>
      <sheetName val="Plan1"/>
      <sheetName val="RESUMO GERENCIAL"/>
      <sheetName val="ADITIVO 4 PMSP"/>
      <sheetName val="RESUMO SIURB"/>
      <sheetName val="PLAN PMSP"/>
      <sheetName val="RESUMO PMSP"/>
      <sheetName val="verificação"/>
      <sheetName val="R$ novos"/>
      <sheetName val="RESUMO ITENS"/>
      <sheetName val="tr01 251-241"/>
      <sheetName val="tr02(A) 241-238"/>
      <sheetName val="tr02(B) 238-236"/>
      <sheetName val="tr03(A) 236-234"/>
      <sheetName val="tr03(B) 234-229"/>
      <sheetName val="tr03(C) 229-224"/>
      <sheetName val="tr04 224-212"/>
      <sheetName val="tr05 212 a 205"/>
      <sheetName val="tr06 205-191"/>
      <sheetName val="tr07 191-174"/>
      <sheetName val="tr08 174 a 160"/>
      <sheetName val="tr09(A) 160 a 153"/>
      <sheetName val="tr09(B) 153 a 146"/>
      <sheetName val="tr10 146 a 134"/>
      <sheetName val="tr11 134 a 124"/>
      <sheetName val="tr12 124 a 98"/>
      <sheetName val="QUADRO RESUMO"/>
      <sheetName val="elétrica"/>
      <sheetName val="eaiges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imacion_km a km"/>
      <sheetName val="Imprimacion_Avance"/>
      <sheetName val="Imprimacion_Planilla"/>
      <sheetName val="k1 (2)"/>
      <sheetName val="RELATA"/>
      <sheetName val="tabmar94"/>
      <sheetName val="BANCO DE DADOS"/>
      <sheetName val="Descrição Serviços"/>
      <sheetName val="MATRIZ"/>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O_1A"/>
      <sheetName val="Tarifa Antecipada"/>
      <sheetName val="Estudo Impostos"/>
      <sheetName val="QUADRO_2A"/>
      <sheetName val="QUADRO_3A"/>
      <sheetName val="QUADRO_5A"/>
      <sheetName val="QUADRO_6A"/>
      <sheetName val="6A-Comp "/>
      <sheetName val="QUADRO_2B"/>
      <sheetName val="QUADRO_5B"/>
      <sheetName val="QUADRO_7B"/>
      <sheetName val="QUADRO_8B"/>
      <sheetName val="Equipamentos"/>
      <sheetName val="Resumo Eqtos"/>
      <sheetName val="Resumo Investimentos"/>
      <sheetName val="Investimentos - Depreciação"/>
      <sheetName val="Pavimentação - Depreciação"/>
      <sheetName val="Sinalização - Depreciação"/>
      <sheetName val="Meio Ambiente"/>
      <sheetName val="Comparativo"/>
      <sheetName val="C.Fin. COMISSÃO -PRxPVx1Ax2Ax3A"/>
      <sheetName val="Cronograma 3ª adeq"/>
      <sheetName val="Cronograma 2ª adeq "/>
      <sheetName val="Tabela 1"/>
      <sheetName val="Tabela 2"/>
      <sheetName val="Tabela 3"/>
      <sheetName val="Pavimento aux."/>
      <sheetName val="Marginal Norte"/>
      <sheetName val="Baleia"/>
      <sheetName val="3ª Adeq rev8"/>
      <sheetName val="Tarifa_Antecipada"/>
      <sheetName val="Estudo_Impostos"/>
      <sheetName val="6A-Comp_"/>
      <sheetName val="Resumo_Eqtos"/>
      <sheetName val="Resumo_Investimentos"/>
      <sheetName val="Investimentos_-_Depreciação"/>
      <sheetName val="Pavimentação_-_Depreciação"/>
      <sheetName val="Sinalização_-_Depreciação"/>
      <sheetName val="Meio_Ambiente"/>
      <sheetName val="C_Fin__COMISSÃO_-PRxPVx1Ax2Ax3A"/>
      <sheetName val="Cronograma_3ª_adeq"/>
      <sheetName val="Cronograma_2ª_adeq_"/>
      <sheetName val="Tabela_1"/>
      <sheetName val="Tabela_2"/>
      <sheetName val="Tabela_3"/>
      <sheetName val="Pavimento_aux_"/>
      <sheetName val="Marginal_Norte"/>
      <sheetName val="3ª_Adeq_rev8"/>
      <sheetName val="Tarifa_Antecipada1"/>
      <sheetName val="Estudo_Impostos1"/>
      <sheetName val="6A-Comp_1"/>
      <sheetName val="Resumo_Eqtos1"/>
      <sheetName val="Resumo_Investimentos1"/>
      <sheetName val="Investimentos_-_Depreciação1"/>
      <sheetName val="Pavimentação_-_Depreciação1"/>
      <sheetName val="Sinalização_-_Depreciação1"/>
      <sheetName val="Meio_Ambiente1"/>
      <sheetName val="C_Fin__COMISSÃO_-PRxPVx1Ax2Ax31"/>
      <sheetName val="Cronograma_3ª_adeq1"/>
      <sheetName val="Cronograma_2ª_adeq_1"/>
      <sheetName val="Tabela_11"/>
      <sheetName val="Tabela_21"/>
      <sheetName val="Tabela_31"/>
      <sheetName val="Pavimento_aux_1"/>
      <sheetName val="Marginal_Norte1"/>
      <sheetName val="3ª_Adeq_rev81"/>
      <sheetName val="Tarifa_Antecipada2"/>
      <sheetName val="Estudo_Impostos2"/>
      <sheetName val="6A-Comp_2"/>
      <sheetName val="Resumo_Eqtos2"/>
      <sheetName val="Resumo_Investimentos2"/>
      <sheetName val="Investimentos_-_Depreciação2"/>
      <sheetName val="Pavimentação_-_Depreciação2"/>
      <sheetName val="Sinalização_-_Depreciação2"/>
      <sheetName val="Meio_Ambiente2"/>
      <sheetName val="C_Fin__COMISSÃO_-PRxPVx1Ax2Ax32"/>
      <sheetName val="Cronograma_3ª_adeq2"/>
      <sheetName val="Cronograma_2ª_adeq_2"/>
      <sheetName val="Tabela_12"/>
      <sheetName val="Tabela_22"/>
      <sheetName val="Tabela_32"/>
      <sheetName val="Pavimento_aux_2"/>
      <sheetName val="Marginal_Norte2"/>
      <sheetName val="3ª_Adeq_rev82"/>
      <sheetName val="Tarifa_Antecipada3"/>
      <sheetName val="Estudo_Impostos3"/>
      <sheetName val="6A-Comp_3"/>
      <sheetName val="Resumo_Eqtos3"/>
      <sheetName val="Resumo_Investimentos3"/>
      <sheetName val="Investimentos_-_Depreciação3"/>
      <sheetName val="Pavimentação_-_Depreciação3"/>
      <sheetName val="Sinalização_-_Depreciação3"/>
      <sheetName val="Meio_Ambiente3"/>
      <sheetName val="C_Fin__COMISSÃO_-PRxPVx1Ax2Ax33"/>
      <sheetName val="Cronograma_3ª_adeq3"/>
      <sheetName val="Cronograma_2ª_adeq_3"/>
      <sheetName val="Tabela_13"/>
      <sheetName val="Tabela_23"/>
      <sheetName val="Tabela_33"/>
      <sheetName val="Pavimento_aux_3"/>
      <sheetName val="Marginal_Norte3"/>
      <sheetName val="3ª_Adeq_rev83"/>
      <sheetName val="Tarifa_Antecipada4"/>
      <sheetName val="Estudo_Impostos4"/>
      <sheetName val="6A-Comp_4"/>
      <sheetName val="Resumo_Eqtos4"/>
      <sheetName val="Resumo_Investimentos4"/>
      <sheetName val="Investimentos_-_Depreciação4"/>
      <sheetName val="Pavimentação_-_Depreciação4"/>
      <sheetName val="Sinalização_-_Depreciação4"/>
      <sheetName val="Meio_Ambiente4"/>
      <sheetName val="C_Fin__COMISSÃO_-PRxPVx1Ax2Ax34"/>
      <sheetName val="Cronograma_3ª_adeq4"/>
      <sheetName val="Cronograma_2ª_adeq_4"/>
      <sheetName val="Tabela_14"/>
      <sheetName val="Tabela_24"/>
      <sheetName val="Tabela_34"/>
      <sheetName val="Pavimento_aux_4"/>
      <sheetName val="Marginal_Norte4"/>
      <sheetName val="3ª_Adeq_rev84"/>
      <sheetName val="Tarifa_Antecipada5"/>
      <sheetName val="Estudo_Impostos5"/>
      <sheetName val="6A-Comp_5"/>
      <sheetName val="Resumo_Eqtos5"/>
      <sheetName val="Resumo_Investimentos5"/>
      <sheetName val="Investimentos_-_Depreciação5"/>
      <sheetName val="Pavimentação_-_Depreciação5"/>
      <sheetName val="Sinalização_-_Depreciação5"/>
      <sheetName val="Meio_Ambiente5"/>
      <sheetName val="C_Fin__COMISSÃO_-PRxPVx1Ax2Ax35"/>
      <sheetName val="Cronograma_3ª_adeq5"/>
      <sheetName val="Cronograma_2ª_adeq_5"/>
      <sheetName val="Tabela_15"/>
      <sheetName val="Tabela_25"/>
      <sheetName val="Tabela_35"/>
      <sheetName val="Pavimento_aux_5"/>
      <sheetName val="Marginal_Norte5"/>
      <sheetName val="3ª_Adeq_rev85"/>
      <sheetName val="Tarifa_Antecipada6"/>
      <sheetName val="Estudo_Impostos6"/>
      <sheetName val="6A-Comp_6"/>
      <sheetName val="Resumo_Eqtos6"/>
      <sheetName val="Resumo_Investimentos6"/>
      <sheetName val="Investimentos_-_Depreciação6"/>
      <sheetName val="Pavimentação_-_Depreciação6"/>
      <sheetName val="Sinalização_-_Depreciação6"/>
      <sheetName val="Meio_Ambiente6"/>
      <sheetName val="C_Fin__COMISSÃO_-PRxPVx1Ax2Ax36"/>
      <sheetName val="Cronograma_3ª_adeq6"/>
      <sheetName val="Cronograma_2ª_adeq_6"/>
      <sheetName val="Tabela_16"/>
      <sheetName val="Tabela_26"/>
      <sheetName val="Tabela_36"/>
      <sheetName val="Pavimento_aux_6"/>
      <sheetName val="Marginal_Norte6"/>
      <sheetName val="3ª_Adeq_rev86"/>
      <sheetName val="Orçamento"/>
      <sheetName val="#REF"/>
      <sheetName val="Premissas Gerai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Resume-Balance"/>
    </sheetNames>
    <sheetDataSet>
      <sheetData sheetId="0" refreshError="1"/>
      <sheetData sheetId="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co de Dados"/>
      <sheetName val="Planilha Dersa"/>
      <sheetName val="Estudo Impostos"/>
      <sheetName val="RESET1"/>
      <sheetName val="Lead"/>
      <sheetName val=" Balanço REAL"/>
      <sheetName val="Planilha%20Dersa.xls"/>
      <sheetName val="Cost_Input"/>
      <sheetName val="Comb Inp"/>
      <sheetName val="Banco_de_Dados"/>
      <sheetName val="Planilha_Dersa"/>
      <sheetName val="Estudo_Impostos"/>
      <sheetName val="_Balanço_REAL"/>
      <sheetName val="Planilha%20Dersa_xls"/>
      <sheetName val="Comb_Inp"/>
      <sheetName val="Planilha_Dersa1"/>
      <sheetName val="Banco_de_Dados1"/>
      <sheetName val="Estudo_Impostos1"/>
      <sheetName val="_Balanço_REAL1"/>
      <sheetName val="Planilha%20Dersa_xls1"/>
      <sheetName val="Comb_Inp1"/>
      <sheetName val="Banco_de_Dados2"/>
      <sheetName val="Planilha_Dersa2"/>
      <sheetName val="Estudo_Impostos2"/>
      <sheetName val="_Balanço_REAL2"/>
      <sheetName val="Planilha%20Dersa_xls2"/>
      <sheetName val="Comb_Inp2"/>
      <sheetName val="Banco_de_Dados3"/>
      <sheetName val="Planilha_Dersa3"/>
      <sheetName val="Estudo_Impostos3"/>
      <sheetName val="_Balanço_REAL3"/>
      <sheetName val="Planilha%20Dersa_xls3"/>
      <sheetName val="Comb_Inp3"/>
      <sheetName val="Banco_de_Dados4"/>
      <sheetName val="Planilha_Dersa4"/>
      <sheetName val="Estudo_Impostos4"/>
      <sheetName val="_Balanço_REAL4"/>
      <sheetName val="Planilha%20Dersa_xls4"/>
      <sheetName val="Comb_Inp4"/>
      <sheetName val="Banco_de_Dados5"/>
      <sheetName val="Planilha_Dersa5"/>
      <sheetName val="Estudo_Impostos5"/>
      <sheetName val="_Balanço_REAL5"/>
      <sheetName val="Planilha%20Dersa_xls5"/>
      <sheetName val="Comb_Inp5"/>
      <sheetName val="Banco_de_Dados6"/>
      <sheetName val="Planilha_Dersa6"/>
      <sheetName val="Estudo_Impostos6"/>
      <sheetName val="_Balanço_REAL6"/>
      <sheetName val="Planilha%20Dersa_xls6"/>
      <sheetName val="Comb_Inp6"/>
      <sheetName val="Dados"/>
      <sheetName val="RELATA"/>
      <sheetName val="Dados do projeto"/>
      <sheetName val="Mult"/>
      <sheetName val="Planilha_Dersa8"/>
      <sheetName val="Planilha_Dersa7"/>
      <sheetName val="DBS"/>
      <sheetName val="Premissas"/>
      <sheetName val="Cover"/>
      <sheetName val="BNPP Equities"/>
      <sheetName val="AeF"/>
      <sheetName val="Premissas (TEF_IP)"/>
      <sheetName val="Eco-Fin"/>
      <sheetName val="Painel de Controle"/>
      <sheetName val="cdi"/>
      <sheetName val="Faturamento por região"/>
      <sheetName val="Ind.Diver."/>
      <sheetName val="CPU_Serviço"/>
      <sheetName val="Placas"/>
      <sheetName val="Fig_Placas"/>
      <sheetName val="Plan2"/>
      <sheetName val="Sinal. Vert."/>
      <sheetName val="Serviços BP"/>
    </sheetNames>
    <definedNames>
      <definedName name="DERSA" refersTo="='Banco de Dados'!$A$6:$F$76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
      <sheetName val="Hierarquização"/>
      <sheetName val="Acidentes Acumulado"/>
      <sheetName val="Acidentes"/>
      <sheetName val="Fluxo Anual"/>
      <sheetName val="Acumulado 7 Lotes (2)"/>
      <sheetName val="Acumulado 7 Lotes"/>
      <sheetName val="Comparativo 7 Lotes"/>
      <sheetName val="SÍNTESE"/>
      <sheetName val="SÍNTESE Lote 1"/>
      <sheetName val="SÍNTESE Lote 2"/>
      <sheetName val="SÍNTESE Lote 3"/>
      <sheetName val="SÍNTESE Lote 4"/>
      <sheetName val="SÍNTESE Lote 5"/>
      <sheetName val="SÍNTESE Lote 6"/>
      <sheetName val="SÍNTESE Lote 7"/>
      <sheetName val="Desembolso Público"/>
      <sheetName val="Desembolso Anual"/>
      <sheetName val="INVESTIMENTOS"/>
      <sheetName val="Desembolso Anual - Apresentação"/>
      <sheetName val="TOTAL"/>
      <sheetName val="Obras Lote 1"/>
      <sheetName val="Obras Lote 2"/>
      <sheetName val="Obras Lote 3"/>
      <sheetName val="Obras Lote 4"/>
      <sheetName val="Obras Lote 5"/>
      <sheetName val="Obras Lote 6"/>
      <sheetName val="Obras Ltoe 7"/>
      <sheetName val="Lote 1 - 30 A - COM Ampli"/>
      <sheetName val="Lote 2 - 30 A - COM Ampli"/>
      <sheetName val="Lote 3 - 30 A - COM Ampli"/>
      <sheetName val="Lote 4 - 30 A - COM Ampli"/>
      <sheetName val="Lote 5 - 30 A - COM Ampli"/>
      <sheetName val="Lote 6 - 30 A - COM Ampli"/>
      <sheetName val="Lote 7 - 30 A - COM Ampl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da1"/>
      <sheetName val="Memoo"/>
      <sheetName val="Contrato"/>
      <sheetName val="dados"/>
      <sheetName val="1ª Med"/>
      <sheetName val="Memo1"/>
      <sheetName val="2ª Med"/>
      <sheetName val="Memo2"/>
      <sheetName val="k2"/>
      <sheetName val="3ª Med"/>
      <sheetName val="Memo3"/>
      <sheetName val="k3"/>
      <sheetName val="4ª Med"/>
      <sheetName val="Memo4"/>
      <sheetName val="k4"/>
      <sheetName val="5ª Med"/>
      <sheetName val="Memo5"/>
      <sheetName val="k5"/>
      <sheetName val="6ª Med"/>
      <sheetName val="Memo6"/>
      <sheetName val="k6"/>
      <sheetName val="7ª Med"/>
      <sheetName val="Memo7"/>
      <sheetName val="K 7"/>
      <sheetName val="8ª Med"/>
      <sheetName val="Memo8"/>
      <sheetName val="K8"/>
      <sheetName val="9ª Med"/>
      <sheetName val="Memo9"/>
      <sheetName val="K9"/>
      <sheetName val="10ª Med"/>
      <sheetName val="Memo10"/>
      <sheetName val="11ª Med"/>
      <sheetName val="Memo11"/>
      <sheetName val="K11"/>
      <sheetName val="12ª Med"/>
      <sheetName val="Memo12"/>
      <sheetName val="13ª Med"/>
      <sheetName val="Memo13"/>
      <sheetName val="K13"/>
      <sheetName val="14ª Med mç"/>
      <sheetName val="Memo14"/>
      <sheetName val="K14"/>
      <sheetName val="15ª Med ab"/>
      <sheetName val="Memo15"/>
      <sheetName val="K15"/>
      <sheetName val="16ª Med ma"/>
      <sheetName val="Memo16"/>
      <sheetName val="K16"/>
      <sheetName val="17ª Med jn"/>
      <sheetName val="Memo17"/>
      <sheetName val="K17"/>
      <sheetName val="18ª Med jl"/>
      <sheetName val="Memo18"/>
      <sheetName val="K18"/>
      <sheetName val="19ª Med ag"/>
      <sheetName val="Memo19"/>
      <sheetName val="K19"/>
      <sheetName val="20ª Med st"/>
      <sheetName val="Memo20"/>
      <sheetName val="K20"/>
      <sheetName val="Explicat."/>
      <sheetName val="21ª Med ou"/>
      <sheetName val="Memo21"/>
      <sheetName val="K21"/>
      <sheetName val="Explicat. 21"/>
      <sheetName val="22ª Med nv"/>
      <sheetName val="Memo22"/>
      <sheetName val="K22"/>
      <sheetName val="Explicat. 22"/>
      <sheetName val="23ª Med dz"/>
      <sheetName val="Memo23"/>
      <sheetName val="Explicat. 23"/>
      <sheetName val="Planilha_terraplenagem_Parcial"/>
      <sheetName val="DMT"/>
      <sheetName val="rigido"/>
      <sheetName val="Composições"/>
      <sheetName val="CPU"/>
      <sheetName val="GerRel"/>
      <sheetName val="ADITIVO 4 PMSP"/>
      <sheetName val="Plan. Caix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sheetData sheetId="80"/>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 por Rodovia"/>
      <sheetName val="OPEX"/>
      <sheetName val="PER"/>
      <sheetName val="CAPEX CONSOLIDADO"/>
      <sheetName val="C-1964_Quadro PER Valores 01"/>
    </sheetNames>
    <definedNames>
      <definedName name="Header1"/>
    </definedNames>
    <sheetDataSet>
      <sheetData sheetId="0" refreshError="1"/>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AO"/>
      <sheetName val="Validações de Dados"/>
      <sheetName val="Lista suspensa"/>
    </sheetNames>
    <sheetDataSet>
      <sheetData sheetId="0" refreshError="1"/>
      <sheetData sheetId="1" refreshError="1"/>
      <sheetData sheetId="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icas"/>
      <sheetName val="Ind operat"/>
      <sheetName val="Ind gastos"/>
      <sheetName val="Ind trafico"/>
      <sheetName val="Accidentes"/>
      <sheetName val="RESUMEN"/>
      <sheetName val="Seguimiento Explotación"/>
      <sheetName val="Presupuestos"/>
      <sheetName val="Trafico"/>
      <sheetName val="Accidentalidad"/>
      <sheetName val="Calculo ingresos"/>
      <sheetName val="Tarifas"/>
      <sheetName val="Variables- prevision"/>
      <sheetName val="Gastos"/>
      <sheetName val="Traficos"/>
      <sheetName val="Fresagem de Pista Ago-98"/>
      <sheetName val="Cash flow"/>
      <sheetName val="XREF"/>
      <sheetName val="BNDES Sub_A1.1"/>
      <sheetName val="BNDES Sub_A1.2"/>
      <sheetName val="BNDES Sub_A1.3"/>
      <sheetName val="BNDES Sub_A1.4"/>
      <sheetName val="BNDES Sub_A2.1"/>
      <sheetName val="BNDES Sub_A2.2"/>
      <sheetName val="BNDES Sub_A10"/>
      <sheetName val="BNDES Sub_B1.1"/>
      <sheetName val="BNDES Sub_B1.2"/>
      <sheetName val="CURTO PRAZO "/>
      <sheetName val="LONGO PRAZO "/>
      <sheetName val="Despesas C.P e L.P"/>
      <sheetName val="Fontes Financiamentos"/>
      <sheetName val="Inform. Contrato"/>
      <sheetName val="Movimentação Imobilizado"/>
      <sheetName val="CRITERIOS"/>
      <sheetName val="ICATU"/>
      <sheetName val="Mapa de Custo Jun.2003"/>
      <sheetName val="Anual"/>
      <sheetName val="dados"/>
      <sheetName val="DIV INC"/>
      <sheetName val="LTM"/>
      <sheetName val="CREDIT STATS"/>
      <sheetName val="DropZone"/>
      <sheetName val="FINANCIAMENTO COFACE SUDAMERIS"/>
      <sheetName val="Customize Your Invoice"/>
      <sheetName val="Ind_operat"/>
      <sheetName val="Ind_gastos"/>
      <sheetName val="Ind_trafico"/>
      <sheetName val="Seguimiento_Explotación"/>
      <sheetName val="Calculo_ingresos"/>
      <sheetName val="Variables-_prevision"/>
      <sheetName val="Fresagem_de_Pista_Ago-98"/>
      <sheetName val="Cash_flow"/>
      <sheetName val="BNDES_Sub_A1_1"/>
      <sheetName val="BNDES_Sub_A1_2"/>
      <sheetName val="BNDES_Sub_A1_3"/>
      <sheetName val="BNDES_Sub_A1_4"/>
      <sheetName val="BNDES_Sub_A2_1"/>
      <sheetName val="BNDES_Sub_A2_2"/>
      <sheetName val="BNDES_Sub_A10"/>
      <sheetName val="BNDES_Sub_B1_1"/>
      <sheetName val="BNDES_Sub_B1_2"/>
      <sheetName val="CURTO_PRAZO_"/>
      <sheetName val="LONGO_PRAZO_"/>
      <sheetName val="Despesas_C_P_e_L_P"/>
      <sheetName val="Fontes_Financiamentos"/>
      <sheetName val="Inform__Contrato"/>
      <sheetName val="Movimentação_Imobilizado"/>
      <sheetName val="Mapa_de_Custo_Jun_2003"/>
      <sheetName val="DIV_INC"/>
      <sheetName val="CREDIT_STATS"/>
      <sheetName val="FINANCIAMENTO_COFACE_SUDAMERIS"/>
      <sheetName val="Customize_Your_Invoice"/>
      <sheetName val="A"/>
      <sheetName val="cmi"/>
    </sheetNames>
    <sheetDataSet>
      <sheetData sheetId="0"/>
      <sheetData sheetId="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 out01"/>
      <sheetName val="CE Excecutado"/>
      <sheetName val="CE Desvio out01"/>
      <sheetName val="CE Rep jan02"/>
      <sheetName val="CE Desvio jan02"/>
      <sheetName val="Tarifas"/>
      <sheetName val="RA BP"/>
      <sheetName val="Mov. IMOB"/>
      <sheetName val="Cash flow"/>
      <sheetName val="XREF"/>
      <sheetName val="CE_out01"/>
      <sheetName val="CE_Excecutado"/>
      <sheetName val="CE_Desvio_out01"/>
      <sheetName val="CE_Rep_jan02"/>
      <sheetName val="CE_Desvio_jan02"/>
      <sheetName val="RA_BP"/>
      <sheetName val="Mov__IMO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IF_SET_2013"/>
      <sheetName val="INFRA_SET_2013"/>
      <sheetName val="Planilha_Orçamentária"/>
      <sheetName val="Curva ABC"/>
      <sheetName val="tmp"/>
      <sheetName val="Sinalização Vertical"/>
      <sheetName val="Padrões Horizontal"/>
    </sheetNames>
    <sheetDataSet>
      <sheetData sheetId="0"/>
      <sheetData sheetId="1"/>
      <sheetData sheetId="2"/>
      <sheetData sheetId="3"/>
      <sheetData sheetId="4"/>
      <sheetData sheetId="5" refreshError="1"/>
      <sheetData sheetId="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Mecânica Provisória"/>
      <sheetName val="Mecânica Definitiva"/>
      <sheetName val="Manual"/>
      <sheetName val="Extrudada"/>
      <sheetName val="Tacha_mono"/>
      <sheetName val="Tacha_bi"/>
      <sheetName val="Tachão_mono"/>
      <sheetName val="Tachão_bi"/>
      <sheetName val="Balizadores"/>
      <sheetName val="lista suspensa"/>
      <sheetName va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Prod. UP Def"/>
      <sheetName val="ResumoGeral"/>
      <sheetName val="Resumo "/>
      <sheetName val="Prod. Mensal Def "/>
      <sheetName val="Produção"/>
      <sheetName val="Prod. M. Horária"/>
      <sheetName val="P. F. Intervalo"/>
      <sheetName val="Em Percurso"/>
      <sheetName val="P.Manut.Prog."/>
      <sheetName val="P.Avaria"/>
      <sheetName val="P.Peças"/>
      <sheetName val="P.Diversos"/>
      <sheetName val="H.Trabalhadas"/>
      <sheetName val="Disponibilidade"/>
      <sheetName val="Utilização"/>
      <sheetName val="P.Manut 07-16 S4"/>
      <sheetName val="P.Manut 08-16 SNA"/>
      <sheetName val="P.Manut 07-16 BRBS"/>
      <sheetName val="Jan"/>
      <sheetName val="Fev"/>
      <sheetName val="Mar"/>
      <sheetName val="Abr"/>
      <sheetName val="Maio"/>
      <sheetName val="Jun"/>
      <sheetName val="Jul"/>
      <sheetName val="Ago"/>
      <sheetName val="Set"/>
      <sheetName val="Out"/>
      <sheetName val="Nov"/>
      <sheetName val="Dez"/>
      <sheetName val="ACUMULADO ANO 2001"/>
      <sheetName val="Prod. UP Def (2)"/>
      <sheetName val="QUADRO RESUMO GERAL"/>
      <sheetName val="QUADRO RESUMO"/>
      <sheetName val="DEMAIS CUSTOS"/>
      <sheetName val="PQ e Preços - Maranhão"/>
      <sheetName val="PQ e Preços - Tocantins"/>
      <sheetName val="CRONOGRAMA MARANHÃO"/>
      <sheetName val="MARANHÃO - MOBILIZAÇÃO PESSOAL"/>
      <sheetName val="MARANHÃO-MOBILIZAÇÃO EQUIP"/>
      <sheetName val="MARANHÃO - CANTEIRO"/>
      <sheetName val="MARANHÃO - MANUT. CANTEIRO"/>
      <sheetName val="CRONOGRAMA TOCANTINS"/>
      <sheetName val=" TOCANTINS MOBILIZAÇÃO PESSOAL"/>
      <sheetName val="  TOCANTINS  MOB. TRANSPORTE"/>
      <sheetName val="INSTALAÇÃO DE CANTEIRO"/>
      <sheetName val=" MANUTENÇÃO DE CANTEI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XO_PROP"/>
      <sheetName val="FLUXO_SIMULA"/>
      <sheetName val="BASE"/>
      <sheetName val="TRAFEGO"/>
      <sheetName val="SIMULADOR"/>
      <sheetName val="RELATA"/>
      <sheetName val="RELATA VÉIO"/>
      <sheetName val="ORIGINAL"/>
      <sheetName val="REALIZADO"/>
      <sheetName val="F01"/>
      <sheetName val="F02"/>
      <sheetName val="F03"/>
      <sheetName val="F04"/>
      <sheetName val="F05"/>
      <sheetName val="F06"/>
      <sheetName val="F07"/>
      <sheetName val="F08"/>
      <sheetName val="F09"/>
      <sheetName val="F10"/>
      <sheetName val="F11"/>
      <sheetName val="F12"/>
      <sheetName val="F13"/>
      <sheetName val="F14"/>
      <sheetName val="F15"/>
      <sheetName val="F16"/>
      <sheetName val="F17"/>
      <sheetName val="F18"/>
      <sheetName val="F19"/>
      <sheetName val="F20"/>
      <sheetName val="F21"/>
      <sheetName val="F22"/>
      <sheetName val="F23"/>
      <sheetName val="F24"/>
      <sheetName val="F25"/>
      <sheetName val="F26"/>
      <sheetName val="FLUXO + DRE  Original 20 anos"/>
      <sheetName val="Fatores 20 anos"/>
      <sheetName val="Prorrogação Fluxo 28 anos"/>
      <sheetName val="Prorrogação DRE 28 anos"/>
      <sheetName val="Comparativo de Mercado"/>
      <sheetName val="Capa Simulador"/>
      <sheetName val="OS 516"/>
      <sheetName val="RELATA_VÉIO"/>
      <sheetName val="FLUXO_+_DRE__Original_20_anos"/>
      <sheetName val="Fatores_20_anos"/>
      <sheetName val="Prorrogação_Fluxo_28_anos"/>
      <sheetName val="Prorrogação_DRE_28_anos"/>
      <sheetName val="Comparativo_de_Mercado"/>
      <sheetName val="Capa_Simulador"/>
      <sheetName val="RELATA_VÉIO1"/>
      <sheetName val="FLUXO_+_DRE__Original_20_anos1"/>
      <sheetName val="Fatores_20_anos1"/>
      <sheetName val="Prorrogação_Fluxo_28_anos1"/>
      <sheetName val="Prorrogação_DRE_28_anos1"/>
      <sheetName val="Comparativo_de_Mercado1"/>
      <sheetName val="Capa_Simulador1"/>
      <sheetName val="RELATA_VÉIO2"/>
      <sheetName val="FLUXO_+_DRE__Original_20_anos2"/>
      <sheetName val="Fatores_20_anos2"/>
      <sheetName val="Prorrogação_Fluxo_28_anos2"/>
      <sheetName val="Prorrogação_DRE_28_anos2"/>
      <sheetName val="Comparativo_de_Mercado2"/>
      <sheetName val="Capa_Simulador2"/>
      <sheetName val="RELATA_VÉIO3"/>
      <sheetName val="FLUXO_+_DRE__Original_20_anos3"/>
      <sheetName val="Fatores_20_anos3"/>
      <sheetName val="Prorrogação_Fluxo_28_anos3"/>
      <sheetName val="Prorrogação_DRE_28_anos3"/>
      <sheetName val="Comparativo_de_Mercado3"/>
      <sheetName val="Capa_Simulador3"/>
      <sheetName val="RELATA_VÉIO4"/>
      <sheetName val="FLUXO_+_DRE__Original_20_anos4"/>
      <sheetName val="Fatores_20_anos4"/>
      <sheetName val="Prorrogação_Fluxo_28_anos4"/>
      <sheetName val="Prorrogação_DRE_28_anos4"/>
      <sheetName val="Comparativo_de_Mercado4"/>
      <sheetName val="Capa_Simulador4"/>
      <sheetName val="RELATA_VÉIO5"/>
      <sheetName val="FLUXO_+_DRE__Original_20_anos5"/>
      <sheetName val="Fatores_20_anos5"/>
      <sheetName val="Prorrogação_Fluxo_28_anos5"/>
      <sheetName val="Prorrogação_DRE_28_anos5"/>
      <sheetName val="Comparativo_de_Mercado5"/>
      <sheetName val="Capa_Simulador5"/>
      <sheetName val="RELATA_VÉIO6"/>
      <sheetName val="FLUXO_+_DRE__Original_20_anos6"/>
      <sheetName val="Fatores_20_anos6"/>
      <sheetName val="Prorrogação_Fluxo_28_anos6"/>
      <sheetName val="Prorrogação_DRE_28_anos6"/>
      <sheetName val="Comparativo_de_Mercado6"/>
      <sheetName val="Capa_Simulador6"/>
      <sheetName val="L20 - Simulador SPVias - Final "/>
      <sheetName val="RELATA ANTIGO"/>
      <sheetName val="EURO"/>
      <sheetName val="Eco-Fin"/>
      <sheetName val="Bco"/>
      <sheetName val="estudo impostos"/>
      <sheetName val="FICHA DE EPI x FUNÇÃO"/>
      <sheetName val="Exames x Função"/>
      <sheetName val="Salários-Sindicatos"/>
      <sheetName val="Equipamentos"/>
      <sheetName val="Parâmetros"/>
      <sheetName val="Memória Cálculo Fatores"/>
      <sheetName val="Support"/>
      <sheetName val="Plano_E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 040"/>
      <sheetName val="BR 116"/>
      <sheetName val="Cronograma de Duplicações"/>
    </sheetNames>
    <definedNames>
      <definedName name="Extenso"/>
      <definedName name="fyuk"/>
      <definedName name="módulo1.Extenso"/>
      <definedName name="QQ_2"/>
    </definedNames>
    <sheetDataSet>
      <sheetData sheetId="0" refreshError="1"/>
      <sheetData sheetId="1" refreshError="1"/>
      <sheetData sheetId="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
      <sheetName val="Consolidação dos Custos"/>
      <sheetName val="Fator Dim. Equipes"/>
      <sheetName val="Dim. Equips Praças"/>
      <sheetName val="Impressão Dim. Equips Praças"/>
      <sheetName val="Tabela Salários"/>
      <sheetName val="Tabulação"/>
      <sheetName val="Participantes"/>
      <sheetName val="Estudo ANTT - Equi-soft Adm"/>
      <sheetName val="PU Eqtos e Veíc."/>
      <sheetName val="Perm. e Custos Pess. Gestão"/>
      <sheetName val="Perm. e Custos Pess. Operação"/>
      <sheetName val="Permanência e Custos Eqtos"/>
      <sheetName val="Permanência e Custos Veíc."/>
      <sheetName val="Despesas Complementares"/>
      <sheetName val="Dados"/>
      <sheetName val="Conserva Fases"/>
      <sheetName val="Conserva Padrões"/>
      <sheetName val="Conserva"/>
      <sheetName val="Conserva Impressão"/>
      <sheetName val="CONSERVA - RESUMO"/>
      <sheetName val="Planilha_Resumo_Vegetação"/>
      <sheetName val="Resumo VMPG"/>
      <sheetName val="Custos Anuais O&amp;M"/>
      <sheetName val="Inspecoes"/>
      <sheetName val="Reparos"/>
      <sheetName val="Memória Custos Túnel BR-101"/>
      <sheetName val="Memória Monitoração"/>
      <sheetName val="Memória Estrutura PRF"/>
      <sheetName val="Memória F.O - Concepa"/>
      <sheetName val="Memória F.O - EPL"/>
      <sheetName val="Dimensionamento BSOs"/>
      <sheetName val="Memória - Veículos BSOs"/>
      <sheetName val="Memória - Veíc. Insp. Tráfego"/>
      <sheetName val="Mem. Veíc. Operação Verão"/>
    </sheetNames>
    <sheetDataSet>
      <sheetData sheetId="0"/>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XO_PROP"/>
      <sheetName val="FLUXO_SIMULA"/>
      <sheetName val="BASE"/>
      <sheetName val="TRAFEGO"/>
      <sheetName val="SIMULADOR"/>
      <sheetName val="RELATA"/>
      <sheetName val="ORIGINAL"/>
      <sheetName val="REALIZADO"/>
      <sheetName val="F01"/>
      <sheetName val="F02"/>
      <sheetName val="F03"/>
      <sheetName val="F04"/>
      <sheetName val="F05"/>
      <sheetName val="F06"/>
      <sheetName val="F07"/>
      <sheetName val="F08"/>
      <sheetName val="F09"/>
      <sheetName val="F10"/>
      <sheetName val="F11"/>
      <sheetName val="F12"/>
      <sheetName val="F13"/>
      <sheetName val="F14"/>
      <sheetName val="F15"/>
      <sheetName val="Comparativo de Mercado"/>
      <sheetName val="Capa Simulador"/>
      <sheetName val="FLUXO + DRE  Original 20 anos"/>
      <sheetName val="Fatores 20 anos"/>
      <sheetName val="Prorrogação Fluxo 26 anos"/>
      <sheetName val="Prorrogação DRE 26 anos"/>
      <sheetName val="Comparativo_de_Mercado"/>
      <sheetName val="Capa_Simulador"/>
      <sheetName val="FLUXO_+_DRE__Original_20_anos"/>
      <sheetName val="Fatores_20_anos"/>
      <sheetName val="Prorrogação_Fluxo_26_anos"/>
      <sheetName val="Prorrogação_DRE_26_anos"/>
      <sheetName val="Comparativo_de_Mercado1"/>
      <sheetName val="Capa_Simulador1"/>
      <sheetName val="FLUXO_+_DRE__Original_20_anos1"/>
      <sheetName val="Fatores_20_anos1"/>
      <sheetName val="Prorrogação_Fluxo_26_anos1"/>
      <sheetName val="Prorrogação_DRE_26_anos1"/>
      <sheetName val="Comparativo_de_Mercado2"/>
      <sheetName val="Capa_Simulador2"/>
      <sheetName val="FLUXO_+_DRE__Original_20_anos2"/>
      <sheetName val="Fatores_20_anos2"/>
      <sheetName val="Prorrogação_Fluxo_26_anos2"/>
      <sheetName val="Prorrogação_DRE_26_anos2"/>
      <sheetName val="Comparativo_de_Mercado3"/>
      <sheetName val="Capa_Simulador3"/>
      <sheetName val="FLUXO_+_DRE__Original_20_anos3"/>
      <sheetName val="Fatores_20_anos3"/>
      <sheetName val="Prorrogação_Fluxo_26_anos3"/>
      <sheetName val="Prorrogação_DRE_26_anos3"/>
      <sheetName val="Comparativo_de_Mercado4"/>
      <sheetName val="Capa_Simulador4"/>
      <sheetName val="FLUXO_+_DRE__Original_20_anos4"/>
      <sheetName val="Fatores_20_anos4"/>
      <sheetName val="Prorrogação_Fluxo_26_anos4"/>
      <sheetName val="Prorrogação_DRE_26_anos4"/>
      <sheetName val="Comparativo_de_Mercado5"/>
      <sheetName val="Capa_Simulador5"/>
      <sheetName val="FLUXO_+_DRE__Original_20_anos5"/>
      <sheetName val="Fatores_20_anos5"/>
      <sheetName val="Prorrogação_Fluxo_26_anos5"/>
      <sheetName val="Prorrogação_DRE_26_anos5"/>
      <sheetName val="Comparativo_de_Mercado6"/>
      <sheetName val="Capa_Simulador6"/>
      <sheetName val="FLUXO_+_DRE__Original_20_anos6"/>
      <sheetName val="Fatores_20_anos6"/>
      <sheetName val="Prorrogação_Fluxo_26_anos6"/>
      <sheetName val="Prorrogação_DRE_26_anos6"/>
      <sheetName val="RELATA ANTIGO"/>
      <sheetName val="EURO"/>
      <sheetName val="Estudo Impostos"/>
      <sheetName val="Principal"/>
      <sheetName val="Bco"/>
      <sheetName val="Controle"/>
      <sheetName val="Anexo 5"/>
      <sheetName val="Planejador"/>
      <sheetName val="Premissas (TEF_IP)"/>
      <sheetName val="INVESTIMENTOS e CUSTOS"/>
      <sheetName val="Blue 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refreshError="1"/>
      <sheetData sheetId="8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s_VDF"/>
      <sheetName val="MODEL"/>
      <sheetName val="INTERIM"/>
      <sheetName val="GBD"/>
      <sheetName val="statistic"/>
      <sheetName val="HIST"/>
      <sheetName val="COLT"/>
      <sheetName val="Composições"/>
      <sheetName val="Insumos"/>
      <sheetName val="Serviços"/>
      <sheetName val="market"/>
      <sheetName val="orçamento- adutora  sao jose"/>
      <sheetName val="RELATA"/>
      <sheetName val="CPUS CANTEIRO"/>
      <sheetName val="CPUS AUX CANT"/>
      <sheetName val="#REF"/>
    </sheetNames>
    <sheetDataSet>
      <sheetData sheetId="0" refreshError="1"/>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Cycle"/>
      <sheetName val="Base Trend"/>
      <sheetName val="Summary Current$"/>
      <sheetName val="Summary 2002$"/>
      <sheetName val="Regressions"/>
      <sheetName val="Trend Regressions"/>
      <sheetName val="PX Regressions"/>
      <sheetName val="Summary 2004$"/>
      <sheetName val="Dados Iniciais"/>
      <sheetName val="Base_Cycle"/>
      <sheetName val="Base_Trend"/>
      <sheetName val="Summary_Current$"/>
      <sheetName val="Summary_2002$"/>
      <sheetName val="Trend_Regressions"/>
      <sheetName val="PX_Regressions"/>
      <sheetName val="Summary_2004$"/>
      <sheetName val="tabela"/>
      <sheetName val="Listas"/>
      <sheetName val="CONSOL DRE GERAL"/>
      <sheetName val="VARPEL"/>
      <sheetName val="INPUTS"/>
      <sheetName val="Plan1"/>
      <sheetName val="Dados Anuais (Input)"/>
      <sheetName val="PRODUCAO"/>
      <sheetName val="Propoosta com &quot;trigger&qu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Iniciais"/>
      <sheetName val="CAPA"/>
      <sheetName val="Apresentação"/>
      <sheetName val="Dados Iniciais (2)"/>
      <sheetName val="pg1"/>
      <sheetName val="resumo1"/>
      <sheetName val="resumo2"/>
      <sheetName val="resumo3"/>
      <sheetName val="resumo4"/>
      <sheetName val="resumo5"/>
      <sheetName val="resumo6"/>
      <sheetName val="Limpeza"/>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o"/>
      <sheetName val="CP"/>
      <sheetName val="FS"/>
      <sheetName val="Receita"/>
      <sheetName val="IFC Receita"/>
      <sheetName val="Elasticidades_PIB"/>
      <sheetName val="Tarifas"/>
      <sheetName val="Trechos_Praças_Cenários"/>
      <sheetName val="Base_Pista _simples"/>
      <sheetName val="VDMA_Pista_Simples"/>
      <sheetName val="CAPEX.OPEX"/>
      <sheetName val="CAPEX - BR-153 - BR-414-BR-080"/>
      <sheetName val="OPEX - BR-153 - BR-414-BR"/>
      <sheetName val="153.IFC"/>
      <sheetName val="153.PAINEL"/>
      <sheetName val="153.CAPEX"/>
      <sheetName val="153.OAE"/>
      <sheetName val="153.Acessos"/>
      <sheetName val="153.Parada ônibus"/>
      <sheetName val="153.Trabalhos Iniciais"/>
      <sheetName val="153.Recuperação"/>
      <sheetName val="153.Manutenção"/>
      <sheetName val="153.Recuperação - Pista"/>
      <sheetName val="153.Pista"/>
      <sheetName val="153.Marginais"/>
      <sheetName val="153.Passarelas"/>
      <sheetName val="153.Trombeta"/>
      <sheetName val="153.Diamante Invertido"/>
      <sheetName val="153.Passagem Inferior"/>
      <sheetName val="153.OAE Alargamento"/>
      <sheetName val="153.OAC"/>
      <sheetName val="153.Edificações"/>
      <sheetName val="Manut Pav - Soluções"/>
      <sheetName val="Manut Pav - Áreas"/>
      <sheetName val="Manut Pav - Custo Unit."/>
      <sheetName val="Manut Pav - Manutenção"/>
      <sheetName val="Manut Pav - CPU"/>
      <sheetName val="080-414.IFC"/>
      <sheetName val="080-414.PAINEL"/>
      <sheetName val="080-414.CAPEX"/>
      <sheetName val="080-414.OAE Alargamento"/>
      <sheetName val="080-414.Trabalhos Iniciais"/>
      <sheetName val="080-414.Recuperação"/>
      <sheetName val="080-414.Recuperação - Pista"/>
      <sheetName val="080-414.Manutenção"/>
      <sheetName val="080-414.Marginais"/>
      <sheetName val="080-414.Rotatória em Nível 1"/>
      <sheetName val="Rotatória em Nível 2"/>
      <sheetName val="080-414.Retorno em U"/>
      <sheetName val="080-414.Edificações"/>
      <sheetName val="080-414.Acessos"/>
      <sheetName val="080-414.P. Onibus"/>
      <sheetName val="Opex.PER"/>
      <sheetName val="Opex.Monitoração"/>
      <sheetName val="Opex.MO Gestão"/>
      <sheetName val="Opex.MO Operação"/>
      <sheetName val="Opex.Veiculos"/>
      <sheetName val="Opex.Conserva"/>
      <sheetName val="DADOS"/>
      <sheetName val="ASFAL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v. Geral"/>
      <sheetName val="Lev. Canais"/>
      <sheetName val="Escav. bueiros"/>
      <sheetName val="Genéricos"/>
      <sheetName val="Serviços"/>
      <sheetName val="SxG"/>
      <sheetName val="tabmar94"/>
    </sheetNames>
    <sheetDataSet>
      <sheetData sheetId="0" refreshError="1"/>
      <sheetData sheetId="1"/>
      <sheetData sheetId="2"/>
      <sheetData sheetId="3" refreshError="1"/>
      <sheetData sheetId="4" refreshError="1"/>
      <sheetData sheetId="5" refreshError="1"/>
      <sheetData sheetId="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XO_PROP"/>
      <sheetName val="FLUXO_SIMULA"/>
      <sheetName val="BASE"/>
      <sheetName val="TRAFEGO"/>
      <sheetName val="SIMULADOR"/>
      <sheetName val="RELATA"/>
      <sheetName val="ORIGINAL"/>
      <sheetName val="Equipamentos"/>
      <sheetName val="REALIZADO"/>
      <sheetName val="F01"/>
      <sheetName val="F02"/>
      <sheetName val="F03"/>
      <sheetName val="F04"/>
      <sheetName val="F05"/>
      <sheetName val="F06"/>
      <sheetName val="F07"/>
      <sheetName val="F08"/>
      <sheetName val="F09"/>
      <sheetName val="F10"/>
      <sheetName val="F11"/>
      <sheetName val="F12"/>
      <sheetName val="F13"/>
      <sheetName val="F14"/>
      <sheetName val="F15"/>
      <sheetName val="F16"/>
      <sheetName val="F17"/>
      <sheetName val="F18"/>
      <sheetName val="F19"/>
      <sheetName val="F20"/>
      <sheetName val="F21"/>
      <sheetName val="F22"/>
      <sheetName val="F23"/>
      <sheetName val="F24"/>
      <sheetName val="F25"/>
      <sheetName val="Comparativo de Mercado "/>
      <sheetName val="Capa Simulador"/>
      <sheetName val="FLUXO + DRE  Original 20 anos"/>
      <sheetName val="Fatores 20 anos"/>
      <sheetName val="Prorrogação Fluxo 25 anos"/>
      <sheetName val="RELATA VÉIO"/>
      <sheetName val="LOTE-01"/>
      <sheetName val="informado_TB"/>
      <sheetName val="Arquivo_TB_CAP"/>
      <sheetName val="Quadro_9b_e_POI"/>
      <sheetName val="Conserva_Especial"/>
      <sheetName val="Trans_de_Verba"/>
      <sheetName val="Comp_Mai18xAtual"/>
      <sheetName val="Grafico_Variações"/>
      <sheetName val="Comp_jul18xAtual"/>
      <sheetName val="Resposta Itens 1 e 2 "/>
      <sheetName val="CAPEX_30Anos"/>
      <sheetName val="Comp_AtualxBP "/>
      <sheetName val="Dados Básicos"/>
      <sheetName val="CID´s"/>
      <sheetName val="De_Para_PEPs"/>
      <sheetName val="Conta_Contabil"/>
      <sheetName val="CC_Artesp"/>
      <sheetName val="ID_PEP"/>
      <sheetName val="CBS_ ORC"/>
      <sheetName val="Iluminação"/>
      <sheetName val="Desapror."/>
      <sheetName val="Cenários_Ano1_&amp;_2"/>
      <sheetName val="Aux"/>
      <sheetName val="Comentários_MAURO_rev220518"/>
      <sheetName val="Resumo_conselho (E)"/>
      <sheetName val="CNSD a real"/>
      <sheetName val="CNSD_Compromissado"/>
      <sheetName val="Painel_Resumo_Pátria (2)"/>
      <sheetName val="Orc_FabricaPlacas_Apr_Conselho"/>
      <sheetName val="Proj_Desemb_Compro"/>
      <sheetName val="CompXDesemb"/>
      <sheetName val="Controle Plan (2)"/>
      <sheetName val="NotasFiscais_Cadastradas"/>
      <sheetName val="Passíveis de Neg"/>
      <sheetName val="Comp_Budget_Conservas"/>
      <sheetName val="Forn_Conserva"/>
      <sheetName val="Real"/>
      <sheetName val="Real - SAP"/>
      <sheetName val="ORC_abertura_Controladoria"/>
      <sheetName val="Curva"/>
      <sheetName val="Trecho_Munic"/>
      <sheetName val="CAPEX_Det_ORC"/>
      <sheetName val="CAPEX_Aberto_Ano_BP"/>
      <sheetName val="Ano Concessão_BP"/>
      <sheetName val="Budget_Maio18"/>
      <sheetName val="Budget_10_07_Ano2"/>
      <sheetName val="visão_Orc"/>
      <sheetName val="Comparativo_de_Mercado_"/>
      <sheetName val="Capa_Simulador"/>
      <sheetName val="FLUXO_+_DRE__Original_20_anos"/>
      <sheetName val="Fatores_20_anos"/>
      <sheetName val="Prorrogação_Fluxo_25_anos"/>
      <sheetName val="RELATA_VÉIO"/>
      <sheetName val="Comparativo_de_Mercado_1"/>
      <sheetName val="Capa_Simulador1"/>
      <sheetName val="FLUXO_+_DRE__Original_20_anos1"/>
      <sheetName val="Fatores_20_anos1"/>
      <sheetName val="Prorrogação_Fluxo_25_anos1"/>
      <sheetName val="RELATA_VÉIO1"/>
      <sheetName val="Comparativo_de_Mercado_2"/>
      <sheetName val="Capa_Simulador2"/>
      <sheetName val="FLUXO_+_DRE__Original_20_anos2"/>
      <sheetName val="Fatores_20_anos2"/>
      <sheetName val="Prorrogação_Fluxo_25_anos2"/>
      <sheetName val="RELATA_VÉIO2"/>
      <sheetName val="Comparativo_de_Mercado_3"/>
      <sheetName val="Capa_Simulador3"/>
      <sheetName val="FLUXO_+_DRE__Original_20_anos3"/>
      <sheetName val="Fatores_20_anos3"/>
      <sheetName val="Prorrogação_Fluxo_25_anos3"/>
      <sheetName val="RELATA_VÉIO3"/>
      <sheetName val="Comparativo_de_Mercado_4"/>
      <sheetName val="Capa_Simulador4"/>
      <sheetName val="FLUXO_+_DRE__Original_20_anos4"/>
      <sheetName val="Fatores_20_anos4"/>
      <sheetName val="Prorrogação_Fluxo_25_anos4"/>
      <sheetName val="RELATA_VÉIO4"/>
      <sheetName val="Comparativo_de_Mercado_5"/>
      <sheetName val="Capa_Simulador5"/>
      <sheetName val="FLUXO_+_DRE__Original_20_anos5"/>
      <sheetName val="Fatores_20_anos5"/>
      <sheetName val="Prorrogação_Fluxo_25_anos5"/>
      <sheetName val="RELATA_VÉIO5"/>
      <sheetName val="Comparativo_de_Mercado_6"/>
      <sheetName val="Capa_Simulador6"/>
      <sheetName val="FLUXO_+_DRE__Original_20_anos6"/>
      <sheetName val="Fatores_20_anos6"/>
      <sheetName val="Prorrogação_Fluxo_25_anos6"/>
      <sheetName val="RELATA_VÉIO6"/>
      <sheetName val="Sheet2"/>
      <sheetName val="Support"/>
      <sheetName val="FERIADOS"/>
      <sheetName val="Controle"/>
      <sheetName val="PP588"/>
      <sheetName val="PP604"/>
      <sheetName val="PP796"/>
      <sheetName val="PP890"/>
      <sheetName val="PP993"/>
      <sheetName val="R118118"/>
      <sheetName val="R46382"/>
      <sheetName val="DQT"/>
      <sheetName val="ICIA0051"/>
      <sheetName val="ICIA0500"/>
      <sheetName val="5504"/>
      <sheetName val="PQT"/>
      <sheetName val="conssid12-96"/>
      <sheetName val="FRA"/>
      <sheetName val="COUPOM"/>
      <sheetName val="CPU ANTT"/>
      <sheetName val="ROL"/>
      <sheetName val="SispecPSAP"/>
      <sheetName val="Resumo_Invest"/>
      <sheetName val="Coeficientes"/>
      <sheetName val="Apoio"/>
      <sheetName val="01"/>
      <sheetName val="02"/>
      <sheetName val="03"/>
      <sheetName val="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ira Schroder Small Caps"/>
      <sheetName val="dados"/>
      <sheetName val="dados (2)"/>
      <sheetName val="Setores"/>
      <sheetName val="Schroder Small Caps"/>
      <sheetName val="Schroder_Small_Caps"/>
      <sheetName val="Aplic. Finac. - 30.09.02"/>
      <sheetName val="FLUXO - EXECUÇÃO PRÓPRIA"/>
      <sheetName val="fck20MPa_BDI39,25%"/>
      <sheetName val="fck30MPa_BDI39,25%"/>
      <sheetName val="Carteira_Schroder_Small_Caps"/>
      <sheetName val="dados_(2)"/>
      <sheetName val="Schroder_Small_Caps1"/>
      <sheetName val="Aplic__Finac__-_30_09_02"/>
      <sheetName val="aux"/>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Mensual - Acumulado"/>
      <sheetName val="I.2"/>
      <sheetName val="1.4"/>
      <sheetName val="I.5"/>
      <sheetName val="I.6"/>
      <sheetName val="II.3"/>
      <sheetName val="III.1"/>
      <sheetName val="III.3"/>
      <sheetName val="IV.1_f"/>
      <sheetName val="IV.2"/>
      <sheetName val="IV.3"/>
      <sheetName val="ADITIVO 4 PMSP"/>
      <sheetName val="Plan. Caixa"/>
      <sheetName val="jornales"/>
      <sheetName val="PLAN_AUX"/>
      <sheetName val="Planilha med."/>
      <sheetName val="ESC-VIA"/>
      <sheetName val="PM"/>
      <sheetName val="BANCO DE DADOS"/>
      <sheetName val="Descrição Serviços"/>
      <sheetName val="tabmar94"/>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te 1 - 35A - Pav 4A"/>
      <sheetName val="Lote 1 - 35A - Pav 4A - $$ 8%"/>
      <sheetName val="Lote 1 - 35A - Pav 4A - $$"/>
      <sheetName val="Lote 1 - 8A - Pav 4A 8%"/>
      <sheetName val="Lote 1 - 8A - Pav 4A"/>
      <sheetName val="Malha"/>
      <sheetName val="TCP"/>
      <sheetName val="Instalações"/>
      <sheetName val="Iluminação"/>
      <sheetName val="Plano de Contas"/>
      <sheetName val="Esquema Operacional"/>
      <sheetName val="Subvenção"/>
      <sheetName val="RECEITA Ponto a Ponto"/>
      <sheetName val="Receita"/>
      <sheetName val="Equipamentos e Veículos"/>
      <sheetName val="Veículos"/>
      <sheetName val="Equipamentos"/>
      <sheetName val="Instalações_2"/>
      <sheetName val="Pedágios"/>
      <sheetName val="PMRV"/>
      <sheetName val="Pessoal_ADM"/>
      <sheetName val="Pessoal_OP"/>
      <sheetName val="PÓRTICOS"/>
      <sheetName val="Custos"/>
      <sheetName val="SP 001_INV_01"/>
      <sheetName val="SPAs_INV_02"/>
      <sheetName val="Lote 1 - 35A - Pav 4A - 10% $$"/>
      <sheetName val="Lote 1 - 35A - Pav 4A - $ 8%"/>
      <sheetName val="Lote 1 - 35A - Pav 4A - $$ (2)"/>
      <sheetName val="Lote 1 - 35A - Pav 4A - $$ (3)"/>
      <sheetName val="Controle"/>
      <sheetName val="Lote 1 - 35A - Pav 4A - $ 8 (2)"/>
      <sheetName val="Depreciacao Fiscal"/>
      <sheetName val="TABELA RESUMO"/>
      <sheetName val="Consolidação de Dados"/>
      <sheetName val="Lote 1 - 8A - Pav 4A - $$"/>
      <sheetName val="DRE Fiscal"/>
      <sheetName val="Fluxo de Caixa"/>
      <sheetName val="Seguros"/>
      <sheetName val="Premissas Macro"/>
      <sheetName val="Gráficos"/>
      <sheetName val="Relat Versa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2"/>
      <sheetName val="CONTABILIZAÇÃO"/>
      <sheetName val="BANCO"/>
      <sheetName val="PROCURA"/>
      <sheetName val="CRITERIOS"/>
      <sheetName val="RATEIOS_UCAO"/>
      <sheetName val="RATEIOS_UAG"/>
      <sheetName val="RELATORIO_UCAO"/>
      <sheetName val="RELATORIO_UAG"/>
      <sheetName val="CUSTO CONSOLID"/>
      <sheetName val="CUSTO UNIT UCAO"/>
      <sheetName val="CUSTO UNIT PORTO"/>
      <sheetName val="CUSTO UNIT INDUSTR"/>
      <sheetName val="CUSTO UNIT UAG"/>
      <sheetName val="CUSTO UNIT TRANS_CD RJ"/>
      <sheetName val="CUSTO UNIT CD RJ"/>
      <sheetName val="CUSTO UNIT TRANS_CD SP"/>
      <sheetName val="CUSTO UNIT CD SP"/>
      <sheetName val="CUSTO UNIT TRANS_CD BH"/>
      <sheetName val="CUSTO UNIT CD BH"/>
      <sheetName val="CUSTO MONETARIO_CONSOLID"/>
      <sheetName val="CUSTO MONETARIO"/>
      <sheetName val="VARIAÇÃO"/>
      <sheetName val="Bco1"/>
      <sheetName val="XREF"/>
      <sheetName val="Datos"/>
      <sheetName val="Links"/>
      <sheetName val="CUSTO_CONSOLID"/>
      <sheetName val="CUSTO_UNIT_UCAO"/>
      <sheetName val="CUSTO_UNIT_PORTO"/>
      <sheetName val="CUSTO_UNIT_INDUSTR"/>
      <sheetName val="CUSTO_UNIT_UAG"/>
      <sheetName val="CUSTO_UNIT_TRANS_CD_RJ"/>
      <sheetName val="CUSTO_UNIT_CD_RJ"/>
      <sheetName val="CUSTO_UNIT_TRANS_CD_SP"/>
      <sheetName val="CUSTO_UNIT_CD_SP"/>
      <sheetName val="CUSTO_UNIT_TRANS_CD_BH"/>
      <sheetName val="CUSTO_UNIT_CD_BH"/>
      <sheetName val="CUSTO_MONETARIO_CONSOLID"/>
      <sheetName val="CUSTO_MONETA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XO_PROP"/>
      <sheetName val="FLUXO_SIMULA"/>
      <sheetName val="BASE"/>
      <sheetName val="TRAFEGO"/>
      <sheetName val="SIMULADOR"/>
      <sheetName val="RELATA"/>
      <sheetName val="RELATA VÉIO"/>
      <sheetName val="ORIGINAL"/>
      <sheetName val="REALIZADO"/>
      <sheetName val="F01"/>
      <sheetName val="F02"/>
      <sheetName val="F03"/>
      <sheetName val="F04"/>
      <sheetName val="F05"/>
      <sheetName val="F06"/>
      <sheetName val="F07"/>
      <sheetName val="F08"/>
      <sheetName val="F09"/>
      <sheetName val="F10"/>
      <sheetName val="F11"/>
      <sheetName val="F12"/>
      <sheetName val="F13"/>
      <sheetName val="F14"/>
      <sheetName val="F15"/>
      <sheetName val="F16"/>
      <sheetName val="F17"/>
      <sheetName val="F18"/>
      <sheetName val="F19"/>
      <sheetName val="F20"/>
      <sheetName val="4 ADEQ- AUX-F10"/>
      <sheetName val="PIS-AUX-F10"/>
      <sheetName val="REPASSE-AUX-F10"/>
      <sheetName val="cofins - aux-F10"/>
      <sheetName val="iss-aux-F10"/>
      <sheetName val="dIF vgs - AUX-F10"/>
      <sheetName val="TOTAL AUX-F10"/>
      <sheetName val="Comparativo de Mercado"/>
      <sheetName val="Capa Simulador"/>
      <sheetName val="FLUXO + DRE  Original 20 anos"/>
      <sheetName val="Fatores 20 anos"/>
      <sheetName val="Prorrogação 25 anos"/>
      <sheetName val="RELATA_VÉIO"/>
      <sheetName val="4_ADEQ-_AUX-F10"/>
      <sheetName val="cofins_-_aux-F10"/>
      <sheetName val="dIF_vgs_-_AUX-F10"/>
      <sheetName val="TOTAL_AUX-F10"/>
      <sheetName val="Comparativo_de_Mercado"/>
      <sheetName val="Capa_Simulador"/>
      <sheetName val="FLUXO_+_DRE__Original_20_anos"/>
      <sheetName val="Fatores_20_anos"/>
      <sheetName val="Prorrogação_25_anos"/>
      <sheetName val="RELATA_VÉIO1"/>
      <sheetName val="4_ADEQ-_AUX-F101"/>
      <sheetName val="cofins_-_aux-F101"/>
      <sheetName val="dIF_vgs_-_AUX-F101"/>
      <sheetName val="TOTAL_AUX-F101"/>
      <sheetName val="Comparativo_de_Mercado1"/>
      <sheetName val="Capa_Simulador1"/>
      <sheetName val="FLUXO_+_DRE__Original_20_anos1"/>
      <sheetName val="Fatores_20_anos1"/>
      <sheetName val="Prorrogação_25_anos1"/>
      <sheetName val="RELATA_VÉIO2"/>
      <sheetName val="4_ADEQ-_AUX-F102"/>
      <sheetName val="cofins_-_aux-F102"/>
      <sheetName val="dIF_vgs_-_AUX-F102"/>
      <sheetName val="TOTAL_AUX-F102"/>
      <sheetName val="Comparativo_de_Mercado2"/>
      <sheetName val="Capa_Simulador2"/>
      <sheetName val="FLUXO_+_DRE__Original_20_anos2"/>
      <sheetName val="Fatores_20_anos2"/>
      <sheetName val="Prorrogação_25_anos2"/>
      <sheetName val="RELATA_VÉIO3"/>
      <sheetName val="4_ADEQ-_AUX-F103"/>
      <sheetName val="cofins_-_aux-F103"/>
      <sheetName val="dIF_vgs_-_AUX-F103"/>
      <sheetName val="TOTAL_AUX-F103"/>
      <sheetName val="Comparativo_de_Mercado3"/>
      <sheetName val="Capa_Simulador3"/>
      <sheetName val="FLUXO_+_DRE__Original_20_anos3"/>
      <sheetName val="Fatores_20_anos3"/>
      <sheetName val="Prorrogação_25_anos3"/>
      <sheetName val="RELATA_VÉIO4"/>
      <sheetName val="4_ADEQ-_AUX-F104"/>
      <sheetName val="cofins_-_aux-F104"/>
      <sheetName val="dIF_vgs_-_AUX-F104"/>
      <sheetName val="TOTAL_AUX-F104"/>
      <sheetName val="Comparativo_de_Mercado4"/>
      <sheetName val="Capa_Simulador4"/>
      <sheetName val="FLUXO_+_DRE__Original_20_anos4"/>
      <sheetName val="Fatores_20_anos4"/>
      <sheetName val="Prorrogação_25_anos4"/>
      <sheetName val="RELATA_VÉIO5"/>
      <sheetName val="4_ADEQ-_AUX-F105"/>
      <sheetName val="cofins_-_aux-F105"/>
      <sheetName val="dIF_vgs_-_AUX-F105"/>
      <sheetName val="TOTAL_AUX-F105"/>
      <sheetName val="Comparativo_de_Mercado5"/>
      <sheetName val="Capa_Simulador5"/>
      <sheetName val="FLUXO_+_DRE__Original_20_anos5"/>
      <sheetName val="Fatores_20_anos5"/>
      <sheetName val="Prorrogação_25_anos5"/>
      <sheetName val="RELATA_VÉIO6"/>
      <sheetName val="4_ADEQ-_AUX-F106"/>
      <sheetName val="cofins_-_aux-F106"/>
      <sheetName val="dIF_vgs_-_AUX-F106"/>
      <sheetName val="TOTAL_AUX-F106"/>
      <sheetName val="Comparativo_de_Mercado6"/>
      <sheetName val="Capa_Simulador6"/>
      <sheetName val="FLUXO_+_DRE__Original_20_anos6"/>
      <sheetName val="Fatores_20_anos6"/>
      <sheetName val="Prorrogação_25_anos6"/>
      <sheetName val="RELATA ANTIGO"/>
      <sheetName val="Deduc. Reaj."/>
      <sheetName val="Orçamento"/>
      <sheetName val="Bco"/>
      <sheetName val="ANNEXES 3"/>
      <sheetName val="Controle"/>
      <sheetName val="PP588"/>
      <sheetName val="PP604"/>
      <sheetName val="PP796"/>
      <sheetName val="PP890"/>
      <sheetName val="PP993"/>
      <sheetName val="R118118"/>
      <sheetName val="R46382"/>
      <sheetName val="ICIA0051"/>
      <sheetName val="ICIA0500"/>
      <sheetName val="5504"/>
      <sheetName val="PQT"/>
      <sheetName val="Tab4-01p"/>
      <sheetName val="Dívida"/>
      <sheetName val="X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Res Mensal"/>
      <sheetName val="Res Semanal"/>
      <sheetName val="Catanduva"/>
      <sheetName val="Matão"/>
      <sheetName val="Araras"/>
      <sheetName val="Qualidade"/>
      <sheetName val="Qualidade (M)"/>
      <sheetName val="Base"/>
      <sheetName val="Cat-Custo"/>
      <sheetName val="Mat-Custo"/>
      <sheetName val="Ara-Custo"/>
      <sheetName val="Restrições"/>
      <sheetName val="Indústria"/>
      <sheetName val="Apoio"/>
      <sheetName val="Ebitda"/>
      <sheetName val="Saldos"/>
      <sheetName val="Resumo"/>
      <sheetName val="PARÂMETROS"/>
      <sheetName val="Cadastro"/>
      <sheetName val="Res_Mensal"/>
      <sheetName val="Res_Semanal"/>
      <sheetName val="Qualidade_(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aux"/>
      <sheetName val="graficos"/>
      <sheetName val="graficos (2)"/>
      <sheetName val="Remoção de Solo Mole BR-153"/>
      <sheetName val="$Conserva BR-116 RJ"/>
      <sheetName val="$Conserva BR-116 SP"/>
      <sheetName val="$Conserva BR-101 RJ"/>
      <sheetName val="$Conserva BR-101 SP"/>
      <sheetName val="Premissas"/>
      <sheetName val="Tabela"/>
      <sheetName val="Assum"/>
      <sheetName val="CARACT PAV EXISTENTE"/>
      <sheetName val="A"/>
      <sheetName val="Listas"/>
      <sheetName val="orcID nº1"/>
      <sheetName val="orc ID nº12"/>
      <sheetName val="orc ID nº13"/>
      <sheetName val="orc ID nº 14"/>
      <sheetName val="orc ID nº 15"/>
      <sheetName val="orc ID nº16"/>
      <sheetName val="orc ID nº17"/>
      <sheetName val="orc ID nº 18"/>
      <sheetName val="orc ID nº19"/>
      <sheetName val="orc ID nº2 "/>
      <sheetName val="orc ID nº3"/>
      <sheetName val="orcID nº4"/>
      <sheetName val="orcID nº5"/>
      <sheetName val="orcID nº6"/>
      <sheetName val="orcID nº7"/>
      <sheetName val="orc ID nº8"/>
      <sheetName val="orc ID nº9"/>
      <sheetName val="PRODUCAO"/>
      <sheetName val="SAP"/>
      <sheetName val="elétrica"/>
      <sheetName val="painel de controle"/>
      <sheetName val=" BOTUQUARA"/>
      <sheetName val="Indice Precos Mes"/>
      <sheetName val="EAIGESEN"/>
      <sheetName val="DIF FAT FEV 01"/>
      <sheetName val="Controlador de Roçada baixa"/>
      <sheetName val="PSP"/>
      <sheetName val="graficos_(2)"/>
      <sheetName val="CARACT_PAV_EXISTENTE"/>
      <sheetName val="Remoção_de_Solo_Mole_BR-153"/>
      <sheetName val="$Conserva_BR-116_RJ"/>
      <sheetName val="$Conserva_BR-116_SP"/>
      <sheetName val="$Conserva_BR-101_RJ"/>
      <sheetName val="$Conserva_BR-101_SP"/>
      <sheetName val="graficos_(2)1"/>
      <sheetName val="CARACT_PAV_EXISTENTE1"/>
      <sheetName val="Remoção_de_Solo_Mole_BR-1531"/>
      <sheetName val="$Conserva_BR-116_RJ1"/>
      <sheetName val="$Conserva_BR-116_SP1"/>
      <sheetName val="$Conserva_BR-101_RJ1"/>
      <sheetName val="$Conserva_BR-101_SP1"/>
      <sheetName val="DADOS"/>
      <sheetName val="p a t o 99 b"/>
      <sheetName val="Apoio"/>
      <sheetName val="INVENTÁRIO262"/>
      <sheetName val="SERVIÇOS"/>
      <sheetName val="61M-CBMI"/>
      <sheetName val="inventário"/>
      <sheetName val="Reaproveitamento_de_formas"/>
      <sheetName val="PCOMP-06-11-2006"/>
      <sheetName val="Produto 09"/>
      <sheetName val="Produto 10"/>
      <sheetName val="Produto 01"/>
      <sheetName val="Prod. 03A CREMA-CIB"/>
      <sheetName val="Orçam. AET"/>
      <sheetName val="Tab. Consultoria-Set-12"/>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TN a Merc."/>
      <sheetName val="XREF"/>
      <sheetName val="Master FIF Flutuação"/>
      <sheetName val="Links"/>
      <sheetName val="Lead"/>
      <sheetName val="CRITERIOS"/>
      <sheetName val="Macro1"/>
      <sheetName val="Taxas"/>
      <sheetName val="Aplic. Finac. - 30.09.02"/>
      <sheetName val="lodo"/>
      <sheetName val="Carteira"/>
      <sheetName val="projetado"/>
      <sheetName val="Parameters"/>
      <sheetName val="I. INICIO"/>
      <sheetName val="Detailed Adjustments"/>
      <sheetName val="SUPORTE"/>
      <sheetName val="FOREST BY FACILITY"/>
      <sheetName val="by area"/>
      <sheetName val="TI"/>
      <sheetName val="ALL"/>
      <sheetName val="Hoja2"/>
      <sheetName val="RMC"/>
      <sheetName val="CUSTO LARANJEIRAS"/>
      <sheetName val="fresagem de pista ago-98"/>
      <sheetName val="LTN_a_Merc_"/>
      <sheetName val="Master_FIF_Flutuação"/>
      <sheetName val="Aplic__Finac__-_30_09_02"/>
      <sheetName val="I__INICIO"/>
      <sheetName val="Detailed_Adjustments"/>
      <sheetName val="FOREST_BY_FACILITY"/>
      <sheetName val="by_area"/>
      <sheetName val="LTN a mercado"/>
      <sheetName val="Blue Box"/>
      <sheetName val="Datos"/>
      <sheetName val="(D) Dessazonalizado"/>
      <sheetName val="hoja10"/>
      <sheetName val="hoja11"/>
      <sheetName val="hoja12"/>
      <sheetName val="hoja13"/>
      <sheetName val="hoja14"/>
      <sheetName val="hoja15"/>
      <sheetName val="hoja16"/>
      <sheetName val="hoja17"/>
      <sheetName val="hoja23"/>
      <sheetName val="hoja24"/>
      <sheetName val="hoja25"/>
      <sheetName val="hoja26"/>
      <sheetName val="hoja27"/>
      <sheetName val="hoja28"/>
      <sheetName val="hoja29"/>
      <sheetName val="hoja3"/>
      <sheetName val="hoja30"/>
      <sheetName val="hoja4"/>
      <sheetName val="hoja5"/>
      <sheetName val="hoja6"/>
      <sheetName val="hoja7"/>
      <sheetName val="hoja8"/>
      <sheetName val="hoja9"/>
      <sheetName val="elétrica"/>
      <sheetName val="ingresos"/>
      <sheetName val="Panel Control"/>
      <sheetName val="datos infraestructura"/>
      <sheetName val="icatu"/>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ção de TCP"/>
      <sheetName val="LOTE"/>
      <sheetName val="Duplicações e Implantações"/>
      <sheetName val="Comparação"/>
      <sheetName val="Lote D - 18abr2016"/>
      <sheetName val="Modelo Antigo"/>
      <sheetName val="Lote D - 26abr2016"/>
      <sheetName val="Lote D - 27abr2016"/>
      <sheetName val="Controle"/>
      <sheetName val="Malha"/>
      <sheetName val="TCP"/>
      <sheetName val="Instalações"/>
      <sheetName val="Iluminação"/>
      <sheetName val="Plano de Contas"/>
      <sheetName val="OAEs"/>
      <sheetName val="Veículos Operação de Tráfego"/>
      <sheetName val="Tráfego"/>
      <sheetName val="Esquema Operacional"/>
      <sheetName val="Subvenção"/>
      <sheetName val="Instalações_2"/>
      <sheetName val="Receita"/>
      <sheetName val="Equipamentos e Veículos"/>
      <sheetName val="Veículos"/>
      <sheetName val="Equipamentos"/>
      <sheetName val="Pedágios"/>
      <sheetName val="PMRV"/>
      <sheetName val="Pessoal_ADM"/>
      <sheetName val="Custos"/>
      <sheetName val="Pessoal_OP"/>
      <sheetName val="Premissas Macro"/>
      <sheetName val="Trechos PGP"/>
      <sheetName val="PII"/>
      <sheetName val="Conservação e Restauração"/>
      <sheetName val="Elementos de Segurança"/>
      <sheetName val="Aumento de Capacid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ado Anterior (15dez2015)"/>
      <sheetName val="Resultado Anterior (18jan2016)"/>
      <sheetName val="LOTE"/>
      <sheetName val="Duplicações e Implantações"/>
      <sheetName val="OBRAS SP 324"/>
      <sheetName val="Lt 2 - CONC 30a - $$"/>
      <sheetName val="Controle"/>
      <sheetName val="Malha"/>
      <sheetName val="TCP"/>
      <sheetName val="Instalações"/>
      <sheetName val="Iluminação"/>
      <sheetName val="Plano de Contas"/>
      <sheetName val="OAEs"/>
      <sheetName val="Tráfego"/>
      <sheetName val="Esquema Operacional"/>
      <sheetName val="Subvenção"/>
      <sheetName val="Instalações_2"/>
      <sheetName val="Receita"/>
      <sheetName val="Equipamentos e Veículos"/>
      <sheetName val="Veículos"/>
      <sheetName val="Equipamentos"/>
      <sheetName val="Pedágios"/>
      <sheetName val="PMRV"/>
      <sheetName val="Pessoal_ADM"/>
      <sheetName val="Custos"/>
      <sheetName val="Pessoal_OP"/>
      <sheetName val="Premissas Macro"/>
      <sheetName val="PII"/>
      <sheetName val="Conservação e Restauração"/>
      <sheetName val="Elementos de Segurança"/>
      <sheetName val="Aumento de Capacid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COMPOSICOES"/>
      <sheetName val="Composições Ruppel"/>
      <sheetName val="AUXILIAR"/>
      <sheetName val="EQUIP"/>
      <sheetName val="M.O."/>
      <sheetName val="MAT"/>
      <sheetName val="TRANS"/>
      <sheetName val="MAT_B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ompanhamento_Equipamentos(atu"/>
      <sheetName val="ZTMMPEDIDO"/>
      <sheetName val="AUX_END"/>
    </sheetNames>
    <sheetDataSet>
      <sheetData sheetId="0" refreshError="1"/>
      <sheetData sheetId="1" refreshError="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2)"/>
      <sheetName val="Cover"/>
      <sheetName val="Contents"/>
      <sheetName val="Scenario_Control"/>
      <sheetName val="TI"/>
      <sheetName val="Outputs"/>
      <sheetName val="Ops"/>
      <sheetName val="Graphs"/>
      <sheetName val="TD_Con"/>
      <sheetName val="TD_Ops"/>
      <sheetName val="Const"/>
      <sheetName val="Annual"/>
      <sheetName val="Debt"/>
      <sheetName val="Sub Debt"/>
      <sheetName val="RPI Swap"/>
      <sheetName val="Pro formas"/>
      <sheetName val="Cap cont"/>
      <sheetName val="Change log"/>
      <sheetName val="Report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 val="PROJETO"/>
      <sheetName val="Capa"/>
      <sheetName val="Sumário"/>
      <sheetName val="Capa Apres"/>
      <sheetName val="Apres"/>
      <sheetName val="Capa Mapa"/>
      <sheetName val="Mapa"/>
      <sheetName val="Capa Premissas"/>
      <sheetName val="Premissas"/>
      <sheetName val="Capa Caract. Seg."/>
      <sheetName val="Áreas gramadas"/>
      <sheetName val="OAE"/>
      <sheetName val="Drenagem"/>
      <sheetName val="Capa Memória de Calc"/>
      <sheetName val="Características"/>
      <sheetName val="Percentual"/>
      <sheetName val="M2"/>
      <sheetName val="Quantitativos"/>
      <sheetName val="CMB"/>
      <sheetName val="ESP"/>
      <sheetName val="Fresagem"/>
      <sheetName val="Capa Resumo"/>
      <sheetName val="Unifilar"/>
      <sheetName val="Orçamento Total"/>
      <sheetName val="Crono. Financ. (kmf) (2)"/>
      <sheetName val="Orçamento por Kmf"/>
      <sheetName val="Orçamento por solução"/>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Orçamento"/>
      <sheetName val="OR960887.XLS"/>
      <sheetName val="QuQuant"/>
      <sheetName val="BR-267_TR01"/>
      <sheetName val="BR-267_TR02"/>
      <sheetName val="BR-267_TR03"/>
      <sheetName val="BR-376"/>
      <sheetName val="BR-463"/>
      <sheetName val="BR-487"/>
      <sheetName val="Orçamentária"/>
      <sheetName val="Dados"/>
      <sheetName val="Materiais Betuminosos"/>
      <sheetName val="Plan1"/>
      <sheetName val="Plan2"/>
      <sheetName val="Plan3"/>
      <sheetName val="RELATA VÉIO"/>
      <sheetName val="#REF"/>
      <sheetName val="CUSTO LARANJEIRAS"/>
      <sheetName val="Qd05 Preço"/>
      <sheetName val="Qd06"/>
      <sheetName val="LOTE 6"/>
      <sheetName val="Acumulado"/>
      <sheetName val="DG"/>
      <sheetName val="TLMB"/>
      <sheetName val="SERVIÇOS"/>
      <sheetName val="[OR960887.XLS][OR960887.XLS][OR"/>
      <sheetName val="//localhost/@/DFBSA00535/dyna01"/>
      <sheetName val="Mat"/>
      <sheetName val="PGR"/>
      <sheetName val="CONS_CORR"/>
      <sheetName val="Mobra"/>
      <sheetName val="Micro Revest MAN"/>
      <sheetName val="Micro Revest REC 1ªMP"/>
      <sheetName val="REM.MEC MAT.BET.MAN"/>
      <sheetName val="TRANSPORTE REC"/>
      <sheetName val="alteração"/>
      <sheetName val="RECOMPOSIÇÃO MAN"/>
      <sheetName val="P1Q2"/>
      <sheetName val="__localhost_@_DFBSA00535_dyna01"/>
      <sheetName val="Final"/>
      <sheetName val="Inicio"/>
      <sheetName val="Organiza"/>
      <sheetName val="page 1"/>
      <sheetName val="page 2"/>
      <sheetName val="page 3"/>
      <sheetName val="page 4"/>
      <sheetName val="page 5"/>
      <sheetName val="page 6"/>
      <sheetName val="page 7"/>
      <sheetName val="page 8"/>
      <sheetName val="SERVIÇOS CUSTO SICRO"/>
      <sheetName val="Equipamentos"/>
      <sheetName val="Materiais"/>
      <sheetName val="Mão de Obra"/>
      <sheetName val="Mapa Localização"/>
      <sheetName val="PATO"/>
      <sheetName val="Valeta"/>
      <sheetName val="Descida"/>
      <sheetName val="Meio-Fio"/>
      <sheetName val="Sarjeta"/>
      <sheetName val="Bueiro"/>
      <sheetName val="Plan.Preç.Unit."/>
      <sheetName val="QUANT E CUSTOS"/>
      <sheetName val="Transportes"/>
      <sheetName val="Referência"/>
      <sheetName val="Cronograma"/>
      <sheetName val="Grafico Dist. Transp"/>
      <sheetName val="Mobilização e Desmob"/>
      <sheetName val="Resumo Inventario"/>
      <sheetName val="Defensa Recompor"/>
      <sheetName val="Pintura Faixa"/>
      <sheetName val="Pintura Setas"/>
      <sheetName val="Tacha"/>
      <sheetName val="Sinalização"/>
      <sheetName val="Lay out canteiro"/>
      <sheetName val="Custo Canteiro"/>
      <sheetName val="Transp com c carroc rodov pav"/>
      <sheetName val="Aquis. CAP-50-70 MBUQ"/>
      <sheetName val="Transp. CAP-50-70 MBUQ"/>
      <sheetName val="Aquis. RR-1C Remendo"/>
      <sheetName val="Transp. RR-1C Remendo"/>
      <sheetName val="Aquis. RR-1C Tapa Buraco"/>
      <sheetName val="Trans. RR-1C Tapa Buraco"/>
      <sheetName val="Aquis. RR-1C Correção"/>
      <sheetName val="Trans. RR-1C Correção"/>
      <sheetName val="E011"/>
      <sheetName val="E016"/>
      <sheetName val="E400"/>
      <sheetName val="E408"/>
      <sheetName val="[OR960887.XLS]//localhost/@/DFB"/>
      <sheetName val="Teor"/>
      <sheetName val="comp1"/>
      <sheetName val="SIIG 2010-Jun"/>
      <sheetName val="Estimativa"/>
      <sheetName val="C"/>
      <sheetName val="SERV SICRO SD"/>
      <sheetName val="EQ SICRO"/>
      <sheetName val="MO SICRO"/>
      <sheetName val="MAT SICRO"/>
      <sheetName val="QD DMT"/>
      <sheetName val="COT MAT"/>
      <sheetName val="COT EQUIP"/>
      <sheetName val="SERVICOS"/>
      <sheetName val="SERVICOS AUX"/>
      <sheetName val="MOBILIZACAO"/>
      <sheetName val=" EQUIPE MÍNIMA"/>
      <sheetName val="EQUIP MINIMO"/>
      <sheetName val="Momento de Transporte"/>
      <sheetName val="BINOMIO CBUQ"/>
      <sheetName val="BINOMIO CAP"/>
      <sheetName val="BINOMIO EAI"/>
      <sheetName val="BINOMIO RR-1C"/>
      <sheetName val="BINOMIO RM-1C"/>
      <sheetName val="BINOMIO RR-2C"/>
      <sheetName val="TERRAPLENAGEM"/>
      <sheetName val="5501710"/>
      <sheetName val="5502109"/>
      <sheetName val="5502110"/>
      <sheetName val="5502111"/>
      <sheetName val="5501878"/>
      <sheetName val="5502899"/>
      <sheetName val="5915320"/>
      <sheetName val="5915321"/>
      <sheetName val="5503041"/>
      <sheetName val="4011209"/>
      <sheetName val="4413984"/>
      <sheetName val="5501701"/>
      <sheetName val="5501700"/>
      <sheetName val="5501702"/>
      <sheetName val="1506055"/>
      <sheetName val="1516300"/>
      <sheetName val="9100000"/>
      <sheetName val="2003866"/>
      <sheetName val="2003369"/>
      <sheetName val="2003377"/>
      <sheetName val="2003319"/>
      <sheetName val="2003325"/>
      <sheetName val="2003349"/>
      <sheetName val="2003313"/>
      <sheetName val="2003315"/>
      <sheetName val="2003307"/>
      <sheetName val="2003309"/>
      <sheetName val="2003385 "/>
      <sheetName val="2003387"/>
      <sheetName val="2003391"/>
      <sheetName val="2003393 "/>
      <sheetName val="2003407"/>
      <sheetName val="2003411 "/>
      <sheetName val="2003415 "/>
      <sheetName val="2003419"/>
      <sheetName val="2003403 "/>
      <sheetName val="2003447"/>
      <sheetName val="2003449"/>
      <sheetName val="2003569"/>
      <sheetName val="2003611 "/>
      <sheetName val="2003613 "/>
      <sheetName val="2003641"/>
      <sheetName val="2003477"/>
      <sheetName val="2003678"/>
      <sheetName val="2003479 "/>
      <sheetName val="2003487 "/>
      <sheetName val="2003489"/>
      <sheetName val="2003495"/>
      <sheetName val="2003505 "/>
      <sheetName val="2003513"/>
      <sheetName val="2003658"/>
      <sheetName val="2003624"/>
      <sheetName val="0804021"/>
      <sheetName val="0804029 "/>
      <sheetName val="0804031 "/>
      <sheetName val="0804037"/>
      <sheetName val="0804081 "/>
      <sheetName val="0804101 "/>
      <sheetName val="0804121 "/>
      <sheetName val="4805757 "/>
      <sheetName val="4915671"/>
      <sheetName val="2106292 "/>
      <sheetName val="2106297"/>
      <sheetName val="9000001"/>
      <sheetName val="9000002"/>
      <sheetName val="9000003"/>
      <sheetName val="9000004"/>
      <sheetName val="9000005"/>
      <sheetName val="2003497"/>
      <sheetName val="PAVIMENTAÇÃO"/>
      <sheetName val="4011479"/>
      <sheetName val="4915667"/>
      <sheetName val="4915669"/>
      <sheetName val="1600438"/>
      <sheetName val="9300000"/>
      <sheetName val="9300001"/>
      <sheetName val="9300002"/>
      <sheetName val="9300003"/>
      <sheetName val="4011464"/>
      <sheetName val="4011360"/>
      <sheetName val="4011492"/>
      <sheetName val="4011352"/>
      <sheetName val="4011353"/>
      <sheetName val="9300004"/>
      <sheetName val="4011276"/>
      <sheetName val="4011282"/>
      <sheetName val="4011278"/>
      <sheetName val="4011537"/>
      <sheetName val="9300005"/>
      <sheetName val="M1943"/>
      <sheetName val="M1946"/>
      <sheetName val="M1947"/>
      <sheetName val="M2097"/>
      <sheetName val="M2092"/>
      <sheetName val="5914620"/>
      <sheetName val="5914622"/>
      <sheetName val="SINALIZACAO"/>
      <sheetName val="5213408"/>
      <sheetName val="5213410"/>
      <sheetName val="5214009"/>
      <sheetName val="9600000"/>
      <sheetName val="5213401 "/>
      <sheetName val="5213359"/>
      <sheetName val="5213393 "/>
      <sheetName val="5213361 "/>
      <sheetName val="5213446"/>
      <sheetName val="5213444"/>
      <sheetName val="5213442"/>
      <sheetName val="5213440"/>
      <sheetName val="5213450"/>
      <sheetName val="5213466"/>
      <sheetName val="5213477"/>
      <sheetName val="9100002"/>
      <sheetName val="5213476"/>
      <sheetName val="5213571"/>
      <sheetName val="5213577"/>
      <sheetName val="5213574"/>
      <sheetName val="5213485"/>
      <sheetName val="5213629"/>
      <sheetName val="5213631"/>
      <sheetName val="5213646"/>
      <sheetName val="5213857"/>
      <sheetName val="5213855"/>
      <sheetName val="5213861"/>
      <sheetName val="5213853"/>
      <sheetName val="5213851"/>
      <sheetName val="5213865"/>
      <sheetName val="5213868"/>
      <sheetName val="5213869"/>
      <sheetName val="5216111"/>
      <sheetName val="3713604"/>
      <sheetName val="3713605"/>
      <sheetName val="3713623"/>
      <sheetName val="3713828"/>
      <sheetName val="3713621"/>
      <sheetName val="9600001"/>
      <sheetName val="9600002"/>
      <sheetName val="9600003"/>
      <sheetName val="9600004"/>
      <sheetName val="1600966"/>
      <sheetName val="3713610"/>
      <sheetName val="5213368"/>
      <sheetName val="5213364"/>
      <sheetName val="SIN OBRAS"/>
      <sheetName val="5212560"/>
      <sheetName val="5212557"/>
      <sheetName val="5212556"/>
      <sheetName val="5213386"/>
      <sheetName val="5213838"/>
      <sheetName val="5213835"/>
      <sheetName val="5213840"/>
      <sheetName val="5213848"/>
      <sheetName val="5213833"/>
      <sheetName val="5213850"/>
      <sheetName val="5213845"/>
      <sheetName val="INTERFERÊNCIAS"/>
      <sheetName val="1600896"/>
      <sheetName val="1600436"/>
      <sheetName val="1600989"/>
      <sheetName val="1600442"/>
      <sheetName val="1600401"/>
      <sheetName val="1600402"/>
      <sheetName val="605621"/>
      <sheetName val="9700000"/>
      <sheetName val="5915440"/>
      <sheetName val="5914675"/>
      <sheetName val="5914621"/>
      <sheetName val="4011351"/>
      <sheetName val="5914314"/>
      <sheetName val="5914329"/>
      <sheetName val="5914344"/>
      <sheetName val="PAISAGISMO"/>
      <sheetName val="9800000"/>
      <sheetName val="4413948"/>
      <sheetName val="4413952"/>
      <sheetName val="ILUMINACAO"/>
      <sheetName val="9900000"/>
      <sheetName val="9900001"/>
      <sheetName val="9900002"/>
      <sheetName val="9900003"/>
      <sheetName val="9900004"/>
      <sheetName val="9900005"/>
      <sheetName val="9900006"/>
      <sheetName val="9900007"/>
      <sheetName val="9900008"/>
      <sheetName val="9900009"/>
      <sheetName val="9900010"/>
      <sheetName val="9900011"/>
      <sheetName val="9900012"/>
      <sheetName val="9900013"/>
      <sheetName val="9900014"/>
      <sheetName val="9900015"/>
      <sheetName val="9900016"/>
      <sheetName val="9900017"/>
      <sheetName val="9900018"/>
      <sheetName val="9900019"/>
      <sheetName val="9900020"/>
      <sheetName val="9900021"/>
      <sheetName val="9900022"/>
      <sheetName val="9900023"/>
      <sheetName val="9900024"/>
      <sheetName val="9900025"/>
      <sheetName val="9900026"/>
      <sheetName val="9900027"/>
      <sheetName val="9900028"/>
      <sheetName val="9900029"/>
      <sheetName val="9900030"/>
      <sheetName val="9900031"/>
      <sheetName val="9900032"/>
      <sheetName val="9900033"/>
      <sheetName val="9900034"/>
      <sheetName val="9900035"/>
      <sheetName val="9900036"/>
      <sheetName val="9900037"/>
      <sheetName val="9900038"/>
      <sheetName val="9900039"/>
      <sheetName val="9900040"/>
      <sheetName val="9900041"/>
      <sheetName val="9900042"/>
      <sheetName val="9900043"/>
      <sheetName val="9900044"/>
      <sheetName val="9900045"/>
      <sheetName val="9900046"/>
      <sheetName val="9900047"/>
      <sheetName val="9900048"/>
      <sheetName val="9900049"/>
      <sheetName val="9900050"/>
      <sheetName val="9900051"/>
      <sheetName val="9900052"/>
      <sheetName val="9900053"/>
      <sheetName val="9900054"/>
      <sheetName val="9900055"/>
      <sheetName val="9900056"/>
      <sheetName val="9900057"/>
      <sheetName val="9900058"/>
      <sheetName val="9900059"/>
      <sheetName val="9900060"/>
      <sheetName val="9900061"/>
      <sheetName val="9900062"/>
      <sheetName val="9900063"/>
      <sheetName val="9900064"/>
      <sheetName val="9900065"/>
      <sheetName val="9900066"/>
      <sheetName val="9900067"/>
      <sheetName val="9900068"/>
      <sheetName val="9900069"/>
      <sheetName val="9900070"/>
      <sheetName val="9900071"/>
      <sheetName val="9900072"/>
      <sheetName val="9900073"/>
      <sheetName val="9900074"/>
      <sheetName val="9900075"/>
      <sheetName val="9900076"/>
      <sheetName val="9900077"/>
      <sheetName val="9900078"/>
      <sheetName val="9900079"/>
      <sheetName val="9900080"/>
      <sheetName val="9900081"/>
      <sheetName val="9900082"/>
      <sheetName val="9900083"/>
      <sheetName val="9900084"/>
      <sheetName val="ARQUITETURA"/>
      <sheetName val="9010000"/>
      <sheetName val="9010001"/>
      <sheetName val="9010002"/>
      <sheetName val="9010003"/>
      <sheetName val="9010004"/>
      <sheetName val="9010005"/>
      <sheetName val="9010006"/>
      <sheetName val="9010007"/>
      <sheetName val="9010008"/>
      <sheetName val="9010009"/>
      <sheetName val="90100010"/>
      <sheetName val="90100011"/>
      <sheetName val="9010012"/>
      <sheetName val="9010013"/>
      <sheetName val="9010014"/>
      <sheetName val="9010015"/>
      <sheetName val="9010016"/>
      <sheetName val="9010017"/>
      <sheetName val="9010018"/>
      <sheetName val="9010019"/>
      <sheetName val="9010020"/>
      <sheetName val="9010021"/>
      <sheetName val="9010022"/>
      <sheetName val="9010023"/>
      <sheetName val="9010024"/>
      <sheetName val="9010025"/>
      <sheetName val="9010026"/>
      <sheetName val="9010027"/>
      <sheetName val="9010028"/>
      <sheetName val="9010029"/>
      <sheetName val="EST DE CONC. E METAL"/>
      <sheetName val="1107896"/>
      <sheetName val="1100657"/>
      <sheetName val="3108005"/>
      <sheetName val="407819"/>
      <sheetName val="407820"/>
      <sheetName val="2306010"/>
      <sheetName val="9010200"/>
      <sheetName val="9010201"/>
      <sheetName val="9010202"/>
      <sheetName val="9010203"/>
      <sheetName val="9010204"/>
      <sheetName val="9010205"/>
      <sheetName val="9010206"/>
      <sheetName val="9010207"/>
      <sheetName val="9010208"/>
      <sheetName val="9010209"/>
      <sheetName val="9010210"/>
      <sheetName val="9010211"/>
      <sheetName val="9010212"/>
      <sheetName val="9010213"/>
      <sheetName val="9010214"/>
      <sheetName val="9010215"/>
      <sheetName val="9010216"/>
      <sheetName val="ELETRICA"/>
      <sheetName val="9010300"/>
      <sheetName val="9010301"/>
      <sheetName val="9010302"/>
      <sheetName val="9010303"/>
      <sheetName val="9010304"/>
      <sheetName val="9010305"/>
      <sheetName val="9010306"/>
      <sheetName val="9010307"/>
      <sheetName val="9010308"/>
      <sheetName val="9010309"/>
      <sheetName val="9010310"/>
      <sheetName val="9010311"/>
      <sheetName val="9010312"/>
      <sheetName val="9010313"/>
      <sheetName val="9010314"/>
      <sheetName val="9010315"/>
      <sheetName val="9010316"/>
      <sheetName val="9010317"/>
      <sheetName val="9010318"/>
      <sheetName val="9010319"/>
      <sheetName val="9010320"/>
      <sheetName val="9010321"/>
      <sheetName val="9010322"/>
      <sheetName val="9010323"/>
      <sheetName val="9010324"/>
      <sheetName val="9010325"/>
      <sheetName val="9010326"/>
      <sheetName val="9010327"/>
      <sheetName val="9010328"/>
      <sheetName val="9010329"/>
      <sheetName val="9010330"/>
      <sheetName val="9010331"/>
      <sheetName val="9010332"/>
      <sheetName val="9010333"/>
      <sheetName val="9010334"/>
      <sheetName val="9010335"/>
      <sheetName val="9010336"/>
      <sheetName val="9010337"/>
      <sheetName val="9010338"/>
      <sheetName val="9010339"/>
      <sheetName val="9010340"/>
      <sheetName val="9010341"/>
      <sheetName val="9010342"/>
      <sheetName val="9010343"/>
      <sheetName val="9010344"/>
      <sheetName val="9010345"/>
      <sheetName val="9010346"/>
      <sheetName val="9010347"/>
      <sheetName val="9010348"/>
      <sheetName val="9010349"/>
      <sheetName val="9010350"/>
      <sheetName val="9010351"/>
      <sheetName val="9010352"/>
      <sheetName val="9010353"/>
      <sheetName val="9010354"/>
      <sheetName val="9010355"/>
      <sheetName val="9010356"/>
      <sheetName val="9010357"/>
      <sheetName val="9010358"/>
      <sheetName val="9010359"/>
      <sheetName val="9010360"/>
      <sheetName val="9010361"/>
      <sheetName val="9010362"/>
      <sheetName val="9010363"/>
      <sheetName val="9010364"/>
      <sheetName val="9010365"/>
      <sheetName val="9010366"/>
      <sheetName val="9010367"/>
      <sheetName val="9010368"/>
      <sheetName val="INST. HIDRÁULICAS"/>
      <sheetName val="1108111"/>
      <sheetName val="9010401"/>
      <sheetName val="9010402"/>
      <sheetName val="9010403"/>
      <sheetName val="9010404"/>
      <sheetName val="9010405"/>
      <sheetName val="9010406"/>
      <sheetName val="9010407"/>
      <sheetName val="9010408"/>
      <sheetName val="9010409"/>
      <sheetName val="9010410"/>
      <sheetName val="9010411"/>
      <sheetName val="9010412"/>
      <sheetName val="9010413"/>
      <sheetName val="9010414"/>
      <sheetName val="9010415"/>
      <sheetName val="9010416"/>
      <sheetName val="9010417"/>
      <sheetName val="9010418"/>
      <sheetName val="9010419"/>
      <sheetName val="9010420"/>
      <sheetName val="9010421"/>
      <sheetName val="9010422"/>
      <sheetName val="9010423"/>
      <sheetName val="9010424"/>
      <sheetName val="9010425"/>
      <sheetName val="9010426"/>
      <sheetName val="9010427"/>
      <sheetName val="9010428"/>
      <sheetName val="9010429"/>
      <sheetName val="9010430"/>
      <sheetName val="9010431"/>
      <sheetName val="9010432"/>
      <sheetName val="9010433"/>
      <sheetName val="9010434"/>
      <sheetName val="9010435"/>
      <sheetName val="9010436"/>
      <sheetName val="9010437"/>
      <sheetName val="9010438"/>
      <sheetName val="9010439"/>
      <sheetName val="9010440"/>
      <sheetName val="9010441"/>
      <sheetName val="9010442"/>
      <sheetName val="9010443"/>
      <sheetName val="9010444"/>
      <sheetName val="9010446"/>
      <sheetName val="9010447"/>
      <sheetName val="9010448"/>
      <sheetName val="9010449"/>
      <sheetName val="9010450"/>
      <sheetName val="9010451"/>
      <sheetName val="9010452"/>
      <sheetName val="9010453"/>
      <sheetName val="9010454"/>
      <sheetName val="9010455"/>
      <sheetName val="9010456"/>
      <sheetName val="9010457"/>
      <sheetName val="9010458"/>
      <sheetName val="9010459"/>
      <sheetName val="9010460"/>
      <sheetName val="9010461"/>
      <sheetName val="9010462"/>
      <sheetName val="9010463"/>
      <sheetName val="9010464"/>
      <sheetName val="9010465"/>
      <sheetName val="9010466"/>
      <sheetName val="9010467"/>
      <sheetName val="9010468"/>
      <sheetName val="9010469"/>
      <sheetName val="9010470"/>
      <sheetName val="9010471"/>
      <sheetName val="9010472"/>
      <sheetName val="9010473"/>
      <sheetName val="9010474"/>
      <sheetName val="9010475"/>
      <sheetName val="9010476"/>
      <sheetName val="9010477"/>
      <sheetName val="9010478"/>
      <sheetName val="9010479"/>
      <sheetName val="9010480"/>
      <sheetName val="9010481"/>
      <sheetName val="9010482"/>
      <sheetName val="9010483"/>
      <sheetName val="9010484"/>
      <sheetName val="9010485"/>
      <sheetName val="INCÊNDIO"/>
      <sheetName val="9010501"/>
      <sheetName val="9010502"/>
      <sheetName val="9010503"/>
      <sheetName val="9010504"/>
      <sheetName val="9010505"/>
      <sheetName val="9010506"/>
      <sheetName val="9010507"/>
      <sheetName val="9010508"/>
      <sheetName val="9010509"/>
      <sheetName val="9010510"/>
      <sheetName val="9010511"/>
      <sheetName val="AMBIENTAL"/>
      <sheetName val="4413905"/>
      <sheetName val="4413023"/>
      <sheetName val="9011000"/>
      <sheetName val="Sol. Tecnologicas"/>
      <sheetName val="9012100"/>
      <sheetName val="9012101"/>
      <sheetName val="9012102"/>
      <sheetName val="9012103"/>
      <sheetName val="9012104"/>
      <sheetName val="9012105"/>
      <sheetName val="9012106"/>
      <sheetName val="9012107"/>
      <sheetName val="9012108"/>
      <sheetName val="9012109"/>
      <sheetName val="9012110"/>
      <sheetName val="9012111"/>
      <sheetName val="9012112"/>
      <sheetName val="9012113"/>
      <sheetName val="9012114"/>
      <sheetName val="9012115"/>
      <sheetName val="9012116"/>
      <sheetName val="9012117"/>
      <sheetName val="9012118"/>
      <sheetName val="9012119"/>
      <sheetName val="9012120"/>
      <sheetName val="9012121"/>
      <sheetName val="9012122"/>
      <sheetName val="9012123"/>
      <sheetName val="9012124"/>
      <sheetName val="CANT E MOB"/>
      <sheetName val="0903804"/>
      <sheetName val="4011519"/>
      <sheetName val="4016096"/>
      <sheetName val="9002001"/>
      <sheetName val="9002002"/>
      <sheetName val="9002003"/>
      <sheetName val="9002004"/>
      <sheetName val="9002005"/>
      <sheetName val="9002006"/>
      <sheetName val="9002007"/>
      <sheetName val="9002008"/>
      <sheetName val="9002009"/>
      <sheetName val="9002010"/>
      <sheetName val="9002011"/>
      <sheetName val="9002012"/>
      <sheetName val="9002013"/>
      <sheetName val="0919101"/>
      <sheetName val="9002014"/>
      <sheetName val="9002015"/>
      <sheetName val="9002016"/>
      <sheetName val="9002017"/>
      <sheetName val="9002018"/>
      <sheetName val="AUXILIARES"/>
      <sheetName val="1109669"/>
      <sheetName val="2003842"/>
      <sheetName val="1107892"/>
      <sheetName val="4805751"/>
      <sheetName val="3103302"/>
      <sheetName val="3106121"/>
      <sheetName val="4805755"/>
      <sheetName val="3108022"/>
      <sheetName val="4413996"/>
      <sheetName val="4413995"/>
      <sheetName val="4816106"/>
      <sheetName val="4805757"/>
      <sheetName val="4816119"/>
      <sheetName val="4805750"/>
      <sheetName val="1109671"/>
      <sheetName val="1106165"/>
      <sheetName val="1106057"/>
      <sheetName val="2009619"/>
      <sheetName val="1109697"/>
      <sheetName val="5213414"/>
      <sheetName val="5212552"/>
      <sheetName val="5213421"/>
      <sheetName val="5213417"/>
      <sheetName val="5213423"/>
      <sheetName val="5213431"/>
      <sheetName val="5213436"/>
      <sheetName val="407740"/>
      <sheetName val="3107967"/>
      <sheetName val="3713824"/>
      <sheetName val="4816129"/>
      <sheetName val="4816131"/>
      <sheetName val="5216116"/>
      <sheetName val="2105605"/>
      <sheetName val="1119528"/>
      <sheetName val="1116127"/>
      <sheetName val="6416040"/>
      <sheetName val="6416042"/>
      <sheetName val="6416094"/>
      <sheetName val="1107871"/>
      <sheetName val="408067"/>
      <sheetName val="4816012"/>
      <sheetName val="4816010"/>
      <sheetName val="5213416"/>
      <sheetName val="5219546"/>
      <sheetName val="1419543"/>
      <sheetName val="2408057"/>
      <sheetName val="5219544"/>
      <sheetName val="2408070"/>
      <sheetName val="3807865"/>
      <sheetName val="4011211"/>
      <sheetName val="3713608"/>
      <sheetName val="5502986"/>
      <sheetName val="0903845"/>
      <sheetName val="0903846"/>
      <sheetName val="0919011"/>
      <sheetName val="5502985"/>
      <sheetName val="4805754"/>
      <sheetName val="3107997"/>
      <sheetName val="0903848"/>
      <sheetName val="1408173"/>
      <sheetName val="2408058"/>
      <sheetName val="1416139"/>
      <sheetName val="1400973"/>
      <sheetName val="1400974"/>
      <sheetName val="1416140 "/>
      <sheetName val="6416090"/>
      <sheetName val="Resumo Financeiro"/>
      <sheetName val="Índices de Reajustamento"/>
      <sheetName val="TB"/>
      <sheetName val="TB _BG_"/>
      <sheetName val="RemProf"/>
      <sheetName val="P A T O 98 D"/>
      <sheetName val="01-02-03-Julho"/>
      <sheetName val="DBS"/>
      <sheetName val="[OR960887.XLS][OR960887.XLS]//l"/>
      <sheetName val="Resumo"/>
      <sheetName val="\\DFBSA00535\dyna01\ClaudioFerr"/>
      <sheetName val="\Users\claudiopvf\Documents\BR-"/>
      <sheetName val="8ª MP_BR_459"/>
      <sheetName val="DSS_04"/>
      <sheetName val="PintLigacao"/>
      <sheetName val="PMQ"/>
      <sheetName val="STC_01"/>
      <sheetName val="RESUMO_AUT1"/>
      <sheetName val="8ª MP_BR-459"/>
      <sheetName val="PQ"/>
      <sheetName val="Carimbo de Nota"/>
      <sheetName val="SICRO"/>
      <sheetName val="FLUXO - EXECUÇÃO PRÓPRIA"/>
      <sheetName val="[OR960887.XLS]__localhost___D_2"/>
      <sheetName val="Tabsal-2.9"/>
      <sheetName val="PLANILHA"/>
      <sheetName val="P A T O"/>
      <sheetName val="PLANILHA ATUALIZADA"/>
      <sheetName val="Especif"/>
      <sheetName val="Quantidades e Preços - Lote 01"/>
      <sheetName val="08-IND. FÍSICOS"/>
      <sheetName val="Cad.Fornecedores"/>
      <sheetName val="Insumos - Materiais"/>
      <sheetName val="Insumos"/>
      <sheetName val="Sintético"/>
      <sheetName val="MATERIAL"/>
      <sheetName val="Hora Máquina1"/>
      <sheetName val="Vínculo"/>
      <sheetName val="Custo MB - (1)"/>
      <sheetName val="BRASIL"/>
      <sheetName val="_OR960887.XLS__OR960887.XLS__OR"/>
      <sheetName val="BANCO"/>
      <sheetName val="padrão salarial"/>
      <sheetName val="RPA Julho"/>
      <sheetName val="Valor Mediçao"/>
      <sheetName val="Med 1ª"/>
      <sheetName val="Med 2ª"/>
      <sheetName val="Med 3ª"/>
      <sheetName val="Desc. de materiais"/>
      <sheetName val="Principal"/>
      <sheetName val="Dados Informativos"/>
      <sheetName val="Tabela de Salários Adotada"/>
      <sheetName val="Lançamentos"/>
      <sheetName val="Tipo Despesa"/>
      <sheetName val="Página 16"/>
      <sheetName val="TABELA DE COMPOSIÇÕES - SINAPI "/>
      <sheetName val="PlanQuant"/>
      <sheetName val="LUCRO SOBRE VENDA"/>
      <sheetName val="PlanSicroII cBDI"/>
      <sheetName val="CronFin"/>
      <sheetName val="PlanSicroII"/>
      <sheetName val="pcpu"/>
      <sheetName val="mãodeobra"/>
      <sheetName val="cheq"/>
      <sheetName val="preqmec"/>
      <sheetName val="Dados Iniciais"/>
      <sheetName val="Quadro_Solução"/>
      <sheetName val="Quadro_Solução Readequação"/>
      <sheetName val="Quadro_Solução (2)"/>
      <sheetName val="Qdro. executado"/>
      <sheetName val="Quadro_de solução (2)"/>
      <sheetName val="Qdro. Comparativo"/>
      <sheetName val="Memória_Cálculo"/>
      <sheetName val="BR-230 POMBAL-S.GONÇALO"/>
    </sheetNames>
    <definedNames>
      <definedName name="PassaExtenso"/>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sheetData sheetId="44"/>
      <sheetData sheetId="45"/>
      <sheetData sheetId="46"/>
      <sheetData sheetId="47"/>
      <sheetData sheetId="48"/>
      <sheetData sheetId="49" refreshError="1"/>
      <sheetData sheetId="50" refreshError="1"/>
      <sheetData sheetId="51" refreshError="1"/>
      <sheetData sheetId="52"/>
      <sheetData sheetId="53"/>
      <sheetData sheetId="54"/>
      <sheetData sheetId="55" refreshError="1"/>
      <sheetData sheetId="56" refreshError="1"/>
      <sheetData sheetId="57" refreshError="1"/>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refreshError="1"/>
      <sheetData sheetId="809" refreshError="1"/>
      <sheetData sheetId="810" refreshError="1"/>
      <sheetData sheetId="811" refreshError="1"/>
      <sheetData sheetId="812" refreshError="1"/>
      <sheetData sheetId="813" refreshError="1"/>
      <sheetData sheetId="814"/>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sheetData sheetId="826"/>
      <sheetData sheetId="827" refreshError="1"/>
      <sheetData sheetId="828"/>
      <sheetData sheetId="829"/>
      <sheetData sheetId="830" refreshError="1"/>
      <sheetData sheetId="831" refreshError="1"/>
      <sheetData sheetId="83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LAN MES"/>
      <sheetName val="CONSSID12-96"/>
      <sheetName val="REFERENCIA"/>
      <sheetName val="Fluxo de Caixa Apresentação"/>
      <sheetName val="BPLAN_MES"/>
      <sheetName val="Lacesa"/>
      <sheetName val="RF-G7"/>
      <sheetName val="DespAdm"/>
      <sheetName val="Global Depreciação"/>
      <sheetName val="PMO@2016-07"/>
      <sheetName val="Câmbio"/>
      <sheetName val="DePara"/>
      <sheetName val="PMO@2017-06"/>
      <sheetName val="PMO@2017-08"/>
      <sheetName val="Dados"/>
      <sheetName val="Dados M300"/>
      <sheetName val="Gen-2"/>
      <sheetName val="RESUACUM"/>
      <sheetName val="ECOLOGIA"/>
      <sheetName val="Sheet2"/>
      <sheetName val="M.O. - 01"/>
      <sheetName val="Insumos"/>
      <sheetName val="Forecasts_VDF"/>
      <sheetName val="Feriados"/>
      <sheetName val="Imobiliz"/>
      <sheetName val="Qrreshyp"/>
      <sheetName val="CONSTRUÇAO"/>
      <sheetName val="market"/>
      <sheetName val="P. control"/>
      <sheetName val="IE"/>
      <sheetName val="Interest"/>
      <sheetName val="FX effect summary"/>
      <sheetName val="tb"/>
      <sheetName val="CCF Dic 17"/>
      <sheetName val="Ret LATAM 2017"/>
      <sheetName val="Assu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tº"/>
      <sheetName val="CRONOGRAMA PADRÃO"/>
      <sheetName val="Trasybulo"/>
      <sheetName val="siurb com sinapi R2"/>
      <sheetName val="SINAPI SET-13"/>
      <sheetName val="PET"/>
      <sheetName val="tabmar94"/>
      <sheetName val="jornales"/>
      <sheetName val="Deduc. Reaj."/>
    </sheetNames>
    <sheetDataSet>
      <sheetData sheetId="0"/>
      <sheetData sheetId="1"/>
      <sheetData sheetId="2"/>
      <sheetData sheetId="3"/>
      <sheetData sheetId="4"/>
      <sheetData sheetId="5"/>
      <sheetData sheetId="6" refreshError="1"/>
      <sheetData sheetId="7" refreshError="1"/>
      <sheetData sheetId="8"/>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 val="TABJUL95"/>
      <sheetName val="MED0"/>
      <sheetName val="MOLDE"/>
      <sheetName val="CÂNDIDO PORTINARI 01-1ªMED"/>
      <sheetName val="FRANCISCO L. ESQUERDO 01-1ªMED"/>
      <sheetName val="PROJETO 01-1ªMED"/>
      <sheetName val="VEÍCULO 01-1ªMED"/>
      <sheetName val="RESUMO 1ªMED"/>
      <sheetName val="CÂNDIDO PORTINARI 02-2ªMED"/>
      <sheetName val="FRANCISCO L. ESQU. 02-2ªMED"/>
      <sheetName val="PROJETO 02-2ªMED"/>
      <sheetName val="VEÍCULO 02-2ªMED"/>
      <sheetName val="RESUMO 2ªMED"/>
      <sheetName val="CÂNDIDO PORTINARI 03-3ªMED"/>
      <sheetName val="FRANCISCO L. ESQU. 03-3ªMED"/>
      <sheetName val="JACOB X LARRAIA 01-3ªMED"/>
      <sheetName val="JOSÉ SALCEDO X LARRAIA 01-3ªMED"/>
      <sheetName val="RAIMUNDO FIGUEIREDO 01-3ªMED"/>
      <sheetName val="PROJETO 03-3ªMED"/>
      <sheetName val="VEÍCULO 03-3ªMED"/>
      <sheetName val="RESUMO 3ªMED"/>
      <sheetName val="CÂNDIDO PORTINARI 04-4ªMED"/>
      <sheetName val="FRANCISCO L. ESQU. 04-4ªMED"/>
      <sheetName val="JACOB X LARRAIA 02-4ªMED"/>
      <sheetName val="JOSÉ SALCEDO X L. 02-4ªMED"/>
      <sheetName val="RAIMUNDO FIGUEIREDO 02-4ªMED"/>
      <sheetName val="RUA DOS PINTADOS 01- 4ªMED"/>
      <sheetName val="PROJETO 04 - 4ªMED"/>
      <sheetName val="VEÍCULO 04 - 4ªMED"/>
      <sheetName val="RESUMO 4ªMED"/>
      <sheetName val="CÂNDIDO PORTINARI 05-5ªMED"/>
      <sheetName val="FRANCISCO L. ESQU. 05-5ªMED"/>
      <sheetName val="JACOB X LARRAIA 03-5ªMED"/>
      <sheetName val="JOSÉ SALCEDO X L. 03-5ªMED"/>
      <sheetName val="RAIMUNDO FIGUEIREDO 03-5ªMED"/>
      <sheetName val="RUA DOS PINTADOS 02- 5ªMED"/>
      <sheetName val="MONFORTE LEMOS 01- 5ªMED"/>
      <sheetName val="RUA GIULIO NERI 01- 5ªMED"/>
      <sheetName val="RUA LUZ SORIANO 01- 5ªMED"/>
      <sheetName val="PROJETO 05 - 5ªMED"/>
      <sheetName val="VEÍCULO 05 - 5ªMED"/>
      <sheetName val="RESUMO 5ªMED"/>
      <sheetName val="CÂNDIDO PORTINARI 06-6ªMED"/>
      <sheetName val="FRANCISCO L. ESQU. 06-6ªMED"/>
      <sheetName val="JACOB X LARRAIA 04-6ªMED"/>
      <sheetName val="JOSÉ SALCEDO X L. 04-6ªMED"/>
      <sheetName val="RAIMUNDO FIGUEIREDO 04-6ªMED"/>
      <sheetName val="MONFORTE LEMOS 02-6ªMED"/>
      <sheetName val="23 DE MAIO 01-6ªMED"/>
      <sheetName val="PARAIBA DO SUL 01-6ªMED"/>
      <sheetName val="RUA DA PATRIA 01-6ªMED"/>
      <sheetName val="PROJETO 06 - 6ªMED"/>
      <sheetName val="VEÍCULO 06 - 6ªMED"/>
      <sheetName val="RESUMO 6ªMED"/>
      <sheetName val="MONFORTE LEMOS 03-7ªMED"/>
      <sheetName val="RUA GIULIO NERI 02- 6ªMED"/>
      <sheetName val="23 DE MAIO 02-7ªMED"/>
      <sheetName val="CHRISTOPH AMBERGER 01-7ªMED"/>
      <sheetName val="PROJETO 07 - 7ªMED"/>
      <sheetName val="VEÍCULO 07 - 7ªMED"/>
      <sheetName val="RESUMO 7ªMED"/>
      <sheetName val="JACOB X LARRAIA 05-8ªMED"/>
      <sheetName val="JOSÉ SALCEDO X L. 05-8ªMED"/>
      <sheetName val="RUA GIULIO NERI 03- 8ªMED"/>
      <sheetName val="23 DE MAIO 03-8ªMED"/>
      <sheetName val="CHRISTOPH AMBERGER 02-8ªMED"/>
      <sheetName val="PROJETO 08 - 8ªMED"/>
      <sheetName val="VEÍCULO 08 - 8ªMED"/>
      <sheetName val="RESUMO 8ªMED"/>
      <sheetName val="RUA LUZ SORIANO 02- 9ªMED (2)"/>
      <sheetName val="PROJETO 09 - 9ªMED (2)"/>
      <sheetName val="VEÍCULO 09 - 9ªMED (2)"/>
      <sheetName val="RESUMO 9ªMED (2)"/>
      <sheetName val="RUA LUZ SORIANO 03- 10ªMED (2)"/>
      <sheetName val="RUA PENAFORTE MENDES 01-10ª (2)"/>
      <sheetName val="PROJETO 10 - 10ªMED (2)"/>
      <sheetName val="VEÍCULO 10 - 10ªMED (2)"/>
      <sheetName val="RESUMO 10ªMED (2)"/>
      <sheetName val="RUA PENAFORTE MENDES 02-11ªMED"/>
      <sheetName val="PROJETO 11 - 11ªMED"/>
      <sheetName val="VEÍCULO 11 - 11ªMED"/>
      <sheetName val="RESUMO 11ªMED"/>
      <sheetName val="RUA GIULIO NERI 04 - 12ªMED"/>
      <sheetName val="RUA SILVIA 01-12ªMED "/>
      <sheetName val="PROJETO 12 - 12ªMED "/>
      <sheetName val="VEÍCULO 12 - 12ªMED "/>
      <sheetName val="RESUMO 12ªMED "/>
      <sheetName val="RUA GIULIO NERI 05- 13ªMED "/>
      <sheetName val="PROJETO 13 - 13ªMED  "/>
      <sheetName val="VEÍCULO 13 - 13ªMED "/>
      <sheetName val="RESUMO 13ªMED "/>
      <sheetName val="RUA GIULIO NERI 06-14ªMED  "/>
      <sheetName val="PROJETO 14 - 14ªMED  "/>
      <sheetName val="VEÍCULO 14 - 14ªMED  "/>
      <sheetName val="RESUMO 14ªMED  "/>
      <sheetName val="RUA DA PATRIA 02-15ªMED"/>
      <sheetName val="RUA SILVIA 02-15ªMED"/>
      <sheetName val="PROJETO 15ªMED"/>
      <sheetName val="VEÍCULO 15ªMED"/>
      <sheetName val="RESUMO 15ªMED "/>
      <sheetName val="RUA DOS PINTADOS 03- 15ªMED"/>
      <sheetName val="RUA GIULIO NERI 07-15ªMED"/>
      <sheetName val="PROJETO 16ªMED"/>
      <sheetName val="VEÍCULO 16ªMED"/>
      <sheetName val="RESUMO 16ªMED"/>
      <sheetName val="FRANCISCO L. ESQU. 07-17ªMED"/>
      <sheetName val="JACOB X LARRAIA 06-17ªMED"/>
      <sheetName val="JOSÉ SALCEDO X L. 06-17ªMED"/>
      <sheetName val="RAIMUNDO FIGUEIREDO 05-17ªMED"/>
      <sheetName val="RUA DOS PINTADOS 04 - 17ªMED"/>
      <sheetName val="MONFORTE LEMOS 04 -17ªMED"/>
      <sheetName val="RUA GIULIO NERI 08-17ªMED"/>
      <sheetName val="23 DE MAIO 04-17ªMED"/>
      <sheetName val="PARAIBA DO SUL 02-17ªMED"/>
      <sheetName val="RUA DA PATRIA 03-17ªMED"/>
      <sheetName val="CHRISTOPH AMBERGER 03-17ªMED"/>
      <sheetName val="RUA SILVIA 03-17ªMED"/>
      <sheetName val="RUA PENAFORTE MENDES 03-17ªMED"/>
      <sheetName val="PROJETO 17ªMED"/>
      <sheetName val="VEÍCULO 17ªMED"/>
      <sheetName val="RESUMO 17ªMED"/>
      <sheetName val="PEDRO ROLDAN 01-18ªMED"/>
      <sheetName val="JOÃO S. COELHO 01-18ªMED"/>
      <sheetName val="AV. CUPECÊ 01-18ªMED"/>
      <sheetName val="PROJETO 18ªMED"/>
      <sheetName val="VEÍCULO 18ªMED"/>
      <sheetName val="RESUMO 18ªMED"/>
      <sheetName val="QUADRO RESUMO"/>
      <sheetName val="PROJETO-18ªMED"/>
      <sheetName val="PEDRO ROLDAN 02-19ªMED"/>
      <sheetName val="JOÃO S. COELHO 02-19ªMED"/>
      <sheetName val="AV. CUPECÊ 02-19ªMED"/>
      <sheetName val="PROJETO 19ªMED"/>
      <sheetName val="VEÍCULO 19ªMED"/>
      <sheetName val="RESUMO 19ªMED"/>
      <sheetName val="PROJETO-19ªMED"/>
      <sheetName val="CHRISTOPH AMBERGER 04-20ªMED"/>
      <sheetName val="PEDRO ROLDAN 03-20ªMED"/>
      <sheetName val="RESUMO 20ªMED"/>
      <sheetName val="MEMÓRIA PROJETO-21ªMED"/>
      <sheetName val="PROJETO 21ªMED"/>
      <sheetName val="RESUMO 21ªMED"/>
      <sheetName val="JOÃO S. COELHO 03-22ªMED"/>
      <sheetName val="AV. CUPECÊ 03-22ªMED"/>
      <sheetName val="SANTA FELICIA 01-22ªMED"/>
      <sheetName val="MEMÓRIA PROJETO-22ªMED"/>
      <sheetName val="PROJETO 22ªMED"/>
      <sheetName val="RESUMO 22ªMED"/>
      <sheetName val="SANTA FELICIA 02-23ªMED"/>
      <sheetName val="ENG. HEITOR GARCIA 01-23ªMED"/>
      <sheetName val="RESUMO 23ªMED"/>
      <sheetName val="CÂNDIDO PORTINARI 07-24ªMED"/>
      <sheetName val="FRANCISCO L. ESQU. 08-24ªMED"/>
      <sheetName val="JACOB X LARRAIA 06-17ªMED (2)"/>
      <sheetName val="JOSÉ SALCEDO X L. 06-17ªMED (2)"/>
      <sheetName val="RAIMUNDO FIGUEIREDO 06-24ªMED"/>
      <sheetName val="RUA DOS PINTADOS 05-24ªMED"/>
      <sheetName val="MONFORTE LEMOS 05 -24ªMED"/>
      <sheetName val="RUA GIULIO NERI 09-24ªMED"/>
      <sheetName val="23 DE MAIO 05-24ªMED"/>
      <sheetName val="PARAIBA DO SUL 03-24ªMED"/>
      <sheetName val="RUA DA PATRIA 04-24ªMED"/>
      <sheetName val="CHRISTOPH AMBERGER 05-24ªMED"/>
      <sheetName val="RUA SILVIA 04-24ªMED"/>
      <sheetName val="RUA PENAFORTE MENDES 04-24ªMED"/>
      <sheetName val="PEDRO ROLDAN 04-24ªMED"/>
      <sheetName val="JOÃO S. COELHO 04-24ªMED"/>
      <sheetName val="AV. CUPECÊ 04-24ªMED"/>
      <sheetName val="SANTA FELICIA 03-24ªMED"/>
      <sheetName val="ENG. HEITOR GARCIA 02-24ªMED"/>
      <sheetName val="RESUMO 24ªMED"/>
      <sheetName val="RESUMO"/>
      <sheetName val="ENG. HEITOR GARCIA 02-23ªMED"/>
      <sheetName val="ENG. HEITOR GARCIA 01-22ªMED"/>
      <sheetName val="RUA LUZ SORIANO 03- 10ªMED (3)"/>
      <sheetName val="RESUM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 sheetId="176"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3474B-EB71-43D5-B24E-9D43256C08E8}">
  <sheetPr>
    <tabColor rgb="FFFF0000"/>
  </sheetPr>
  <dimension ref="B1:R501"/>
  <sheetViews>
    <sheetView showGridLines="0" tabSelected="1" topLeftCell="B1" workbookViewId="0">
      <selection activeCell="H17" sqref="H17"/>
    </sheetView>
  </sheetViews>
  <sheetFormatPr defaultColWidth="17.33203125" defaultRowHeight="15" customHeight="1" x14ac:dyDescent="0.3"/>
  <cols>
    <col min="1" max="3" width="6.44140625" style="5" customWidth="1"/>
    <col min="4" max="4" width="10.5546875" style="5" customWidth="1"/>
    <col min="5" max="5" width="68.6640625" style="5" customWidth="1"/>
    <col min="6" max="6" width="37.88671875" style="5" customWidth="1"/>
    <col min="7" max="7" width="17.21875" style="5" customWidth="1"/>
    <col min="8" max="8" width="8.6640625" style="5" customWidth="1"/>
    <col min="9" max="9" width="13.88671875" style="5" customWidth="1"/>
    <col min="10" max="10" width="16.44140625" style="5" customWidth="1"/>
    <col min="11" max="11" width="17.33203125" style="5" customWidth="1"/>
    <col min="12" max="12" width="4" style="5" customWidth="1"/>
    <col min="13" max="13" width="5.33203125" style="5" customWidth="1"/>
    <col min="14" max="14" width="17.33203125" style="5"/>
    <col min="15" max="15" width="12.6640625" style="5" customWidth="1"/>
    <col min="16" max="16" width="16.44140625" style="5" customWidth="1"/>
    <col min="17" max="16384" width="17.33203125" style="5"/>
  </cols>
  <sheetData>
    <row r="1" spans="3:18" ht="15" customHeight="1" x14ac:dyDescent="0.3">
      <c r="D1" s="481" t="s">
        <v>6049</v>
      </c>
      <c r="E1" s="481"/>
      <c r="F1" s="481"/>
      <c r="G1" s="481"/>
      <c r="H1" s="481"/>
      <c r="I1" s="481"/>
      <c r="J1" s="481"/>
      <c r="K1" s="481"/>
    </row>
    <row r="2" spans="3:18" ht="14.25" customHeight="1" x14ac:dyDescent="0.3">
      <c r="C2" s="17"/>
      <c r="D2" s="20"/>
      <c r="E2" s="20"/>
      <c r="F2" s="20"/>
      <c r="G2" s="20"/>
      <c r="H2" s="20"/>
      <c r="I2" s="86"/>
      <c r="J2" s="86"/>
      <c r="K2" s="86"/>
      <c r="L2" s="86"/>
      <c r="M2" s="17"/>
      <c r="O2" s="86"/>
      <c r="P2" s="86"/>
      <c r="Q2" s="86"/>
      <c r="R2" s="86"/>
    </row>
    <row r="3" spans="3:18" ht="26.4" customHeight="1" x14ac:dyDescent="0.3">
      <c r="C3" s="17"/>
      <c r="D3" s="213" t="s">
        <v>6137</v>
      </c>
      <c r="E3" s="213"/>
      <c r="F3" s="213"/>
      <c r="G3" s="213"/>
      <c r="H3" s="213"/>
      <c r="I3" s="213"/>
      <c r="J3" s="213"/>
      <c r="K3" s="213"/>
      <c r="L3" s="86"/>
      <c r="M3" s="17"/>
      <c r="O3" s="213"/>
      <c r="P3" s="213"/>
      <c r="Q3" s="213"/>
      <c r="R3" s="213"/>
    </row>
    <row r="4" spans="3:18" ht="14.25" customHeight="1" x14ac:dyDescent="0.3">
      <c r="C4" s="17"/>
      <c r="D4" s="20"/>
      <c r="E4" s="20"/>
      <c r="F4" s="20"/>
      <c r="G4" s="20"/>
      <c r="H4" s="20"/>
      <c r="I4" s="86"/>
      <c r="J4" s="86"/>
      <c r="K4" s="86"/>
      <c r="L4" s="86"/>
      <c r="M4" s="17"/>
      <c r="O4" s="86"/>
      <c r="P4" s="86"/>
      <c r="Q4" s="86"/>
      <c r="R4" s="86"/>
    </row>
    <row r="5" spans="3:18" ht="14.25" customHeight="1" x14ac:dyDescent="0.3">
      <c r="C5" s="17"/>
      <c r="D5" s="20"/>
      <c r="E5" s="20"/>
      <c r="F5" s="20"/>
      <c r="G5" s="20"/>
      <c r="H5" s="20"/>
      <c r="I5" s="17"/>
      <c r="J5" s="17"/>
      <c r="K5" s="17"/>
      <c r="L5" s="17"/>
      <c r="M5" s="17"/>
      <c r="O5" s="17"/>
      <c r="P5" s="17"/>
      <c r="Q5" s="17"/>
      <c r="R5" s="17"/>
    </row>
    <row r="6" spans="3:18" ht="14.25" customHeight="1" x14ac:dyDescent="0.3">
      <c r="C6" s="17"/>
      <c r="D6" s="17"/>
      <c r="E6" s="17"/>
      <c r="F6" s="17"/>
      <c r="G6" s="17"/>
      <c r="H6" s="87"/>
      <c r="I6" s="17"/>
      <c r="J6" s="93"/>
      <c r="K6" s="93"/>
      <c r="L6" s="17"/>
      <c r="M6" s="124"/>
      <c r="O6" s="17"/>
      <c r="P6" s="93"/>
      <c r="Q6" s="93"/>
      <c r="R6" s="93"/>
    </row>
    <row r="7" spans="3:18" ht="14.25" customHeight="1" x14ac:dyDescent="0.3">
      <c r="C7" s="17"/>
      <c r="D7" s="94"/>
      <c r="E7" s="94"/>
      <c r="F7" s="94"/>
      <c r="G7" s="94"/>
      <c r="H7" s="87"/>
      <c r="I7" s="95"/>
      <c r="J7" s="18"/>
      <c r="K7" s="18"/>
      <c r="L7" s="17"/>
      <c r="M7" s="17"/>
      <c r="O7" s="95"/>
      <c r="P7" s="18"/>
      <c r="Q7" s="18"/>
      <c r="R7" s="18"/>
    </row>
    <row r="8" spans="3:18" ht="33" customHeight="1" x14ac:dyDescent="0.3">
      <c r="C8" s="17"/>
      <c r="D8" s="478" t="s">
        <v>6133</v>
      </c>
      <c r="E8" s="479"/>
      <c r="F8" s="479"/>
      <c r="G8" s="479"/>
      <c r="H8" s="479"/>
      <c r="I8" s="479"/>
      <c r="J8" s="479"/>
      <c r="K8" s="480"/>
      <c r="L8" s="96"/>
      <c r="M8" s="17"/>
      <c r="O8" s="17"/>
      <c r="P8" s="93"/>
      <c r="Q8" s="93"/>
      <c r="R8" s="93"/>
    </row>
    <row r="9" spans="3:18" ht="44.25" customHeight="1" x14ac:dyDescent="0.3">
      <c r="C9" s="17"/>
      <c r="D9" s="471" t="s">
        <v>0</v>
      </c>
      <c r="E9" s="472" t="s">
        <v>1</v>
      </c>
      <c r="F9" s="472"/>
      <c r="G9" s="471" t="s">
        <v>2</v>
      </c>
      <c r="H9" s="471" t="s">
        <v>3</v>
      </c>
      <c r="I9" s="473" t="s">
        <v>101</v>
      </c>
      <c r="J9" s="473" t="s">
        <v>112</v>
      </c>
      <c r="K9" s="473" t="s">
        <v>113</v>
      </c>
      <c r="L9" s="97"/>
      <c r="M9" s="17"/>
      <c r="O9" s="95"/>
      <c r="P9" s="18"/>
      <c r="Q9" s="18"/>
      <c r="R9" s="18"/>
    </row>
    <row r="10" spans="3:18" ht="19.95" customHeight="1" x14ac:dyDescent="0.3">
      <c r="C10" s="2" t="s">
        <v>6136</v>
      </c>
      <c r="D10" s="474">
        <v>1</v>
      </c>
      <c r="E10" s="476" t="s">
        <v>9230</v>
      </c>
      <c r="F10" s="448" t="s">
        <v>9224</v>
      </c>
      <c r="G10" s="474" t="s">
        <v>5963</v>
      </c>
      <c r="H10" s="474">
        <v>1</v>
      </c>
      <c r="I10" s="482">
        <f>VLOOKUP(D10,'2-CPU-1'!C:H,6,FALSE)</f>
        <v>134815.74</v>
      </c>
      <c r="J10" s="484">
        <f>I10</f>
        <v>134815.74</v>
      </c>
      <c r="K10" s="482">
        <f>ROUND(SUM(J10*12),2)</f>
        <v>1617788.88</v>
      </c>
      <c r="L10" s="97"/>
      <c r="M10" s="17"/>
      <c r="O10" s="17"/>
      <c r="P10" s="93"/>
      <c r="Q10" s="93"/>
      <c r="R10" s="93"/>
    </row>
    <row r="11" spans="3:18" ht="19.95" customHeight="1" x14ac:dyDescent="0.3">
      <c r="C11" s="2"/>
      <c r="D11" s="475"/>
      <c r="E11" s="477"/>
      <c r="F11" s="448" t="s">
        <v>9225</v>
      </c>
      <c r="G11" s="475"/>
      <c r="H11" s="475"/>
      <c r="I11" s="483"/>
      <c r="J11" s="485"/>
      <c r="K11" s="483"/>
      <c r="L11" s="97"/>
      <c r="M11" s="17"/>
      <c r="O11" s="95"/>
      <c r="P11" s="18"/>
      <c r="Q11" s="18"/>
      <c r="R11" s="18"/>
    </row>
    <row r="12" spans="3:18" ht="19.95" customHeight="1" x14ac:dyDescent="0.3">
      <c r="C12" s="2"/>
      <c r="D12" s="475"/>
      <c r="E12" s="477"/>
      <c r="F12" s="448" t="s">
        <v>6121</v>
      </c>
      <c r="G12" s="475"/>
      <c r="H12" s="475"/>
      <c r="I12" s="483"/>
      <c r="J12" s="485"/>
      <c r="K12" s="483"/>
      <c r="L12" s="97"/>
      <c r="M12" s="17"/>
      <c r="O12" s="95"/>
      <c r="P12" s="18"/>
      <c r="Q12" s="18"/>
      <c r="R12" s="18"/>
    </row>
    <row r="13" spans="3:18" ht="19.95" customHeight="1" x14ac:dyDescent="0.3">
      <c r="C13" s="2"/>
      <c r="D13" s="475"/>
      <c r="E13" s="477"/>
      <c r="F13" s="448" t="s">
        <v>9226</v>
      </c>
      <c r="G13" s="475"/>
      <c r="H13" s="475"/>
      <c r="I13" s="483"/>
      <c r="J13" s="485"/>
      <c r="K13" s="483"/>
      <c r="L13" s="97"/>
      <c r="M13" s="17"/>
      <c r="O13" s="17"/>
      <c r="P13" s="93"/>
      <c r="Q13" s="93"/>
      <c r="R13" s="93"/>
    </row>
    <row r="14" spans="3:18" ht="19.95" customHeight="1" x14ac:dyDescent="0.3">
      <c r="C14" s="2" t="s">
        <v>9243</v>
      </c>
      <c r="D14" s="449">
        <v>2</v>
      </c>
      <c r="E14" s="450" t="s">
        <v>9239</v>
      </c>
      <c r="F14" s="453" t="s">
        <v>9240</v>
      </c>
      <c r="G14" s="449" t="s">
        <v>9241</v>
      </c>
      <c r="H14" s="449">
        <v>40</v>
      </c>
      <c r="I14" s="451">
        <f>VLOOKUP(D14,'2-CPU-2'!C:H,6,FALSE)</f>
        <v>899.20499999999993</v>
      </c>
      <c r="J14" s="451">
        <f>ROUND(($H14*I14),2)</f>
        <v>35968.199999999997</v>
      </c>
      <c r="K14" s="451">
        <f t="shared" ref="K14:K15" si="0">ROUND(SUM(J14*12),2)</f>
        <v>431618.4</v>
      </c>
      <c r="L14" s="97"/>
      <c r="M14" s="17"/>
      <c r="O14" s="17"/>
      <c r="P14" s="93"/>
      <c r="Q14" s="93"/>
      <c r="R14" s="93"/>
    </row>
    <row r="15" spans="3:18" ht="19.95" customHeight="1" x14ac:dyDescent="0.3">
      <c r="C15" s="2" t="s">
        <v>9244</v>
      </c>
      <c r="D15" s="452">
        <v>3</v>
      </c>
      <c r="E15" s="450" t="s">
        <v>9248</v>
      </c>
      <c r="F15" s="465" t="s">
        <v>9246</v>
      </c>
      <c r="G15" s="449" t="s">
        <v>9241</v>
      </c>
      <c r="H15" s="449">
        <v>15</v>
      </c>
      <c r="I15" s="451">
        <f>VLOOKUP(D15,'2-CPU-3'!C:H,6,FALSE)</f>
        <v>1008.574</v>
      </c>
      <c r="J15" s="451">
        <f>ROUND(($H15*I15),2)</f>
        <v>15128.61</v>
      </c>
      <c r="K15" s="451">
        <f t="shared" si="0"/>
        <v>181543.32</v>
      </c>
      <c r="L15" s="97"/>
      <c r="M15" s="17"/>
      <c r="O15" s="95"/>
      <c r="P15" s="18"/>
      <c r="Q15" s="18"/>
      <c r="R15" s="18"/>
    </row>
    <row r="16" spans="3:18" ht="19.95" customHeight="1" x14ac:dyDescent="0.3">
      <c r="C16" s="2" t="s">
        <v>9244</v>
      </c>
      <c r="D16" s="452">
        <v>4</v>
      </c>
      <c r="E16" s="450" t="s">
        <v>9249</v>
      </c>
      <c r="F16" s="453" t="s">
        <v>9247</v>
      </c>
      <c r="G16" s="449" t="s">
        <v>9241</v>
      </c>
      <c r="H16" s="449">
        <v>15</v>
      </c>
      <c r="I16" s="451">
        <f>VLOOKUP(D16,'2-CPU-4'!C:H,6,FALSE)</f>
        <v>1008.574</v>
      </c>
      <c r="J16" s="451">
        <f>ROUND(($H16*I16),2)</f>
        <v>15128.61</v>
      </c>
      <c r="K16" s="451">
        <f t="shared" ref="K16" si="1">ROUND(SUM(J16*12),2)</f>
        <v>181543.32</v>
      </c>
      <c r="L16" s="97"/>
      <c r="M16" s="17"/>
      <c r="O16" s="95"/>
      <c r="P16" s="18"/>
      <c r="Q16" s="18"/>
      <c r="R16" s="18"/>
    </row>
    <row r="17" spans="2:18" ht="30" customHeight="1" x14ac:dyDescent="0.3">
      <c r="B17" s="5">
        <v>2</v>
      </c>
      <c r="C17" s="2" t="s">
        <v>6107</v>
      </c>
      <c r="D17" s="454">
        <v>5</v>
      </c>
      <c r="E17" s="455" t="s">
        <v>9227</v>
      </c>
      <c r="F17" s="456" t="s">
        <v>9228</v>
      </c>
      <c r="G17" s="457" t="s">
        <v>9229</v>
      </c>
      <c r="H17" s="458">
        <v>400</v>
      </c>
      <c r="I17" s="459">
        <f>VLOOKUP(D17,'2-CPU-5'!C:H,6,FALSE)</f>
        <v>220.04399999999998</v>
      </c>
      <c r="J17" s="459">
        <f>ROUND(($H17*I17),2)</f>
        <v>88017.600000000006</v>
      </c>
      <c r="K17" s="460">
        <f t="shared" ref="K17" si="2">ROUND(SUM(J17*12),2)</f>
        <v>1056211.2</v>
      </c>
      <c r="L17" s="97"/>
      <c r="M17" s="17"/>
      <c r="O17" s="17"/>
      <c r="P17" s="93"/>
      <c r="Q17" s="93"/>
      <c r="R17" s="93"/>
    </row>
    <row r="18" spans="2:18" ht="30" customHeight="1" x14ac:dyDescent="0.3">
      <c r="C18" s="17"/>
      <c r="D18" s="461"/>
      <c r="E18" s="462"/>
      <c r="F18" s="462"/>
      <c r="G18" s="462"/>
      <c r="H18" s="462"/>
      <c r="I18" s="463"/>
      <c r="J18" s="464">
        <f>SUBTOTAL(9,J10:J17)</f>
        <v>289058.76</v>
      </c>
      <c r="K18" s="464">
        <f>SUBTOTAL(9,K10:K17)</f>
        <v>3468705.1199999992</v>
      </c>
      <c r="L18" s="98"/>
      <c r="M18" s="17"/>
      <c r="O18" s="95"/>
      <c r="P18" s="18"/>
      <c r="Q18" s="18"/>
      <c r="R18" s="18"/>
    </row>
    <row r="19" spans="2:18" ht="14.25" customHeight="1" x14ac:dyDescent="0.3">
      <c r="C19" s="17"/>
      <c r="D19" s="17"/>
      <c r="E19" s="17"/>
      <c r="F19" s="17"/>
      <c r="G19" s="17"/>
      <c r="H19" s="87"/>
      <c r="I19" s="17"/>
      <c r="J19" s="17"/>
      <c r="K19" s="17"/>
      <c r="L19" s="17"/>
      <c r="M19" s="17"/>
      <c r="O19" s="17"/>
      <c r="P19" s="93"/>
      <c r="Q19" s="93"/>
      <c r="R19" s="93"/>
    </row>
    <row r="20" spans="2:18" ht="14.25" customHeight="1" x14ac:dyDescent="0.3">
      <c r="C20" s="17"/>
      <c r="D20" s="17"/>
      <c r="E20" s="17"/>
      <c r="F20" s="17"/>
      <c r="G20" s="17"/>
      <c r="H20" s="87"/>
      <c r="I20" s="17"/>
      <c r="J20" s="17"/>
      <c r="K20" s="17"/>
      <c r="L20" s="17"/>
      <c r="M20" s="17"/>
      <c r="O20" s="95"/>
      <c r="P20" s="18"/>
      <c r="Q20" s="18"/>
      <c r="R20" s="18"/>
    </row>
    <row r="21" spans="2:18" ht="14.25" customHeight="1" x14ac:dyDescent="0.3">
      <c r="C21" s="17"/>
      <c r="D21" s="17"/>
      <c r="E21" s="17"/>
      <c r="F21" s="17"/>
      <c r="G21" s="17"/>
      <c r="H21" s="87"/>
      <c r="I21" s="17"/>
      <c r="J21" s="17"/>
      <c r="K21" s="17"/>
      <c r="L21" s="17"/>
      <c r="M21" s="17"/>
      <c r="O21" s="17"/>
      <c r="P21" s="93"/>
      <c r="Q21" s="93"/>
      <c r="R21" s="93"/>
    </row>
    <row r="22" spans="2:18" ht="14.25" customHeight="1" x14ac:dyDescent="0.3">
      <c r="C22" s="17"/>
      <c r="D22" s="17"/>
      <c r="E22" s="17"/>
      <c r="F22" s="17"/>
      <c r="G22" s="17"/>
      <c r="H22" s="87"/>
      <c r="I22" s="17"/>
      <c r="J22" s="17"/>
      <c r="K22" s="17"/>
      <c r="L22" s="17"/>
      <c r="M22" s="17"/>
      <c r="O22" s="95"/>
      <c r="P22" s="18"/>
      <c r="Q22" s="18"/>
      <c r="R22" s="18"/>
    </row>
    <row r="23" spans="2:18" ht="30" customHeight="1" x14ac:dyDescent="0.3">
      <c r="C23" s="17"/>
      <c r="D23" s="161" t="s">
        <v>0</v>
      </c>
      <c r="E23" s="163" t="s">
        <v>1</v>
      </c>
      <c r="F23" s="163"/>
      <c r="G23" s="469" t="s">
        <v>2</v>
      </c>
      <c r="H23" s="469" t="s">
        <v>3</v>
      </c>
      <c r="I23" s="17"/>
      <c r="J23" s="17"/>
      <c r="K23" s="17"/>
      <c r="L23" s="17"/>
      <c r="M23" s="17"/>
      <c r="O23" s="17"/>
      <c r="P23" s="17"/>
      <c r="Q23" s="17"/>
      <c r="R23" s="17"/>
    </row>
    <row r="24" spans="2:18" ht="25.05" customHeight="1" x14ac:dyDescent="0.3">
      <c r="C24" s="17"/>
      <c r="D24" s="474">
        <v>1</v>
      </c>
      <c r="E24" s="476" t="s">
        <v>9230</v>
      </c>
      <c r="F24" s="448" t="s">
        <v>9224</v>
      </c>
      <c r="G24" s="449" t="s">
        <v>5969</v>
      </c>
      <c r="H24" s="449">
        <v>1</v>
      </c>
      <c r="I24" s="17"/>
      <c r="J24" s="17"/>
      <c r="K24" s="17"/>
      <c r="L24" s="17"/>
      <c r="M24" s="17"/>
      <c r="O24" s="17"/>
      <c r="P24" s="17"/>
      <c r="Q24" s="17"/>
      <c r="R24" s="17"/>
    </row>
    <row r="25" spans="2:18" ht="25.05" customHeight="1" x14ac:dyDescent="0.3">
      <c r="C25" s="17"/>
      <c r="D25" s="475"/>
      <c r="E25" s="477"/>
      <c r="F25" s="448" t="s">
        <v>9225</v>
      </c>
      <c r="G25" s="449" t="s">
        <v>5969</v>
      </c>
      <c r="H25" s="449">
        <v>1</v>
      </c>
      <c r="I25" s="17"/>
      <c r="J25" s="17"/>
      <c r="K25" s="17"/>
      <c r="L25" s="17"/>
      <c r="M25" s="17"/>
      <c r="O25" s="17"/>
      <c r="P25" s="17"/>
      <c r="Q25" s="17"/>
      <c r="R25" s="17"/>
    </row>
    <row r="26" spans="2:18" ht="25.05" customHeight="1" x14ac:dyDescent="0.3">
      <c r="C26" s="17"/>
      <c r="D26" s="475"/>
      <c r="E26" s="477"/>
      <c r="F26" s="448" t="s">
        <v>6121</v>
      </c>
      <c r="G26" s="449" t="s">
        <v>5969</v>
      </c>
      <c r="H26" s="449">
        <v>1</v>
      </c>
      <c r="I26" s="17"/>
      <c r="J26" s="17"/>
      <c r="K26" s="17"/>
      <c r="L26" s="17"/>
      <c r="M26" s="17"/>
      <c r="O26" s="17"/>
      <c r="P26" s="17"/>
      <c r="Q26" s="17"/>
      <c r="R26" s="17"/>
    </row>
    <row r="27" spans="2:18" ht="25.05" customHeight="1" x14ac:dyDescent="0.3">
      <c r="C27" s="17"/>
      <c r="D27" s="475"/>
      <c r="E27" s="477"/>
      <c r="F27" s="448" t="s">
        <v>9226</v>
      </c>
      <c r="G27" s="449" t="s">
        <v>5969</v>
      </c>
      <c r="H27" s="449">
        <v>6</v>
      </c>
      <c r="I27" s="17"/>
      <c r="J27" s="17"/>
      <c r="K27" s="17"/>
    </row>
    <row r="28" spans="2:18" ht="25.05" customHeight="1" x14ac:dyDescent="0.3">
      <c r="C28" s="17"/>
      <c r="D28" s="449">
        <v>2</v>
      </c>
      <c r="E28" s="450" t="s">
        <v>9239</v>
      </c>
      <c r="F28" s="453" t="s">
        <v>9240</v>
      </c>
      <c r="G28" s="449" t="s">
        <v>5969</v>
      </c>
      <c r="H28" s="467">
        <v>1</v>
      </c>
      <c r="I28" s="17"/>
      <c r="J28" s="17"/>
      <c r="K28" s="17"/>
    </row>
    <row r="29" spans="2:18" ht="25.05" customHeight="1" x14ac:dyDescent="0.3">
      <c r="C29" s="17"/>
      <c r="D29" s="452">
        <v>3</v>
      </c>
      <c r="E29" s="450" t="s">
        <v>9248</v>
      </c>
      <c r="F29" s="466" t="s">
        <v>9246</v>
      </c>
      <c r="G29" s="449" t="s">
        <v>5969</v>
      </c>
      <c r="H29" s="467">
        <v>1</v>
      </c>
      <c r="I29" s="17"/>
      <c r="J29" s="17"/>
      <c r="K29" s="17"/>
    </row>
    <row r="30" spans="2:18" ht="25.05" customHeight="1" x14ac:dyDescent="0.3">
      <c r="C30" s="17"/>
      <c r="D30" s="452">
        <v>4</v>
      </c>
      <c r="E30" s="450" t="s">
        <v>9249</v>
      </c>
      <c r="F30" s="453" t="s">
        <v>9247</v>
      </c>
      <c r="G30" s="449" t="s">
        <v>5969</v>
      </c>
      <c r="H30" s="467">
        <v>1</v>
      </c>
      <c r="I30" s="17"/>
      <c r="J30" s="17"/>
      <c r="K30" s="17"/>
      <c r="L30" s="17"/>
    </row>
    <row r="31" spans="2:18" ht="25.05" customHeight="1" x14ac:dyDescent="0.3">
      <c r="C31" s="17"/>
      <c r="D31" s="454">
        <v>5</v>
      </c>
      <c r="E31" s="455" t="s">
        <v>9227</v>
      </c>
      <c r="F31" s="455" t="s">
        <v>9228</v>
      </c>
      <c r="G31" s="449" t="s">
        <v>5969</v>
      </c>
      <c r="H31" s="468">
        <v>1</v>
      </c>
    </row>
    <row r="32" spans="2:18" ht="30" customHeight="1" x14ac:dyDescent="0.3">
      <c r="C32" s="17"/>
      <c r="D32" s="461"/>
      <c r="E32" s="462"/>
      <c r="F32" s="462"/>
      <c r="G32" s="470"/>
      <c r="H32" s="462"/>
    </row>
    <row r="33" spans="3:18" ht="14.25" customHeight="1" x14ac:dyDescent="0.3">
      <c r="C33" s="17"/>
    </row>
    <row r="34" spans="3:18" ht="14.25" customHeight="1" x14ac:dyDescent="0.3">
      <c r="C34" s="17"/>
    </row>
    <row r="35" spans="3:18" ht="14.25" customHeight="1" x14ac:dyDescent="0.3">
      <c r="C35" s="17"/>
    </row>
    <row r="36" spans="3:18" ht="14.25" customHeight="1" x14ac:dyDescent="0.3">
      <c r="C36" s="17"/>
    </row>
    <row r="37" spans="3:18" ht="14.25" customHeight="1" x14ac:dyDescent="0.3">
      <c r="C37" s="17"/>
    </row>
    <row r="38" spans="3:18" ht="14.25" customHeight="1" x14ac:dyDescent="0.3">
      <c r="C38" s="17"/>
      <c r="D38" s="17"/>
      <c r="E38" s="17"/>
      <c r="F38" s="17"/>
      <c r="G38" s="17"/>
      <c r="H38" s="87"/>
      <c r="I38" s="17"/>
      <c r="J38" s="17"/>
      <c r="K38" s="17"/>
      <c r="L38" s="17"/>
      <c r="M38" s="17"/>
      <c r="O38" s="17"/>
      <c r="P38" s="17"/>
      <c r="Q38" s="17"/>
      <c r="R38" s="17"/>
    </row>
    <row r="39" spans="3:18" ht="14.25" customHeight="1" x14ac:dyDescent="0.3">
      <c r="C39" s="17"/>
      <c r="D39" s="17"/>
      <c r="E39" s="17"/>
      <c r="F39" s="17"/>
      <c r="G39" s="17"/>
      <c r="H39" s="87"/>
      <c r="I39" s="17"/>
      <c r="J39" s="17"/>
      <c r="K39" s="17"/>
      <c r="L39" s="17"/>
      <c r="M39" s="17"/>
      <c r="O39" s="17"/>
      <c r="P39" s="17"/>
      <c r="Q39" s="17"/>
      <c r="R39" s="17"/>
    </row>
    <row r="40" spans="3:18" ht="14.25" customHeight="1" x14ac:dyDescent="0.3">
      <c r="C40" s="17"/>
      <c r="D40" s="17"/>
      <c r="E40" s="17"/>
      <c r="F40" s="17"/>
      <c r="G40" s="17"/>
      <c r="H40" s="87"/>
      <c r="I40" s="17"/>
      <c r="J40" s="17"/>
      <c r="K40" s="17"/>
      <c r="L40" s="17"/>
      <c r="M40" s="17"/>
      <c r="O40" s="17"/>
      <c r="P40" s="17"/>
      <c r="Q40" s="17"/>
      <c r="R40" s="17"/>
    </row>
    <row r="41" spans="3:18" ht="14.25" customHeight="1" x14ac:dyDescent="0.3">
      <c r="C41" s="17"/>
      <c r="D41" s="17"/>
      <c r="E41" s="17"/>
      <c r="F41" s="17"/>
      <c r="G41" s="17"/>
      <c r="H41" s="87"/>
      <c r="I41" s="17"/>
      <c r="J41" s="17"/>
      <c r="K41" s="17"/>
      <c r="L41" s="17"/>
      <c r="M41" s="17"/>
      <c r="O41" s="17"/>
      <c r="P41" s="17"/>
      <c r="Q41" s="17"/>
      <c r="R41" s="17"/>
    </row>
    <row r="42" spans="3:18" ht="14.25" customHeight="1" x14ac:dyDescent="0.3">
      <c r="C42" s="17"/>
      <c r="D42" s="17"/>
      <c r="E42" s="17"/>
      <c r="F42" s="17"/>
      <c r="G42" s="17"/>
      <c r="H42" s="87"/>
      <c r="I42" s="17"/>
      <c r="J42" s="17"/>
      <c r="K42" s="17"/>
      <c r="L42" s="17"/>
      <c r="M42" s="17"/>
      <c r="O42" s="17"/>
      <c r="P42" s="17"/>
      <c r="Q42" s="17"/>
      <c r="R42" s="17"/>
    </row>
    <row r="43" spans="3:18" ht="14.25" customHeight="1" x14ac:dyDescent="0.3">
      <c r="C43" s="17"/>
      <c r="D43" s="17"/>
      <c r="E43" s="17"/>
      <c r="F43" s="17"/>
      <c r="G43" s="17"/>
      <c r="H43" s="87"/>
      <c r="I43" s="17"/>
      <c r="J43" s="17"/>
      <c r="K43" s="17"/>
      <c r="L43" s="17"/>
      <c r="M43" s="17"/>
      <c r="O43" s="17"/>
      <c r="P43" s="17"/>
      <c r="Q43" s="17"/>
      <c r="R43" s="17"/>
    </row>
    <row r="44" spans="3:18" ht="14.25" customHeight="1" x14ac:dyDescent="0.3">
      <c r="C44" s="17"/>
      <c r="D44" s="17"/>
      <c r="E44" s="17"/>
      <c r="F44" s="17"/>
      <c r="G44" s="17"/>
      <c r="H44" s="87"/>
      <c r="I44" s="17"/>
      <c r="J44" s="17"/>
      <c r="K44" s="17"/>
      <c r="L44" s="17"/>
      <c r="M44" s="17"/>
      <c r="O44" s="17"/>
      <c r="P44" s="17"/>
      <c r="Q44" s="17"/>
      <c r="R44" s="17"/>
    </row>
    <row r="45" spans="3:18" ht="14.25" customHeight="1" x14ac:dyDescent="0.3">
      <c r="C45" s="17"/>
      <c r="D45" s="17"/>
      <c r="E45" s="17"/>
      <c r="F45" s="17"/>
      <c r="G45" s="17"/>
      <c r="H45" s="87"/>
      <c r="I45" s="17"/>
      <c r="J45" s="17"/>
      <c r="K45" s="17"/>
      <c r="L45" s="17"/>
      <c r="M45" s="17"/>
      <c r="O45" s="17"/>
      <c r="P45" s="17"/>
      <c r="Q45" s="17"/>
      <c r="R45" s="17"/>
    </row>
    <row r="46" spans="3:18" ht="14.25" customHeight="1" x14ac:dyDescent="0.3">
      <c r="C46" s="17"/>
      <c r="D46" s="17"/>
      <c r="E46" s="17"/>
      <c r="F46" s="17"/>
      <c r="G46" s="17"/>
      <c r="H46" s="87"/>
      <c r="I46" s="17"/>
      <c r="J46" s="17"/>
      <c r="K46" s="17"/>
      <c r="L46" s="17"/>
      <c r="M46" s="17"/>
      <c r="O46" s="17"/>
      <c r="P46" s="17"/>
      <c r="Q46" s="17"/>
      <c r="R46" s="17"/>
    </row>
    <row r="47" spans="3:18" ht="14.25" customHeight="1" x14ac:dyDescent="0.3">
      <c r="C47" s="17"/>
      <c r="D47" s="17"/>
      <c r="E47" s="17"/>
      <c r="F47" s="17"/>
      <c r="G47" s="17"/>
      <c r="H47" s="87"/>
      <c r="I47" s="17"/>
      <c r="J47" s="17"/>
      <c r="K47" s="17"/>
      <c r="L47" s="17"/>
      <c r="M47" s="17"/>
      <c r="O47" s="17"/>
      <c r="P47" s="17"/>
      <c r="Q47" s="17"/>
      <c r="R47" s="17"/>
    </row>
    <row r="48" spans="3:18" ht="14.25" customHeight="1" x14ac:dyDescent="0.3">
      <c r="C48" s="17"/>
      <c r="D48" s="17"/>
      <c r="E48" s="17"/>
      <c r="F48" s="17"/>
      <c r="G48" s="17"/>
      <c r="H48" s="87"/>
      <c r="I48" s="17"/>
      <c r="J48" s="17"/>
      <c r="K48" s="17"/>
      <c r="L48" s="17"/>
      <c r="M48" s="17"/>
      <c r="O48" s="17"/>
      <c r="P48" s="17"/>
      <c r="Q48" s="17"/>
      <c r="R48" s="17"/>
    </row>
    <row r="49" spans="3:18" ht="14.25" customHeight="1" x14ac:dyDescent="0.3">
      <c r="C49" s="17"/>
      <c r="D49" s="17"/>
      <c r="E49" s="17"/>
      <c r="F49" s="17"/>
      <c r="G49" s="17"/>
      <c r="H49" s="87"/>
      <c r="I49" s="17"/>
      <c r="J49" s="17"/>
      <c r="K49" s="17"/>
      <c r="L49" s="17"/>
      <c r="M49" s="17"/>
      <c r="O49" s="17"/>
      <c r="P49" s="17"/>
      <c r="Q49" s="17"/>
      <c r="R49" s="17"/>
    </row>
    <row r="50" spans="3:18" ht="14.25" customHeight="1" x14ac:dyDescent="0.3">
      <c r="C50" s="17"/>
      <c r="D50" s="17"/>
      <c r="E50" s="17"/>
      <c r="F50" s="17"/>
      <c r="G50" s="17"/>
      <c r="H50" s="87"/>
      <c r="I50" s="17"/>
      <c r="J50" s="17"/>
      <c r="K50" s="17"/>
      <c r="L50" s="17"/>
      <c r="M50" s="17"/>
      <c r="O50" s="17"/>
      <c r="P50" s="17"/>
      <c r="Q50" s="17"/>
      <c r="R50" s="17"/>
    </row>
    <row r="51" spans="3:18" ht="14.25" customHeight="1" x14ac:dyDescent="0.3">
      <c r="C51" s="17"/>
      <c r="D51" s="17"/>
      <c r="E51" s="17"/>
      <c r="F51" s="17"/>
      <c r="G51" s="17"/>
      <c r="H51" s="87"/>
      <c r="I51" s="17"/>
      <c r="J51" s="17"/>
      <c r="K51" s="17"/>
      <c r="L51" s="17"/>
      <c r="M51" s="17"/>
      <c r="O51" s="17"/>
      <c r="P51" s="17"/>
      <c r="Q51" s="17"/>
      <c r="R51" s="17"/>
    </row>
    <row r="52" spans="3:18" ht="14.25" customHeight="1" x14ac:dyDescent="0.3">
      <c r="C52" s="17"/>
      <c r="D52" s="17"/>
      <c r="E52" s="17"/>
      <c r="F52" s="17"/>
      <c r="G52" s="17"/>
      <c r="H52" s="87"/>
      <c r="I52" s="17"/>
      <c r="J52" s="17"/>
      <c r="K52" s="17"/>
      <c r="L52" s="17"/>
      <c r="M52" s="17"/>
      <c r="O52" s="17"/>
      <c r="P52" s="17"/>
      <c r="Q52" s="17"/>
      <c r="R52" s="17"/>
    </row>
    <row r="53" spans="3:18" ht="14.25" customHeight="1" x14ac:dyDescent="0.3">
      <c r="C53" s="17"/>
      <c r="D53" s="17"/>
      <c r="E53" s="17"/>
      <c r="F53" s="17"/>
      <c r="G53" s="17"/>
      <c r="H53" s="87"/>
      <c r="I53" s="17"/>
      <c r="J53" s="17"/>
      <c r="K53" s="17"/>
      <c r="L53" s="17"/>
      <c r="M53" s="17"/>
      <c r="O53" s="17"/>
      <c r="P53" s="17"/>
      <c r="Q53" s="17"/>
      <c r="R53" s="17"/>
    </row>
    <row r="54" spans="3:18" ht="14.25" customHeight="1" x14ac:dyDescent="0.3">
      <c r="C54" s="17"/>
      <c r="D54" s="17"/>
      <c r="E54" s="17"/>
      <c r="F54" s="17"/>
      <c r="G54" s="17"/>
      <c r="H54" s="87"/>
      <c r="I54" s="17"/>
      <c r="J54" s="17"/>
      <c r="K54" s="17"/>
      <c r="L54" s="17"/>
      <c r="M54" s="17"/>
      <c r="O54" s="17"/>
      <c r="P54" s="17"/>
      <c r="Q54" s="17"/>
      <c r="R54" s="17"/>
    </row>
    <row r="55" spans="3:18" ht="14.25" customHeight="1" x14ac:dyDescent="0.3">
      <c r="C55" s="17"/>
      <c r="D55" s="17"/>
      <c r="E55" s="17"/>
      <c r="F55" s="17"/>
      <c r="G55" s="17"/>
      <c r="H55" s="87"/>
      <c r="I55" s="17"/>
      <c r="J55" s="17"/>
      <c r="K55" s="17"/>
      <c r="L55" s="17"/>
      <c r="M55" s="17"/>
      <c r="O55" s="17"/>
      <c r="P55" s="17"/>
      <c r="Q55" s="17"/>
      <c r="R55" s="17"/>
    </row>
    <row r="56" spans="3:18" ht="14.25" customHeight="1" x14ac:dyDescent="0.3">
      <c r="C56" s="17"/>
      <c r="D56" s="17"/>
      <c r="E56" s="17"/>
      <c r="F56" s="17"/>
      <c r="G56" s="17"/>
      <c r="H56" s="87"/>
      <c r="I56" s="17"/>
      <c r="J56" s="17"/>
      <c r="K56" s="17"/>
      <c r="L56" s="17"/>
      <c r="M56" s="17"/>
      <c r="O56" s="17"/>
      <c r="P56" s="17"/>
      <c r="Q56" s="17"/>
      <c r="R56" s="17"/>
    </row>
    <row r="57" spans="3:18" ht="14.25" customHeight="1" x14ac:dyDescent="0.3">
      <c r="C57" s="17"/>
      <c r="D57" s="17"/>
      <c r="E57" s="17"/>
      <c r="F57" s="17"/>
      <c r="G57" s="17"/>
      <c r="H57" s="87"/>
      <c r="I57" s="17"/>
      <c r="J57" s="17"/>
      <c r="K57" s="17"/>
      <c r="L57" s="17"/>
      <c r="M57" s="17"/>
      <c r="O57" s="17"/>
      <c r="P57" s="17"/>
      <c r="Q57" s="17"/>
      <c r="R57" s="17"/>
    </row>
    <row r="58" spans="3:18" ht="14.25" customHeight="1" x14ac:dyDescent="0.3">
      <c r="C58" s="17"/>
      <c r="D58" s="17"/>
      <c r="E58" s="17"/>
      <c r="F58" s="17"/>
      <c r="G58" s="17"/>
      <c r="H58" s="87"/>
      <c r="I58" s="17"/>
      <c r="J58" s="17"/>
      <c r="K58" s="17"/>
      <c r="L58" s="17"/>
      <c r="M58" s="17"/>
      <c r="O58" s="17"/>
      <c r="P58" s="17"/>
      <c r="Q58" s="17"/>
      <c r="R58" s="17"/>
    </row>
    <row r="59" spans="3:18" ht="14.25" customHeight="1" x14ac:dyDescent="0.3">
      <c r="C59" s="17"/>
      <c r="D59" s="17"/>
      <c r="E59" s="17"/>
      <c r="F59" s="17"/>
      <c r="G59" s="17"/>
      <c r="H59" s="87"/>
      <c r="I59" s="17"/>
      <c r="J59" s="17"/>
      <c r="K59" s="17"/>
      <c r="L59" s="17"/>
      <c r="M59" s="17"/>
      <c r="O59" s="17"/>
      <c r="P59" s="17"/>
      <c r="Q59" s="17"/>
      <c r="R59" s="17"/>
    </row>
    <row r="60" spans="3:18" ht="14.25" customHeight="1" x14ac:dyDescent="0.3">
      <c r="C60" s="17"/>
      <c r="D60" s="17"/>
      <c r="E60" s="17"/>
      <c r="F60" s="17"/>
      <c r="G60" s="17"/>
      <c r="H60" s="87"/>
      <c r="I60" s="17"/>
      <c r="J60" s="17"/>
      <c r="K60" s="17"/>
      <c r="L60" s="17"/>
      <c r="M60" s="17"/>
      <c r="O60" s="17"/>
      <c r="P60" s="17"/>
      <c r="Q60" s="17"/>
      <c r="R60" s="17"/>
    </row>
    <row r="61" spans="3:18" ht="14.25" customHeight="1" x14ac:dyDescent="0.3">
      <c r="C61" s="17"/>
      <c r="D61" s="17"/>
      <c r="E61" s="17"/>
      <c r="F61" s="17"/>
      <c r="G61" s="17"/>
      <c r="H61" s="87"/>
      <c r="I61" s="17"/>
      <c r="J61" s="17"/>
      <c r="K61" s="17"/>
      <c r="L61" s="17"/>
      <c r="M61" s="17"/>
      <c r="O61" s="17"/>
      <c r="P61" s="17"/>
      <c r="Q61" s="17"/>
      <c r="R61" s="17"/>
    </row>
    <row r="62" spans="3:18" ht="14.25" customHeight="1" x14ac:dyDescent="0.3">
      <c r="C62" s="17"/>
      <c r="D62" s="17"/>
      <c r="E62" s="17"/>
      <c r="F62" s="17"/>
      <c r="G62" s="17"/>
      <c r="H62" s="87"/>
      <c r="I62" s="17"/>
      <c r="J62" s="17"/>
      <c r="K62" s="17"/>
      <c r="L62" s="17"/>
      <c r="M62" s="17"/>
      <c r="O62" s="17"/>
      <c r="P62" s="17"/>
      <c r="Q62" s="17"/>
      <c r="R62" s="17"/>
    </row>
    <row r="63" spans="3:18" ht="14.25" customHeight="1" x14ac:dyDescent="0.3">
      <c r="C63" s="17"/>
      <c r="D63" s="17"/>
      <c r="E63" s="17"/>
      <c r="F63" s="17"/>
      <c r="G63" s="17"/>
      <c r="H63" s="87"/>
      <c r="I63" s="17"/>
      <c r="J63" s="17"/>
      <c r="K63" s="17"/>
      <c r="L63" s="17"/>
      <c r="M63" s="17"/>
      <c r="O63" s="17"/>
      <c r="P63" s="17"/>
      <c r="Q63" s="17"/>
      <c r="R63" s="17"/>
    </row>
    <row r="64" spans="3:18" ht="14.25" customHeight="1" x14ac:dyDescent="0.3">
      <c r="C64" s="17"/>
      <c r="D64" s="17"/>
      <c r="E64" s="17"/>
      <c r="F64" s="17"/>
      <c r="G64" s="17"/>
      <c r="H64" s="87"/>
      <c r="I64" s="17"/>
      <c r="J64" s="17"/>
      <c r="K64" s="17"/>
      <c r="L64" s="17"/>
      <c r="M64" s="17"/>
      <c r="O64" s="17"/>
      <c r="P64" s="17"/>
      <c r="Q64" s="17"/>
      <c r="R64" s="17"/>
    </row>
    <row r="65" spans="3:18" ht="14.25" customHeight="1" x14ac:dyDescent="0.3">
      <c r="C65" s="17"/>
      <c r="D65" s="17"/>
      <c r="E65" s="17"/>
      <c r="F65" s="17"/>
      <c r="G65" s="17"/>
      <c r="H65" s="87"/>
      <c r="I65" s="17"/>
      <c r="J65" s="17"/>
      <c r="K65" s="17"/>
      <c r="L65" s="17"/>
      <c r="M65" s="17"/>
      <c r="O65" s="17"/>
      <c r="P65" s="17"/>
      <c r="Q65" s="17"/>
      <c r="R65" s="17"/>
    </row>
    <row r="66" spans="3:18" ht="14.25" customHeight="1" x14ac:dyDescent="0.3">
      <c r="C66" s="17"/>
      <c r="D66" s="17"/>
      <c r="E66" s="17"/>
      <c r="F66" s="17"/>
      <c r="G66" s="17"/>
      <c r="H66" s="87"/>
      <c r="I66" s="17"/>
      <c r="J66" s="17"/>
      <c r="K66" s="17"/>
      <c r="L66" s="17"/>
      <c r="M66" s="17"/>
      <c r="O66" s="17"/>
      <c r="P66" s="17"/>
      <c r="Q66" s="17"/>
      <c r="R66" s="17"/>
    </row>
    <row r="67" spans="3:18" ht="14.25" customHeight="1" x14ac:dyDescent="0.3">
      <c r="C67" s="17"/>
      <c r="D67" s="17"/>
      <c r="E67" s="17"/>
      <c r="F67" s="17"/>
      <c r="G67" s="17"/>
      <c r="H67" s="87"/>
      <c r="I67" s="17"/>
      <c r="J67" s="17"/>
      <c r="K67" s="17"/>
      <c r="L67" s="17"/>
      <c r="M67" s="17"/>
      <c r="O67" s="17"/>
      <c r="P67" s="17"/>
      <c r="Q67" s="17"/>
      <c r="R67" s="17"/>
    </row>
    <row r="68" spans="3:18" ht="14.25" customHeight="1" x14ac:dyDescent="0.3">
      <c r="C68" s="17"/>
      <c r="D68" s="17"/>
      <c r="E68" s="17"/>
      <c r="F68" s="17"/>
      <c r="G68" s="17"/>
      <c r="H68" s="87"/>
      <c r="I68" s="17"/>
      <c r="J68" s="17"/>
      <c r="K68" s="17"/>
      <c r="L68" s="17"/>
      <c r="M68" s="17"/>
      <c r="O68" s="17"/>
      <c r="P68" s="17"/>
      <c r="Q68" s="17"/>
      <c r="R68" s="17"/>
    </row>
    <row r="69" spans="3:18" ht="14.25" customHeight="1" x14ac:dyDescent="0.3">
      <c r="C69" s="17"/>
      <c r="D69" s="17"/>
      <c r="E69" s="17"/>
      <c r="F69" s="17"/>
      <c r="G69" s="17"/>
      <c r="H69" s="87"/>
      <c r="I69" s="17"/>
      <c r="J69" s="17"/>
      <c r="K69" s="17"/>
      <c r="L69" s="17"/>
      <c r="M69" s="17"/>
      <c r="O69" s="17"/>
      <c r="P69" s="17"/>
      <c r="Q69" s="17"/>
      <c r="R69" s="17"/>
    </row>
    <row r="70" spans="3:18" ht="14.25" customHeight="1" x14ac:dyDescent="0.3">
      <c r="C70" s="17"/>
      <c r="D70" s="17"/>
      <c r="E70" s="17"/>
      <c r="F70" s="17"/>
      <c r="G70" s="17"/>
      <c r="H70" s="87"/>
      <c r="I70" s="17"/>
      <c r="J70" s="17"/>
      <c r="K70" s="17"/>
      <c r="L70" s="17"/>
      <c r="M70" s="17"/>
      <c r="O70" s="17"/>
      <c r="P70" s="17"/>
      <c r="Q70" s="17"/>
      <c r="R70" s="17"/>
    </row>
    <row r="71" spans="3:18" ht="14.25" customHeight="1" x14ac:dyDescent="0.3">
      <c r="C71" s="17"/>
      <c r="D71" s="17"/>
      <c r="E71" s="17"/>
      <c r="F71" s="17"/>
      <c r="G71" s="17"/>
      <c r="H71" s="87"/>
      <c r="I71" s="17"/>
      <c r="J71" s="17"/>
      <c r="K71" s="17"/>
      <c r="L71" s="17"/>
      <c r="M71" s="17"/>
      <c r="O71" s="17"/>
      <c r="P71" s="17"/>
      <c r="Q71" s="17"/>
      <c r="R71" s="17"/>
    </row>
    <row r="72" spans="3:18" ht="14.25" customHeight="1" x14ac:dyDescent="0.3">
      <c r="C72" s="17"/>
      <c r="D72" s="17"/>
      <c r="E72" s="17"/>
      <c r="F72" s="17"/>
      <c r="G72" s="17"/>
      <c r="H72" s="87"/>
      <c r="I72" s="17"/>
      <c r="J72" s="17"/>
      <c r="K72" s="17"/>
      <c r="L72" s="17"/>
      <c r="M72" s="17"/>
      <c r="O72" s="17"/>
      <c r="P72" s="17"/>
      <c r="Q72" s="17"/>
      <c r="R72" s="17"/>
    </row>
    <row r="73" spans="3:18" ht="14.25" customHeight="1" x14ac:dyDescent="0.3">
      <c r="C73" s="17"/>
      <c r="D73" s="17"/>
      <c r="E73" s="17"/>
      <c r="F73" s="17"/>
      <c r="G73" s="17"/>
      <c r="H73" s="87"/>
      <c r="I73" s="17"/>
      <c r="J73" s="17"/>
      <c r="K73" s="17"/>
      <c r="L73" s="17"/>
      <c r="M73" s="17"/>
      <c r="O73" s="17"/>
      <c r="P73" s="17"/>
      <c r="Q73" s="17"/>
      <c r="R73" s="17"/>
    </row>
    <row r="74" spans="3:18" ht="14.25" customHeight="1" x14ac:dyDescent="0.3">
      <c r="C74" s="17"/>
      <c r="D74" s="17"/>
      <c r="E74" s="17"/>
      <c r="F74" s="17"/>
      <c r="G74" s="17"/>
      <c r="H74" s="87"/>
      <c r="I74" s="17"/>
      <c r="J74" s="17"/>
      <c r="K74" s="17"/>
      <c r="L74" s="17"/>
      <c r="M74" s="17"/>
      <c r="O74" s="17"/>
      <c r="P74" s="17"/>
      <c r="Q74" s="17"/>
      <c r="R74" s="17"/>
    </row>
    <row r="75" spans="3:18" ht="14.25" customHeight="1" x14ac:dyDescent="0.3">
      <c r="C75" s="17"/>
      <c r="D75" s="17"/>
      <c r="E75" s="17"/>
      <c r="F75" s="17"/>
      <c r="G75" s="17"/>
      <c r="H75" s="87"/>
      <c r="I75" s="17"/>
      <c r="J75" s="17"/>
      <c r="K75" s="17"/>
      <c r="L75" s="17"/>
      <c r="M75" s="17"/>
      <c r="O75" s="17"/>
      <c r="P75" s="17"/>
      <c r="Q75" s="17"/>
      <c r="R75" s="17"/>
    </row>
    <row r="76" spans="3:18" ht="14.25" customHeight="1" x14ac:dyDescent="0.3">
      <c r="C76" s="17"/>
      <c r="D76" s="17"/>
      <c r="E76" s="17"/>
      <c r="F76" s="17"/>
      <c r="G76" s="17"/>
      <c r="H76" s="87"/>
      <c r="I76" s="17"/>
      <c r="J76" s="17"/>
      <c r="K76" s="17"/>
      <c r="L76" s="17"/>
      <c r="M76" s="17"/>
      <c r="O76" s="17"/>
      <c r="P76" s="17"/>
      <c r="Q76" s="17"/>
      <c r="R76" s="17"/>
    </row>
    <row r="77" spans="3:18" ht="14.25" customHeight="1" x14ac:dyDescent="0.3">
      <c r="C77" s="17"/>
      <c r="D77" s="17"/>
      <c r="E77" s="17"/>
      <c r="F77" s="17"/>
      <c r="G77" s="17"/>
      <c r="H77" s="87"/>
      <c r="I77" s="17"/>
      <c r="J77" s="17"/>
      <c r="K77" s="17"/>
      <c r="L77" s="17"/>
      <c r="M77" s="17"/>
      <c r="O77" s="17"/>
      <c r="P77" s="17"/>
      <c r="Q77" s="17"/>
      <c r="R77" s="17"/>
    </row>
    <row r="78" spans="3:18" ht="14.25" customHeight="1" x14ac:dyDescent="0.3">
      <c r="C78" s="17"/>
      <c r="D78" s="17"/>
      <c r="E78" s="17"/>
      <c r="F78" s="17"/>
      <c r="G78" s="17"/>
      <c r="H78" s="87"/>
      <c r="I78" s="17"/>
      <c r="J78" s="17"/>
      <c r="K78" s="17"/>
      <c r="L78" s="17"/>
      <c r="M78" s="17"/>
      <c r="O78" s="17"/>
      <c r="P78" s="17"/>
      <c r="Q78" s="17"/>
      <c r="R78" s="17"/>
    </row>
    <row r="79" spans="3:18" ht="14.25" customHeight="1" x14ac:dyDescent="0.3">
      <c r="C79" s="17"/>
      <c r="D79" s="17"/>
      <c r="E79" s="17"/>
      <c r="F79" s="17"/>
      <c r="G79" s="17"/>
      <c r="H79" s="87"/>
      <c r="I79" s="17"/>
      <c r="J79" s="17"/>
      <c r="K79" s="17"/>
      <c r="L79" s="17"/>
      <c r="M79" s="17"/>
      <c r="O79" s="17"/>
      <c r="P79" s="17"/>
      <c r="Q79" s="17"/>
      <c r="R79" s="17"/>
    </row>
    <row r="80" spans="3:18" ht="14.25" customHeight="1" x14ac:dyDescent="0.3">
      <c r="C80" s="17"/>
      <c r="D80" s="17"/>
      <c r="E80" s="17"/>
      <c r="F80" s="17"/>
      <c r="G80" s="17"/>
      <c r="H80" s="87"/>
      <c r="I80" s="17"/>
      <c r="J80" s="17"/>
      <c r="K80" s="17"/>
      <c r="L80" s="17"/>
      <c r="M80" s="17"/>
      <c r="O80" s="17"/>
      <c r="P80" s="17"/>
      <c r="Q80" s="17"/>
      <c r="R80" s="17"/>
    </row>
    <row r="81" spans="3:18" ht="14.25" customHeight="1" x14ac:dyDescent="0.3">
      <c r="C81" s="17"/>
      <c r="D81" s="17"/>
      <c r="E81" s="17"/>
      <c r="F81" s="17"/>
      <c r="G81" s="17"/>
      <c r="H81" s="87"/>
      <c r="I81" s="17"/>
      <c r="J81" s="17"/>
      <c r="K81" s="17"/>
      <c r="L81" s="17"/>
      <c r="M81" s="17"/>
      <c r="O81" s="17"/>
      <c r="P81" s="17"/>
      <c r="Q81" s="17"/>
      <c r="R81" s="17"/>
    </row>
    <row r="82" spans="3:18" ht="14.25" customHeight="1" x14ac:dyDescent="0.3">
      <c r="C82" s="17"/>
      <c r="D82" s="17"/>
      <c r="E82" s="17"/>
      <c r="F82" s="17"/>
      <c r="G82" s="17"/>
      <c r="H82" s="87"/>
      <c r="I82" s="17"/>
      <c r="J82" s="17"/>
      <c r="K82" s="17"/>
      <c r="L82" s="17"/>
      <c r="M82" s="17"/>
      <c r="O82" s="17"/>
      <c r="P82" s="17"/>
      <c r="Q82" s="17"/>
      <c r="R82" s="17"/>
    </row>
    <row r="83" spans="3:18" ht="14.25" customHeight="1" x14ac:dyDescent="0.3">
      <c r="C83" s="17"/>
      <c r="D83" s="17"/>
      <c r="E83" s="17"/>
      <c r="F83" s="17"/>
      <c r="G83" s="17"/>
      <c r="H83" s="87"/>
      <c r="I83" s="17"/>
      <c r="J83" s="17"/>
      <c r="K83" s="17"/>
      <c r="L83" s="17"/>
      <c r="M83" s="17"/>
      <c r="O83" s="17"/>
      <c r="P83" s="17"/>
      <c r="Q83" s="17"/>
      <c r="R83" s="17"/>
    </row>
    <row r="84" spans="3:18" ht="14.25" customHeight="1" x14ac:dyDescent="0.3">
      <c r="C84" s="17"/>
      <c r="D84" s="17"/>
      <c r="E84" s="17"/>
      <c r="F84" s="17"/>
      <c r="G84" s="17"/>
      <c r="H84" s="87"/>
      <c r="I84" s="17"/>
      <c r="J84" s="17"/>
      <c r="K84" s="17"/>
      <c r="L84" s="17"/>
      <c r="M84" s="17"/>
      <c r="O84" s="17"/>
      <c r="P84" s="17"/>
      <c r="Q84" s="17"/>
      <c r="R84" s="17"/>
    </row>
    <row r="85" spans="3:18" ht="14.25" customHeight="1" x14ac:dyDescent="0.3">
      <c r="C85" s="17"/>
      <c r="D85" s="17"/>
      <c r="E85" s="17"/>
      <c r="F85" s="17"/>
      <c r="G85" s="17"/>
      <c r="H85" s="87"/>
      <c r="I85" s="17"/>
      <c r="J85" s="17"/>
      <c r="K85" s="17"/>
      <c r="L85" s="17"/>
      <c r="M85" s="17"/>
      <c r="O85" s="17"/>
      <c r="P85" s="17"/>
      <c r="Q85" s="17"/>
      <c r="R85" s="17"/>
    </row>
    <row r="86" spans="3:18" ht="14.25" customHeight="1" x14ac:dyDescent="0.3">
      <c r="C86" s="17"/>
      <c r="D86" s="17"/>
      <c r="E86" s="17"/>
      <c r="F86" s="17"/>
      <c r="G86" s="17"/>
      <c r="H86" s="87"/>
      <c r="I86" s="17"/>
      <c r="J86" s="17"/>
      <c r="K86" s="17"/>
      <c r="L86" s="17"/>
      <c r="M86" s="17"/>
      <c r="O86" s="17"/>
      <c r="P86" s="17"/>
      <c r="Q86" s="17"/>
      <c r="R86" s="17"/>
    </row>
    <row r="87" spans="3:18" ht="14.25" customHeight="1" x14ac:dyDescent="0.3">
      <c r="C87" s="17"/>
      <c r="D87" s="17"/>
      <c r="E87" s="17"/>
      <c r="F87" s="17"/>
      <c r="G87" s="17"/>
      <c r="H87" s="87"/>
      <c r="I87" s="17"/>
      <c r="J87" s="17"/>
      <c r="K87" s="17"/>
      <c r="L87" s="17"/>
      <c r="M87" s="17"/>
      <c r="O87" s="17"/>
      <c r="P87" s="17"/>
      <c r="Q87" s="17"/>
      <c r="R87" s="17"/>
    </row>
    <row r="88" spans="3:18" ht="14.25" customHeight="1" x14ac:dyDescent="0.3">
      <c r="C88" s="17"/>
      <c r="D88" s="17"/>
      <c r="E88" s="17"/>
      <c r="F88" s="17"/>
      <c r="G88" s="17"/>
      <c r="H88" s="87"/>
      <c r="I88" s="17"/>
      <c r="J88" s="17"/>
      <c r="K88" s="17"/>
      <c r="L88" s="17"/>
      <c r="M88" s="17"/>
      <c r="O88" s="17"/>
      <c r="P88" s="17"/>
      <c r="Q88" s="17"/>
      <c r="R88" s="17"/>
    </row>
    <row r="89" spans="3:18" ht="14.25" customHeight="1" x14ac:dyDescent="0.3">
      <c r="C89" s="17"/>
      <c r="D89" s="17"/>
      <c r="E89" s="17"/>
      <c r="F89" s="17"/>
      <c r="G89" s="17"/>
      <c r="H89" s="87"/>
      <c r="I89" s="17"/>
      <c r="J89" s="17"/>
      <c r="K89" s="17"/>
      <c r="L89" s="17"/>
      <c r="M89" s="17"/>
      <c r="O89" s="17"/>
      <c r="P89" s="17"/>
      <c r="Q89" s="17"/>
      <c r="R89" s="17"/>
    </row>
    <row r="90" spans="3:18" ht="14.25" customHeight="1" x14ac:dyDescent="0.3">
      <c r="C90" s="17"/>
      <c r="D90" s="17"/>
      <c r="E90" s="17"/>
      <c r="F90" s="17"/>
      <c r="G90" s="17"/>
      <c r="H90" s="87"/>
      <c r="I90" s="17"/>
      <c r="J90" s="17"/>
      <c r="K90" s="17"/>
      <c r="L90" s="17"/>
      <c r="M90" s="17"/>
      <c r="O90" s="17"/>
      <c r="P90" s="17"/>
      <c r="Q90" s="17"/>
      <c r="R90" s="17"/>
    </row>
    <row r="91" spans="3:18" ht="14.25" customHeight="1" x14ac:dyDescent="0.3">
      <c r="C91" s="17"/>
      <c r="D91" s="17"/>
      <c r="E91" s="17"/>
      <c r="F91" s="17"/>
      <c r="G91" s="17"/>
      <c r="H91" s="87"/>
      <c r="I91" s="17"/>
      <c r="J91" s="17"/>
      <c r="K91" s="17"/>
      <c r="L91" s="17"/>
      <c r="M91" s="17"/>
      <c r="O91" s="17"/>
      <c r="P91" s="17"/>
      <c r="Q91" s="17"/>
      <c r="R91" s="17"/>
    </row>
    <row r="92" spans="3:18" ht="14.25" customHeight="1" x14ac:dyDescent="0.3">
      <c r="C92" s="17"/>
      <c r="D92" s="17"/>
      <c r="E92" s="17"/>
      <c r="F92" s="17"/>
      <c r="G92" s="17"/>
      <c r="H92" s="87"/>
      <c r="I92" s="17"/>
      <c r="J92" s="17"/>
      <c r="K92" s="17"/>
      <c r="L92" s="17"/>
      <c r="M92" s="17"/>
      <c r="O92" s="17"/>
      <c r="P92" s="17"/>
      <c r="Q92" s="17"/>
      <c r="R92" s="17"/>
    </row>
    <row r="93" spans="3:18" ht="14.25" customHeight="1" x14ac:dyDescent="0.3">
      <c r="C93" s="17"/>
      <c r="D93" s="17"/>
      <c r="E93" s="17"/>
      <c r="F93" s="17"/>
      <c r="G93" s="17"/>
      <c r="H93" s="87"/>
      <c r="I93" s="17"/>
      <c r="J93" s="17"/>
      <c r="K93" s="17"/>
      <c r="L93" s="17"/>
      <c r="M93" s="17"/>
      <c r="O93" s="17"/>
      <c r="P93" s="17"/>
      <c r="Q93" s="17"/>
      <c r="R93" s="17"/>
    </row>
    <row r="94" spans="3:18" ht="14.25" customHeight="1" x14ac:dyDescent="0.3">
      <c r="C94" s="17"/>
      <c r="D94" s="17"/>
      <c r="E94" s="17"/>
      <c r="F94" s="17"/>
      <c r="G94" s="17"/>
      <c r="H94" s="87"/>
      <c r="I94" s="17"/>
      <c r="J94" s="17"/>
      <c r="K94" s="17"/>
      <c r="L94" s="17"/>
      <c r="M94" s="17"/>
      <c r="O94" s="17"/>
      <c r="P94" s="17"/>
      <c r="Q94" s="17"/>
      <c r="R94" s="17"/>
    </row>
    <row r="95" spans="3:18" ht="14.25" customHeight="1" x14ac:dyDescent="0.3">
      <c r="C95" s="17"/>
      <c r="D95" s="17"/>
      <c r="E95" s="17"/>
      <c r="F95" s="17"/>
      <c r="G95" s="17"/>
      <c r="H95" s="87"/>
      <c r="I95" s="17"/>
      <c r="J95" s="17"/>
      <c r="K95" s="17"/>
      <c r="L95" s="17"/>
      <c r="M95" s="17"/>
      <c r="O95" s="17"/>
      <c r="P95" s="17"/>
      <c r="Q95" s="17"/>
      <c r="R95" s="17"/>
    </row>
    <row r="96" spans="3:18" ht="14.25" customHeight="1" x14ac:dyDescent="0.3">
      <c r="C96" s="17"/>
      <c r="D96" s="17"/>
      <c r="E96" s="17"/>
      <c r="F96" s="17"/>
      <c r="G96" s="17"/>
      <c r="H96" s="87"/>
      <c r="I96" s="17"/>
      <c r="J96" s="17"/>
      <c r="K96" s="17"/>
      <c r="L96" s="17"/>
      <c r="M96" s="17"/>
      <c r="O96" s="17"/>
      <c r="P96" s="17"/>
      <c r="Q96" s="17"/>
      <c r="R96" s="17"/>
    </row>
    <row r="97" spans="3:18" ht="14.25" customHeight="1" x14ac:dyDescent="0.3">
      <c r="C97" s="17"/>
      <c r="D97" s="17"/>
      <c r="E97" s="17"/>
      <c r="F97" s="17"/>
      <c r="G97" s="17"/>
      <c r="H97" s="87"/>
      <c r="I97" s="17"/>
      <c r="J97" s="17"/>
      <c r="K97" s="17"/>
      <c r="L97" s="17"/>
      <c r="M97" s="17"/>
      <c r="O97" s="17"/>
      <c r="P97" s="17"/>
      <c r="Q97" s="17"/>
      <c r="R97" s="17"/>
    </row>
    <row r="98" spans="3:18" ht="14.25" customHeight="1" x14ac:dyDescent="0.3">
      <c r="C98" s="17"/>
      <c r="D98" s="17"/>
      <c r="E98" s="17"/>
      <c r="F98" s="17"/>
      <c r="G98" s="17"/>
      <c r="H98" s="87"/>
      <c r="I98" s="17"/>
      <c r="J98" s="17"/>
      <c r="K98" s="17"/>
      <c r="L98" s="17"/>
      <c r="M98" s="17"/>
      <c r="O98" s="17"/>
      <c r="P98" s="17"/>
      <c r="Q98" s="17"/>
      <c r="R98" s="17"/>
    </row>
    <row r="99" spans="3:18" ht="14.25" customHeight="1" x14ac:dyDescent="0.3">
      <c r="C99" s="17"/>
      <c r="D99" s="17"/>
      <c r="E99" s="17"/>
      <c r="F99" s="17"/>
      <c r="G99" s="17"/>
      <c r="H99" s="87"/>
      <c r="I99" s="17"/>
      <c r="J99" s="17"/>
      <c r="K99" s="17"/>
      <c r="L99" s="17"/>
      <c r="M99" s="17"/>
      <c r="O99" s="17"/>
      <c r="P99" s="17"/>
      <c r="Q99" s="17"/>
      <c r="R99" s="17"/>
    </row>
    <row r="100" spans="3:18" ht="14.25" customHeight="1" x14ac:dyDescent="0.3">
      <c r="C100" s="17"/>
      <c r="D100" s="17"/>
      <c r="E100" s="17"/>
      <c r="F100" s="17"/>
      <c r="G100" s="17"/>
      <c r="H100" s="87"/>
      <c r="I100" s="17"/>
      <c r="J100" s="17"/>
      <c r="K100" s="17"/>
      <c r="L100" s="17"/>
      <c r="M100" s="17"/>
      <c r="O100" s="17"/>
      <c r="P100" s="17"/>
      <c r="Q100" s="17"/>
      <c r="R100" s="17"/>
    </row>
    <row r="101" spans="3:18" ht="14.25" customHeight="1" x14ac:dyDescent="0.3">
      <c r="C101" s="17"/>
      <c r="D101" s="17"/>
      <c r="E101" s="17"/>
      <c r="F101" s="17"/>
      <c r="G101" s="17"/>
      <c r="H101" s="87"/>
      <c r="I101" s="17"/>
      <c r="J101" s="17"/>
      <c r="K101" s="17"/>
      <c r="L101" s="17"/>
      <c r="M101" s="17"/>
      <c r="O101" s="17"/>
      <c r="P101" s="17"/>
      <c r="Q101" s="17"/>
      <c r="R101" s="17"/>
    </row>
    <row r="102" spans="3:18" ht="14.25" customHeight="1" x14ac:dyDescent="0.3">
      <c r="C102" s="17"/>
      <c r="D102" s="17"/>
      <c r="E102" s="17"/>
      <c r="F102" s="17"/>
      <c r="G102" s="17"/>
      <c r="H102" s="87"/>
      <c r="I102" s="17"/>
      <c r="J102" s="17"/>
      <c r="K102" s="17"/>
      <c r="L102" s="17"/>
      <c r="M102" s="17"/>
      <c r="O102" s="17"/>
      <c r="P102" s="17"/>
      <c r="Q102" s="17"/>
      <c r="R102" s="17"/>
    </row>
    <row r="103" spans="3:18" ht="14.25" customHeight="1" x14ac:dyDescent="0.3">
      <c r="C103" s="17"/>
      <c r="D103" s="17"/>
      <c r="E103" s="17"/>
      <c r="F103" s="17"/>
      <c r="G103" s="17"/>
      <c r="H103" s="87"/>
      <c r="I103" s="17"/>
      <c r="J103" s="17"/>
      <c r="K103" s="17"/>
      <c r="L103" s="17"/>
      <c r="M103" s="17"/>
      <c r="O103" s="17"/>
      <c r="P103" s="17"/>
      <c r="Q103" s="17"/>
      <c r="R103" s="17"/>
    </row>
    <row r="104" spans="3:18" ht="14.25" customHeight="1" x14ac:dyDescent="0.3">
      <c r="C104" s="17"/>
      <c r="D104" s="17"/>
      <c r="E104" s="17"/>
      <c r="F104" s="17"/>
      <c r="G104" s="17"/>
      <c r="H104" s="87"/>
      <c r="I104" s="17"/>
      <c r="J104" s="17"/>
      <c r="K104" s="17"/>
      <c r="L104" s="17"/>
      <c r="M104" s="17"/>
      <c r="O104" s="17"/>
      <c r="P104" s="17"/>
      <c r="Q104" s="17"/>
      <c r="R104" s="17"/>
    </row>
    <row r="105" spans="3:18" ht="14.25" customHeight="1" x14ac:dyDescent="0.3">
      <c r="C105" s="17"/>
      <c r="D105" s="17"/>
      <c r="E105" s="17"/>
      <c r="F105" s="17"/>
      <c r="G105" s="17"/>
      <c r="H105" s="87"/>
      <c r="I105" s="17"/>
      <c r="J105" s="17"/>
      <c r="K105" s="17"/>
      <c r="L105" s="17"/>
      <c r="M105" s="17"/>
      <c r="O105" s="17"/>
      <c r="P105" s="17"/>
      <c r="Q105" s="17"/>
      <c r="R105" s="17"/>
    </row>
    <row r="106" spans="3:18" ht="14.25" customHeight="1" x14ac:dyDescent="0.3">
      <c r="C106" s="17"/>
      <c r="D106" s="17"/>
      <c r="E106" s="17"/>
      <c r="F106" s="17"/>
      <c r="G106" s="17"/>
      <c r="H106" s="87"/>
      <c r="I106" s="17"/>
      <c r="J106" s="17"/>
      <c r="K106" s="17"/>
      <c r="L106" s="17"/>
      <c r="M106" s="17"/>
      <c r="O106" s="17"/>
      <c r="P106" s="17"/>
      <c r="Q106" s="17"/>
      <c r="R106" s="17"/>
    </row>
    <row r="107" spans="3:18" ht="14.25" customHeight="1" x14ac:dyDescent="0.3">
      <c r="C107" s="17"/>
      <c r="D107" s="17"/>
      <c r="E107" s="17"/>
      <c r="F107" s="17"/>
      <c r="G107" s="17"/>
      <c r="H107" s="87"/>
      <c r="I107" s="17"/>
      <c r="J107" s="17"/>
      <c r="K107" s="17"/>
      <c r="L107" s="17"/>
      <c r="M107" s="17"/>
      <c r="O107" s="17"/>
      <c r="P107" s="17"/>
      <c r="Q107" s="17"/>
      <c r="R107" s="17"/>
    </row>
    <row r="108" spans="3:18" ht="14.25" customHeight="1" x14ac:dyDescent="0.3">
      <c r="C108" s="17"/>
      <c r="D108" s="17"/>
      <c r="E108" s="17"/>
      <c r="F108" s="17"/>
      <c r="G108" s="17"/>
      <c r="H108" s="87"/>
      <c r="I108" s="17"/>
      <c r="J108" s="17"/>
      <c r="K108" s="17"/>
      <c r="L108" s="17"/>
      <c r="M108" s="17"/>
      <c r="O108" s="17"/>
      <c r="P108" s="17"/>
      <c r="Q108" s="17"/>
      <c r="R108" s="17"/>
    </row>
    <row r="109" spans="3:18" ht="14.25" customHeight="1" x14ac:dyDescent="0.3">
      <c r="C109" s="17"/>
      <c r="D109" s="17"/>
      <c r="E109" s="17"/>
      <c r="F109" s="17"/>
      <c r="G109" s="17"/>
      <c r="H109" s="87"/>
      <c r="I109" s="17"/>
      <c r="J109" s="17"/>
      <c r="K109" s="17"/>
      <c r="L109" s="17"/>
      <c r="M109" s="17"/>
      <c r="O109" s="17"/>
      <c r="P109" s="17"/>
      <c r="Q109" s="17"/>
      <c r="R109" s="17"/>
    </row>
    <row r="110" spans="3:18" ht="14.25" customHeight="1" x14ac:dyDescent="0.3">
      <c r="C110" s="17"/>
      <c r="D110" s="17"/>
      <c r="E110" s="17"/>
      <c r="F110" s="17"/>
      <c r="G110" s="17"/>
      <c r="H110" s="87"/>
      <c r="I110" s="17"/>
      <c r="J110" s="17"/>
      <c r="K110" s="17"/>
      <c r="L110" s="17"/>
      <c r="M110" s="17"/>
      <c r="O110" s="17"/>
      <c r="P110" s="17"/>
      <c r="Q110" s="17"/>
      <c r="R110" s="17"/>
    </row>
    <row r="111" spans="3:18" ht="14.25" customHeight="1" x14ac:dyDescent="0.3">
      <c r="C111" s="17"/>
      <c r="D111" s="17"/>
      <c r="E111" s="17"/>
      <c r="F111" s="17"/>
      <c r="G111" s="17"/>
      <c r="H111" s="87"/>
      <c r="I111" s="17"/>
      <c r="J111" s="17"/>
      <c r="K111" s="17"/>
      <c r="L111" s="17"/>
      <c r="M111" s="17"/>
      <c r="O111" s="17"/>
      <c r="P111" s="17"/>
      <c r="Q111" s="17"/>
      <c r="R111" s="17"/>
    </row>
    <row r="112" spans="3:18" ht="14.25" customHeight="1" x14ac:dyDescent="0.3">
      <c r="C112" s="17"/>
      <c r="D112" s="17"/>
      <c r="E112" s="17"/>
      <c r="F112" s="17"/>
      <c r="G112" s="17"/>
      <c r="H112" s="87"/>
      <c r="I112" s="17"/>
      <c r="J112" s="17"/>
      <c r="K112" s="17"/>
      <c r="L112" s="17"/>
      <c r="M112" s="17"/>
      <c r="O112" s="17"/>
      <c r="P112" s="17"/>
      <c r="Q112" s="17"/>
      <c r="R112" s="17"/>
    </row>
    <row r="113" spans="3:18" ht="14.25" customHeight="1" x14ac:dyDescent="0.3">
      <c r="C113" s="17"/>
      <c r="D113" s="17"/>
      <c r="E113" s="17"/>
      <c r="F113" s="17"/>
      <c r="G113" s="17"/>
      <c r="H113" s="87"/>
      <c r="I113" s="17"/>
      <c r="J113" s="17"/>
      <c r="K113" s="17"/>
      <c r="L113" s="17"/>
      <c r="M113" s="17"/>
      <c r="O113" s="17"/>
      <c r="P113" s="17"/>
      <c r="Q113" s="17"/>
      <c r="R113" s="17"/>
    </row>
    <row r="114" spans="3:18" ht="14.25" customHeight="1" x14ac:dyDescent="0.3">
      <c r="C114" s="17"/>
      <c r="D114" s="17"/>
      <c r="E114" s="17"/>
      <c r="F114" s="17"/>
      <c r="G114" s="17"/>
      <c r="H114" s="87"/>
      <c r="I114" s="17"/>
      <c r="J114" s="17"/>
      <c r="K114" s="17"/>
      <c r="L114" s="17"/>
      <c r="M114" s="17"/>
      <c r="O114" s="17"/>
      <c r="P114" s="17"/>
      <c r="Q114" s="17"/>
      <c r="R114" s="17"/>
    </row>
    <row r="115" spans="3:18" ht="14.25" customHeight="1" x14ac:dyDescent="0.3">
      <c r="C115" s="17"/>
      <c r="D115" s="17"/>
      <c r="E115" s="17"/>
      <c r="F115" s="17"/>
      <c r="G115" s="17"/>
      <c r="H115" s="87"/>
      <c r="I115" s="17"/>
      <c r="J115" s="17"/>
      <c r="K115" s="17"/>
      <c r="L115" s="17"/>
      <c r="M115" s="17"/>
      <c r="O115" s="17"/>
      <c r="P115" s="17"/>
      <c r="Q115" s="17"/>
      <c r="R115" s="17"/>
    </row>
    <row r="116" spans="3:18" ht="14.25" customHeight="1" x14ac:dyDescent="0.3">
      <c r="C116" s="17"/>
      <c r="D116" s="17"/>
      <c r="E116" s="17"/>
      <c r="F116" s="17"/>
      <c r="G116" s="17"/>
      <c r="H116" s="87"/>
      <c r="I116" s="17"/>
      <c r="J116" s="17"/>
      <c r="K116" s="17"/>
      <c r="L116" s="17"/>
      <c r="M116" s="17"/>
      <c r="O116" s="17"/>
      <c r="P116" s="17"/>
      <c r="Q116" s="17"/>
      <c r="R116" s="17"/>
    </row>
    <row r="117" spans="3:18" ht="14.25" customHeight="1" x14ac:dyDescent="0.3">
      <c r="C117" s="17"/>
      <c r="D117" s="17"/>
      <c r="E117" s="17"/>
      <c r="F117" s="17"/>
      <c r="G117" s="17"/>
      <c r="H117" s="87"/>
      <c r="I117" s="17"/>
      <c r="J117" s="17"/>
      <c r="K117" s="17"/>
      <c r="L117" s="17"/>
      <c r="M117" s="17"/>
      <c r="O117" s="17"/>
      <c r="P117" s="17"/>
      <c r="Q117" s="17"/>
      <c r="R117" s="17"/>
    </row>
    <row r="118" spans="3:18" ht="14.25" customHeight="1" x14ac:dyDescent="0.3">
      <c r="C118" s="17"/>
      <c r="D118" s="17"/>
      <c r="E118" s="17"/>
      <c r="F118" s="17"/>
      <c r="G118" s="17"/>
      <c r="H118" s="87"/>
      <c r="I118" s="17"/>
      <c r="J118" s="17"/>
      <c r="K118" s="17"/>
      <c r="L118" s="17"/>
      <c r="M118" s="17"/>
      <c r="O118" s="17"/>
      <c r="P118" s="17"/>
      <c r="Q118" s="17"/>
      <c r="R118" s="17"/>
    </row>
    <row r="119" spans="3:18" ht="14.25" customHeight="1" x14ac:dyDescent="0.3">
      <c r="C119" s="17"/>
      <c r="D119" s="17"/>
      <c r="E119" s="17"/>
      <c r="F119" s="17"/>
      <c r="G119" s="17"/>
      <c r="H119" s="87"/>
      <c r="I119" s="17"/>
      <c r="J119" s="17"/>
      <c r="K119" s="17"/>
      <c r="L119" s="17"/>
      <c r="M119" s="17"/>
      <c r="O119" s="17"/>
      <c r="P119" s="17"/>
      <c r="Q119" s="17"/>
      <c r="R119" s="17"/>
    </row>
    <row r="120" spans="3:18" ht="14.25" customHeight="1" x14ac:dyDescent="0.3">
      <c r="C120" s="17"/>
      <c r="D120" s="17"/>
      <c r="E120" s="17"/>
      <c r="F120" s="17"/>
      <c r="G120" s="17"/>
      <c r="H120" s="87"/>
      <c r="I120" s="17"/>
      <c r="J120" s="17"/>
      <c r="K120" s="17"/>
      <c r="L120" s="17"/>
      <c r="M120" s="17"/>
      <c r="O120" s="17"/>
      <c r="P120" s="17"/>
      <c r="Q120" s="17"/>
      <c r="R120" s="17"/>
    </row>
    <row r="121" spans="3:18" ht="14.25" customHeight="1" x14ac:dyDescent="0.3">
      <c r="C121" s="17"/>
      <c r="D121" s="17"/>
      <c r="E121" s="17"/>
      <c r="F121" s="17"/>
      <c r="G121" s="17"/>
      <c r="H121" s="87"/>
      <c r="I121" s="17"/>
      <c r="J121" s="17"/>
      <c r="K121" s="17"/>
      <c r="L121" s="17"/>
      <c r="M121" s="17"/>
      <c r="O121" s="17"/>
      <c r="P121" s="17"/>
      <c r="Q121" s="17"/>
      <c r="R121" s="17"/>
    </row>
    <row r="122" spans="3:18" ht="14.25" customHeight="1" x14ac:dyDescent="0.3">
      <c r="C122" s="17"/>
      <c r="D122" s="17"/>
      <c r="E122" s="17"/>
      <c r="F122" s="17"/>
      <c r="G122" s="17"/>
      <c r="H122" s="87"/>
      <c r="I122" s="17"/>
      <c r="J122" s="17"/>
      <c r="K122" s="17"/>
      <c r="L122" s="17"/>
      <c r="M122" s="17"/>
      <c r="O122" s="17"/>
      <c r="P122" s="17"/>
      <c r="Q122" s="17"/>
      <c r="R122" s="17"/>
    </row>
    <row r="123" spans="3:18" ht="14.25" customHeight="1" x14ac:dyDescent="0.3">
      <c r="C123" s="17"/>
      <c r="D123" s="17"/>
      <c r="E123" s="17"/>
      <c r="F123" s="17"/>
      <c r="G123" s="17"/>
      <c r="H123" s="87"/>
      <c r="I123" s="17"/>
      <c r="J123" s="17"/>
      <c r="K123" s="17"/>
      <c r="L123" s="17"/>
      <c r="M123" s="17"/>
      <c r="O123" s="17"/>
      <c r="P123" s="17"/>
      <c r="Q123" s="17"/>
      <c r="R123" s="17"/>
    </row>
    <row r="124" spans="3:18" ht="14.25" customHeight="1" x14ac:dyDescent="0.3">
      <c r="C124" s="17"/>
      <c r="D124" s="17"/>
      <c r="E124" s="17"/>
      <c r="F124" s="17"/>
      <c r="G124" s="17"/>
      <c r="H124" s="87"/>
      <c r="I124" s="17"/>
      <c r="J124" s="17"/>
      <c r="K124" s="17"/>
      <c r="L124" s="17"/>
      <c r="M124" s="17"/>
      <c r="O124" s="17"/>
      <c r="P124" s="17"/>
      <c r="Q124" s="17"/>
      <c r="R124" s="17"/>
    </row>
    <row r="125" spans="3:18" ht="14.25" customHeight="1" x14ac:dyDescent="0.3">
      <c r="C125" s="17"/>
      <c r="D125" s="17"/>
      <c r="E125" s="17"/>
      <c r="F125" s="17"/>
      <c r="G125" s="17"/>
      <c r="H125" s="87"/>
      <c r="I125" s="17"/>
      <c r="J125" s="17"/>
      <c r="K125" s="17"/>
      <c r="L125" s="17"/>
      <c r="M125" s="17"/>
      <c r="O125" s="17"/>
      <c r="P125" s="17"/>
      <c r="Q125" s="17"/>
      <c r="R125" s="17"/>
    </row>
    <row r="126" spans="3:18" ht="14.25" customHeight="1" x14ac:dyDescent="0.3">
      <c r="C126" s="17"/>
      <c r="D126" s="17"/>
      <c r="E126" s="17"/>
      <c r="F126" s="17"/>
      <c r="G126" s="17"/>
      <c r="H126" s="87"/>
      <c r="I126" s="17"/>
      <c r="J126" s="17"/>
      <c r="K126" s="17"/>
      <c r="L126" s="17"/>
      <c r="M126" s="17"/>
      <c r="O126" s="17"/>
      <c r="P126" s="17"/>
      <c r="Q126" s="17"/>
      <c r="R126" s="17"/>
    </row>
    <row r="127" spans="3:18" ht="14.25" customHeight="1" x14ac:dyDescent="0.3">
      <c r="C127" s="17"/>
      <c r="D127" s="17"/>
      <c r="E127" s="17"/>
      <c r="F127" s="17"/>
      <c r="G127" s="17"/>
      <c r="H127" s="87"/>
      <c r="I127" s="17"/>
      <c r="J127" s="17"/>
      <c r="K127" s="17"/>
      <c r="L127" s="17"/>
      <c r="M127" s="17"/>
      <c r="O127" s="17"/>
      <c r="P127" s="17"/>
      <c r="Q127" s="17"/>
      <c r="R127" s="17"/>
    </row>
    <row r="128" spans="3:18" ht="14.25" customHeight="1" x14ac:dyDescent="0.3">
      <c r="C128" s="17"/>
      <c r="D128" s="17"/>
      <c r="E128" s="17"/>
      <c r="F128" s="17"/>
      <c r="G128" s="17"/>
      <c r="H128" s="87"/>
      <c r="I128" s="17"/>
      <c r="J128" s="17"/>
      <c r="K128" s="17"/>
      <c r="L128" s="17"/>
      <c r="M128" s="17"/>
      <c r="O128" s="17"/>
      <c r="P128" s="17"/>
      <c r="Q128" s="17"/>
      <c r="R128" s="17"/>
    </row>
    <row r="129" spans="3:18" ht="14.25" customHeight="1" x14ac:dyDescent="0.3">
      <c r="C129" s="17"/>
      <c r="D129" s="17"/>
      <c r="E129" s="17"/>
      <c r="F129" s="17"/>
      <c r="G129" s="17"/>
      <c r="H129" s="87"/>
      <c r="I129" s="17"/>
      <c r="J129" s="17"/>
      <c r="K129" s="17"/>
      <c r="L129" s="17"/>
      <c r="M129" s="17"/>
      <c r="O129" s="17"/>
      <c r="P129" s="17"/>
      <c r="Q129" s="17"/>
      <c r="R129" s="17"/>
    </row>
    <row r="130" spans="3:18" ht="14.25" customHeight="1" x14ac:dyDescent="0.3">
      <c r="C130" s="17"/>
      <c r="D130" s="17"/>
      <c r="E130" s="17"/>
      <c r="F130" s="17"/>
      <c r="G130" s="17"/>
      <c r="H130" s="87"/>
      <c r="I130" s="17"/>
      <c r="J130" s="17"/>
      <c r="K130" s="17"/>
      <c r="L130" s="17"/>
      <c r="M130" s="17"/>
      <c r="O130" s="17"/>
      <c r="P130" s="17"/>
      <c r="Q130" s="17"/>
      <c r="R130" s="17"/>
    </row>
    <row r="131" spans="3:18" ht="14.25" customHeight="1" x14ac:dyDescent="0.3">
      <c r="C131" s="17"/>
      <c r="D131" s="17"/>
      <c r="E131" s="17"/>
      <c r="F131" s="17"/>
      <c r="G131" s="17"/>
      <c r="H131" s="87"/>
      <c r="I131" s="17"/>
      <c r="J131" s="17"/>
      <c r="K131" s="17"/>
      <c r="L131" s="17"/>
      <c r="M131" s="17"/>
      <c r="O131" s="17"/>
      <c r="P131" s="17"/>
      <c r="Q131" s="17"/>
      <c r="R131" s="17"/>
    </row>
    <row r="132" spans="3:18" ht="14.25" customHeight="1" x14ac:dyDescent="0.3">
      <c r="C132" s="17"/>
      <c r="D132" s="17"/>
      <c r="E132" s="17"/>
      <c r="F132" s="17"/>
      <c r="G132" s="17"/>
      <c r="H132" s="87"/>
      <c r="I132" s="17"/>
      <c r="J132" s="17"/>
      <c r="K132" s="17"/>
      <c r="L132" s="17"/>
      <c r="M132" s="17"/>
      <c r="O132" s="17"/>
      <c r="P132" s="17"/>
      <c r="Q132" s="17"/>
      <c r="R132" s="17"/>
    </row>
    <row r="133" spans="3:18" ht="14.25" customHeight="1" x14ac:dyDescent="0.3">
      <c r="C133" s="17"/>
      <c r="D133" s="17"/>
      <c r="E133" s="17"/>
      <c r="F133" s="17"/>
      <c r="G133" s="17"/>
      <c r="H133" s="87"/>
      <c r="I133" s="17"/>
      <c r="J133" s="17"/>
      <c r="K133" s="17"/>
      <c r="L133" s="17"/>
      <c r="M133" s="17"/>
      <c r="O133" s="17"/>
      <c r="P133" s="17"/>
      <c r="Q133" s="17"/>
      <c r="R133" s="17"/>
    </row>
    <row r="134" spans="3:18" ht="14.25" customHeight="1" x14ac:dyDescent="0.3">
      <c r="C134" s="17"/>
      <c r="D134" s="17"/>
      <c r="E134" s="17"/>
      <c r="F134" s="17"/>
      <c r="G134" s="17"/>
      <c r="H134" s="87"/>
      <c r="I134" s="17"/>
      <c r="J134" s="17"/>
      <c r="K134" s="17"/>
      <c r="L134" s="17"/>
      <c r="M134" s="17"/>
      <c r="O134" s="17"/>
      <c r="P134" s="17"/>
      <c r="Q134" s="17"/>
      <c r="R134" s="17"/>
    </row>
    <row r="135" spans="3:18" ht="14.25" customHeight="1" x14ac:dyDescent="0.3">
      <c r="C135" s="17"/>
      <c r="D135" s="17"/>
      <c r="E135" s="17"/>
      <c r="F135" s="17"/>
      <c r="G135" s="17"/>
      <c r="H135" s="87"/>
      <c r="I135" s="17"/>
      <c r="J135" s="17"/>
      <c r="K135" s="17"/>
      <c r="L135" s="17"/>
      <c r="M135" s="17"/>
      <c r="O135" s="17"/>
      <c r="P135" s="17"/>
      <c r="Q135" s="17"/>
      <c r="R135" s="17"/>
    </row>
    <row r="136" spans="3:18" ht="14.25" customHeight="1" x14ac:dyDescent="0.3">
      <c r="C136" s="17"/>
      <c r="D136" s="17"/>
      <c r="E136" s="17"/>
      <c r="F136" s="17"/>
      <c r="G136" s="17"/>
      <c r="H136" s="87"/>
      <c r="I136" s="17"/>
      <c r="J136" s="17"/>
      <c r="K136" s="17"/>
      <c r="L136" s="17"/>
      <c r="M136" s="17"/>
      <c r="O136" s="17"/>
      <c r="P136" s="17"/>
      <c r="Q136" s="17"/>
      <c r="R136" s="17"/>
    </row>
    <row r="137" spans="3:18" ht="14.25" customHeight="1" x14ac:dyDescent="0.3">
      <c r="C137" s="17"/>
      <c r="D137" s="17"/>
      <c r="E137" s="17"/>
      <c r="F137" s="17"/>
      <c r="G137" s="17"/>
      <c r="H137" s="87"/>
      <c r="I137" s="17"/>
      <c r="J137" s="17"/>
      <c r="K137" s="17"/>
      <c r="L137" s="17"/>
      <c r="M137" s="17"/>
      <c r="O137" s="17"/>
      <c r="P137" s="17"/>
      <c r="Q137" s="17"/>
      <c r="R137" s="17"/>
    </row>
    <row r="138" spans="3:18" ht="14.25" customHeight="1" x14ac:dyDescent="0.3">
      <c r="C138" s="17"/>
      <c r="D138" s="17"/>
      <c r="E138" s="17"/>
      <c r="F138" s="17"/>
      <c r="G138" s="17"/>
      <c r="H138" s="87"/>
      <c r="I138" s="17"/>
      <c r="J138" s="17"/>
      <c r="K138" s="17"/>
      <c r="L138" s="17"/>
      <c r="M138" s="17"/>
      <c r="O138" s="17"/>
      <c r="P138" s="17"/>
      <c r="Q138" s="17"/>
      <c r="R138" s="17"/>
    </row>
    <row r="139" spans="3:18" ht="14.25" customHeight="1" x14ac:dyDescent="0.3">
      <c r="C139" s="17"/>
      <c r="D139" s="17"/>
      <c r="E139" s="17"/>
      <c r="F139" s="17"/>
      <c r="G139" s="17"/>
      <c r="H139" s="87"/>
      <c r="I139" s="17"/>
      <c r="J139" s="17"/>
      <c r="K139" s="17"/>
      <c r="L139" s="17"/>
      <c r="M139" s="17"/>
      <c r="O139" s="17"/>
      <c r="P139" s="17"/>
      <c r="Q139" s="17"/>
      <c r="R139" s="17"/>
    </row>
    <row r="140" spans="3:18" ht="14.25" customHeight="1" x14ac:dyDescent="0.3">
      <c r="C140" s="17"/>
      <c r="D140" s="17"/>
      <c r="E140" s="17"/>
      <c r="F140" s="17"/>
      <c r="G140" s="17"/>
      <c r="H140" s="87"/>
      <c r="I140" s="17"/>
      <c r="J140" s="17"/>
      <c r="K140" s="17"/>
      <c r="L140" s="17"/>
      <c r="M140" s="17"/>
      <c r="O140" s="17"/>
      <c r="P140" s="17"/>
      <c r="Q140" s="17"/>
      <c r="R140" s="17"/>
    </row>
    <row r="141" spans="3:18" ht="14.25" customHeight="1" x14ac:dyDescent="0.3">
      <c r="C141" s="17"/>
      <c r="D141" s="17"/>
      <c r="E141" s="17"/>
      <c r="F141" s="17"/>
      <c r="G141" s="17"/>
      <c r="H141" s="87"/>
      <c r="I141" s="17"/>
      <c r="J141" s="17"/>
      <c r="K141" s="17"/>
      <c r="L141" s="17"/>
      <c r="M141" s="17"/>
      <c r="O141" s="17"/>
      <c r="P141" s="17"/>
      <c r="Q141" s="17"/>
      <c r="R141" s="17"/>
    </row>
    <row r="142" spans="3:18" ht="14.25" customHeight="1" x14ac:dyDescent="0.3">
      <c r="C142" s="17"/>
      <c r="D142" s="17"/>
      <c r="E142" s="17"/>
      <c r="F142" s="17"/>
      <c r="G142" s="17"/>
      <c r="H142" s="87"/>
      <c r="I142" s="17"/>
      <c r="J142" s="17"/>
      <c r="K142" s="17"/>
      <c r="L142" s="17"/>
      <c r="M142" s="17"/>
      <c r="O142" s="17"/>
      <c r="P142" s="17"/>
      <c r="Q142" s="17"/>
      <c r="R142" s="17"/>
    </row>
    <row r="143" spans="3:18" ht="14.25" customHeight="1" x14ac:dyDescent="0.3">
      <c r="C143" s="17"/>
      <c r="D143" s="17"/>
      <c r="E143" s="17"/>
      <c r="F143" s="17"/>
      <c r="G143" s="17"/>
      <c r="H143" s="87"/>
      <c r="I143" s="17"/>
      <c r="J143" s="17"/>
      <c r="K143" s="17"/>
      <c r="L143" s="17"/>
      <c r="M143" s="17"/>
      <c r="O143" s="17"/>
      <c r="P143" s="17"/>
      <c r="Q143" s="17"/>
      <c r="R143" s="17"/>
    </row>
    <row r="144" spans="3:18" ht="14.25" customHeight="1" x14ac:dyDescent="0.3">
      <c r="C144" s="17"/>
      <c r="D144" s="17"/>
      <c r="E144" s="17"/>
      <c r="F144" s="17"/>
      <c r="G144" s="17"/>
      <c r="H144" s="87"/>
      <c r="I144" s="17"/>
      <c r="J144" s="17"/>
      <c r="K144" s="17"/>
      <c r="L144" s="17"/>
      <c r="M144" s="17"/>
      <c r="O144" s="17"/>
      <c r="P144" s="17"/>
      <c r="Q144" s="17"/>
      <c r="R144" s="17"/>
    </row>
    <row r="145" spans="3:18" ht="14.25" customHeight="1" x14ac:dyDescent="0.3">
      <c r="C145" s="17"/>
      <c r="D145" s="17"/>
      <c r="E145" s="17"/>
      <c r="F145" s="17"/>
      <c r="G145" s="17"/>
      <c r="H145" s="87"/>
      <c r="I145" s="17"/>
      <c r="J145" s="17"/>
      <c r="K145" s="17"/>
      <c r="L145" s="17"/>
      <c r="M145" s="17"/>
      <c r="O145" s="17"/>
      <c r="P145" s="17"/>
      <c r="Q145" s="17"/>
      <c r="R145" s="17"/>
    </row>
    <row r="146" spans="3:18" ht="14.25" customHeight="1" x14ac:dyDescent="0.3">
      <c r="C146" s="17"/>
      <c r="D146" s="17"/>
      <c r="E146" s="17"/>
      <c r="F146" s="17"/>
      <c r="G146" s="17"/>
      <c r="H146" s="87"/>
      <c r="I146" s="17"/>
      <c r="J146" s="17"/>
      <c r="K146" s="17"/>
      <c r="L146" s="17"/>
      <c r="M146" s="17"/>
      <c r="O146" s="17"/>
      <c r="P146" s="17"/>
      <c r="Q146" s="17"/>
      <c r="R146" s="17"/>
    </row>
    <row r="147" spans="3:18" ht="14.25" customHeight="1" x14ac:dyDescent="0.3">
      <c r="C147" s="17"/>
      <c r="D147" s="17"/>
      <c r="E147" s="17"/>
      <c r="F147" s="17"/>
      <c r="G147" s="17"/>
      <c r="H147" s="87"/>
      <c r="I147" s="17"/>
      <c r="J147" s="17"/>
      <c r="K147" s="17"/>
      <c r="L147" s="17"/>
      <c r="M147" s="17"/>
      <c r="O147" s="17"/>
      <c r="P147" s="17"/>
      <c r="Q147" s="17"/>
      <c r="R147" s="17"/>
    </row>
    <row r="148" spans="3:18" ht="14.25" customHeight="1" x14ac:dyDescent="0.3">
      <c r="C148" s="17"/>
      <c r="D148" s="17"/>
      <c r="E148" s="17"/>
      <c r="F148" s="17"/>
      <c r="G148" s="17"/>
      <c r="H148" s="87"/>
      <c r="I148" s="17"/>
      <c r="J148" s="17"/>
      <c r="K148" s="17"/>
      <c r="L148" s="17"/>
      <c r="M148" s="17"/>
      <c r="O148" s="17"/>
      <c r="P148" s="17"/>
      <c r="Q148" s="17"/>
      <c r="R148" s="17"/>
    </row>
    <row r="149" spans="3:18" ht="14.25" customHeight="1" x14ac:dyDescent="0.3">
      <c r="C149" s="17"/>
      <c r="D149" s="17"/>
      <c r="E149" s="17"/>
      <c r="F149" s="17"/>
      <c r="G149" s="17"/>
      <c r="H149" s="87"/>
      <c r="I149" s="17"/>
      <c r="J149" s="17"/>
      <c r="K149" s="17"/>
      <c r="L149" s="17"/>
      <c r="M149" s="17"/>
      <c r="O149" s="17"/>
      <c r="P149" s="17"/>
      <c r="Q149" s="17"/>
      <c r="R149" s="17"/>
    </row>
    <row r="150" spans="3:18" ht="14.25" customHeight="1" x14ac:dyDescent="0.3">
      <c r="C150" s="17"/>
      <c r="D150" s="17"/>
      <c r="E150" s="17"/>
      <c r="F150" s="17"/>
      <c r="G150" s="17"/>
      <c r="H150" s="87"/>
      <c r="I150" s="17"/>
      <c r="J150" s="17"/>
      <c r="K150" s="17"/>
      <c r="L150" s="17"/>
      <c r="M150" s="17"/>
      <c r="O150" s="17"/>
      <c r="P150" s="17"/>
      <c r="Q150" s="17"/>
      <c r="R150" s="17"/>
    </row>
    <row r="151" spans="3:18" ht="14.25" customHeight="1" x14ac:dyDescent="0.3">
      <c r="C151" s="17"/>
      <c r="D151" s="17"/>
      <c r="E151" s="17"/>
      <c r="F151" s="17"/>
      <c r="G151" s="17"/>
      <c r="H151" s="87"/>
      <c r="I151" s="17"/>
      <c r="J151" s="17"/>
      <c r="K151" s="17"/>
      <c r="L151" s="17"/>
      <c r="M151" s="17"/>
      <c r="O151" s="17"/>
      <c r="P151" s="17"/>
      <c r="Q151" s="17"/>
      <c r="R151" s="17"/>
    </row>
    <row r="152" spans="3:18" ht="14.25" customHeight="1" x14ac:dyDescent="0.3">
      <c r="C152" s="17"/>
      <c r="D152" s="17"/>
      <c r="E152" s="17"/>
      <c r="F152" s="17"/>
      <c r="G152" s="17"/>
      <c r="H152" s="87"/>
      <c r="I152" s="17"/>
      <c r="J152" s="17"/>
      <c r="K152" s="17"/>
      <c r="L152" s="17"/>
      <c r="M152" s="17"/>
      <c r="O152" s="17"/>
      <c r="P152" s="17"/>
      <c r="Q152" s="17"/>
      <c r="R152" s="17"/>
    </row>
    <row r="153" spans="3:18" ht="14.25" customHeight="1" x14ac:dyDescent="0.3">
      <c r="C153" s="17"/>
      <c r="D153" s="17"/>
      <c r="E153" s="17"/>
      <c r="F153" s="17"/>
      <c r="G153" s="17"/>
      <c r="H153" s="87"/>
      <c r="I153" s="17"/>
      <c r="J153" s="17"/>
      <c r="K153" s="17"/>
      <c r="L153" s="17"/>
      <c r="M153" s="17"/>
      <c r="O153" s="17"/>
      <c r="P153" s="17"/>
      <c r="Q153" s="17"/>
      <c r="R153" s="17"/>
    </row>
    <row r="154" spans="3:18" ht="14.25" customHeight="1" x14ac:dyDescent="0.3">
      <c r="C154" s="17"/>
      <c r="D154" s="17"/>
      <c r="E154" s="17"/>
      <c r="F154" s="17"/>
      <c r="G154" s="17"/>
      <c r="H154" s="87"/>
      <c r="I154" s="17"/>
      <c r="J154" s="17"/>
      <c r="K154" s="17"/>
      <c r="L154" s="17"/>
      <c r="M154" s="17"/>
      <c r="O154" s="17"/>
      <c r="P154" s="17"/>
      <c r="Q154" s="17"/>
      <c r="R154" s="17"/>
    </row>
    <row r="155" spans="3:18" ht="14.25" customHeight="1" x14ac:dyDescent="0.3">
      <c r="C155" s="17"/>
      <c r="D155" s="17"/>
      <c r="E155" s="17"/>
      <c r="F155" s="17"/>
      <c r="G155" s="17"/>
      <c r="H155" s="87"/>
      <c r="I155" s="17"/>
      <c r="J155" s="17"/>
      <c r="K155" s="17"/>
      <c r="L155" s="17"/>
      <c r="M155" s="17"/>
      <c r="O155" s="17"/>
      <c r="P155" s="17"/>
      <c r="Q155" s="17"/>
      <c r="R155" s="17"/>
    </row>
    <row r="156" spans="3:18" ht="14.25" customHeight="1" x14ac:dyDescent="0.3">
      <c r="C156" s="17"/>
      <c r="D156" s="17"/>
      <c r="E156" s="17"/>
      <c r="F156" s="17"/>
      <c r="G156" s="17"/>
      <c r="H156" s="87"/>
      <c r="I156" s="17"/>
      <c r="J156" s="17"/>
      <c r="K156" s="17"/>
      <c r="L156" s="17"/>
      <c r="M156" s="17"/>
      <c r="O156" s="17"/>
      <c r="P156" s="17"/>
      <c r="Q156" s="17"/>
      <c r="R156" s="17"/>
    </row>
    <row r="157" spans="3:18" ht="14.25" customHeight="1" x14ac:dyDescent="0.3">
      <c r="C157" s="17"/>
      <c r="D157" s="17"/>
      <c r="E157" s="17"/>
      <c r="F157" s="17"/>
      <c r="G157" s="17"/>
      <c r="H157" s="87"/>
      <c r="I157" s="17"/>
      <c r="J157" s="17"/>
      <c r="K157" s="17"/>
      <c r="L157" s="17"/>
      <c r="M157" s="17"/>
      <c r="O157" s="17"/>
      <c r="P157" s="17"/>
      <c r="Q157" s="17"/>
      <c r="R157" s="17"/>
    </row>
    <row r="158" spans="3:18" ht="14.25" customHeight="1" x14ac:dyDescent="0.3">
      <c r="C158" s="17"/>
      <c r="D158" s="17"/>
      <c r="E158" s="17"/>
      <c r="F158" s="17"/>
      <c r="G158" s="17"/>
      <c r="H158" s="87"/>
      <c r="I158" s="17"/>
      <c r="J158" s="17"/>
      <c r="K158" s="17"/>
      <c r="L158" s="17"/>
      <c r="M158" s="17"/>
      <c r="O158" s="17"/>
      <c r="P158" s="17"/>
      <c r="Q158" s="17"/>
      <c r="R158" s="17"/>
    </row>
    <row r="159" spans="3:18" ht="14.25" customHeight="1" x14ac:dyDescent="0.3">
      <c r="C159" s="17"/>
      <c r="D159" s="17"/>
      <c r="E159" s="17"/>
      <c r="F159" s="17"/>
      <c r="G159" s="17"/>
      <c r="H159" s="87"/>
      <c r="I159" s="17"/>
      <c r="J159" s="17"/>
      <c r="K159" s="17"/>
      <c r="L159" s="17"/>
      <c r="M159" s="17"/>
      <c r="O159" s="17"/>
      <c r="P159" s="17"/>
      <c r="Q159" s="17"/>
      <c r="R159" s="17"/>
    </row>
    <row r="160" spans="3:18" ht="14.25" customHeight="1" x14ac:dyDescent="0.3">
      <c r="C160" s="17"/>
      <c r="D160" s="17"/>
      <c r="E160" s="17"/>
      <c r="F160" s="17"/>
      <c r="G160" s="17"/>
      <c r="H160" s="87"/>
      <c r="I160" s="17"/>
      <c r="J160" s="17"/>
      <c r="K160" s="17"/>
      <c r="L160" s="17"/>
      <c r="M160" s="17"/>
      <c r="O160" s="17"/>
      <c r="P160" s="17"/>
      <c r="Q160" s="17"/>
      <c r="R160" s="17"/>
    </row>
    <row r="161" spans="3:18" ht="14.25" customHeight="1" x14ac:dyDescent="0.3">
      <c r="C161" s="17"/>
      <c r="D161" s="17"/>
      <c r="E161" s="17"/>
      <c r="F161" s="17"/>
      <c r="G161" s="17"/>
      <c r="H161" s="87"/>
      <c r="I161" s="17"/>
      <c r="J161" s="17"/>
      <c r="K161" s="17"/>
      <c r="L161" s="17"/>
      <c r="M161" s="17"/>
      <c r="O161" s="17"/>
      <c r="P161" s="17"/>
      <c r="Q161" s="17"/>
      <c r="R161" s="17"/>
    </row>
    <row r="162" spans="3:18" ht="14.25" customHeight="1" x14ac:dyDescent="0.3">
      <c r="C162" s="17"/>
      <c r="D162" s="17"/>
      <c r="E162" s="17"/>
      <c r="F162" s="17"/>
      <c r="G162" s="17"/>
      <c r="H162" s="87"/>
      <c r="I162" s="17"/>
      <c r="J162" s="17"/>
      <c r="K162" s="17"/>
      <c r="L162" s="17"/>
      <c r="M162" s="17"/>
      <c r="O162" s="17"/>
      <c r="P162" s="17"/>
      <c r="Q162" s="17"/>
      <c r="R162" s="17"/>
    </row>
    <row r="163" spans="3:18" ht="14.25" customHeight="1" x14ac:dyDescent="0.3">
      <c r="C163" s="17"/>
      <c r="D163" s="17"/>
      <c r="E163" s="17"/>
      <c r="F163" s="17"/>
      <c r="G163" s="17"/>
      <c r="H163" s="87"/>
      <c r="I163" s="17"/>
      <c r="J163" s="17"/>
      <c r="K163" s="17"/>
      <c r="L163" s="17"/>
      <c r="M163" s="17"/>
      <c r="O163" s="17"/>
      <c r="P163" s="17"/>
      <c r="Q163" s="17"/>
      <c r="R163" s="17"/>
    </row>
    <row r="164" spans="3:18" ht="14.25" customHeight="1" x14ac:dyDescent="0.3">
      <c r="C164" s="17"/>
      <c r="D164" s="17"/>
      <c r="E164" s="17"/>
      <c r="F164" s="17"/>
      <c r="G164" s="17"/>
      <c r="H164" s="87"/>
      <c r="I164" s="17"/>
      <c r="J164" s="17"/>
      <c r="K164" s="17"/>
      <c r="L164" s="17"/>
      <c r="M164" s="17"/>
      <c r="O164" s="17"/>
      <c r="P164" s="17"/>
      <c r="Q164" s="17"/>
      <c r="R164" s="17"/>
    </row>
    <row r="165" spans="3:18" ht="14.25" customHeight="1" x14ac:dyDescent="0.3">
      <c r="C165" s="17"/>
      <c r="D165" s="17"/>
      <c r="E165" s="17"/>
      <c r="F165" s="17"/>
      <c r="G165" s="17"/>
      <c r="H165" s="87"/>
      <c r="I165" s="17"/>
      <c r="J165" s="17"/>
      <c r="K165" s="17"/>
      <c r="L165" s="17"/>
      <c r="M165" s="17"/>
      <c r="O165" s="17"/>
      <c r="P165" s="17"/>
      <c r="Q165" s="17"/>
      <c r="R165" s="17"/>
    </row>
    <row r="166" spans="3:18" ht="14.25" customHeight="1" x14ac:dyDescent="0.3">
      <c r="C166" s="17"/>
      <c r="D166" s="17"/>
      <c r="E166" s="17"/>
      <c r="F166" s="17"/>
      <c r="G166" s="17"/>
      <c r="H166" s="87"/>
      <c r="I166" s="17"/>
      <c r="J166" s="17"/>
      <c r="K166" s="17"/>
      <c r="L166" s="17"/>
      <c r="M166" s="17"/>
      <c r="O166" s="17"/>
      <c r="P166" s="17"/>
      <c r="Q166" s="17"/>
      <c r="R166" s="17"/>
    </row>
    <row r="167" spans="3:18" ht="14.25" customHeight="1" x14ac:dyDescent="0.3">
      <c r="C167" s="17"/>
      <c r="D167" s="17"/>
      <c r="E167" s="17"/>
      <c r="F167" s="17"/>
      <c r="G167" s="17"/>
      <c r="H167" s="87"/>
      <c r="I167" s="17"/>
      <c r="J167" s="17"/>
      <c r="K167" s="17"/>
      <c r="L167" s="17"/>
      <c r="M167" s="17"/>
      <c r="O167" s="17"/>
      <c r="P167" s="17"/>
      <c r="Q167" s="17"/>
      <c r="R167" s="17"/>
    </row>
    <row r="168" spans="3:18" ht="14.25" customHeight="1" x14ac:dyDescent="0.3">
      <c r="C168" s="17"/>
      <c r="D168" s="17"/>
      <c r="E168" s="17"/>
      <c r="F168" s="17"/>
      <c r="G168" s="17"/>
      <c r="H168" s="87"/>
      <c r="I168" s="17"/>
      <c r="J168" s="17"/>
      <c r="K168" s="17"/>
      <c r="L168" s="17"/>
      <c r="M168" s="17"/>
      <c r="O168" s="17"/>
      <c r="P168" s="17"/>
      <c r="Q168" s="17"/>
      <c r="R168" s="17"/>
    </row>
    <row r="169" spans="3:18" ht="14.25" customHeight="1" x14ac:dyDescent="0.3">
      <c r="C169" s="17"/>
      <c r="D169" s="17"/>
      <c r="E169" s="17"/>
      <c r="F169" s="17"/>
      <c r="G169" s="17"/>
      <c r="H169" s="87"/>
      <c r="I169" s="17"/>
      <c r="J169" s="17"/>
      <c r="K169" s="17"/>
      <c r="L169" s="17"/>
      <c r="M169" s="17"/>
      <c r="O169" s="17"/>
      <c r="P169" s="17"/>
      <c r="Q169" s="17"/>
      <c r="R169" s="17"/>
    </row>
    <row r="170" spans="3:18" ht="14.25" customHeight="1" x14ac:dyDescent="0.3">
      <c r="C170" s="17"/>
      <c r="D170" s="17"/>
      <c r="E170" s="17"/>
      <c r="F170" s="17"/>
      <c r="G170" s="17"/>
      <c r="H170" s="87"/>
      <c r="I170" s="17"/>
      <c r="J170" s="17"/>
      <c r="K170" s="17"/>
      <c r="L170" s="17"/>
      <c r="M170" s="17"/>
      <c r="O170" s="17"/>
      <c r="P170" s="17"/>
      <c r="Q170" s="17"/>
      <c r="R170" s="17"/>
    </row>
    <row r="171" spans="3:18" ht="14.25" customHeight="1" x14ac:dyDescent="0.3">
      <c r="C171" s="17"/>
      <c r="D171" s="17"/>
      <c r="E171" s="17"/>
      <c r="F171" s="17"/>
      <c r="G171" s="17"/>
      <c r="H171" s="87"/>
      <c r="I171" s="17"/>
      <c r="J171" s="17"/>
      <c r="K171" s="17"/>
      <c r="L171" s="17"/>
      <c r="M171" s="17"/>
      <c r="O171" s="17"/>
      <c r="P171" s="17"/>
      <c r="Q171" s="17"/>
      <c r="R171" s="17"/>
    </row>
    <row r="172" spans="3:18" ht="14.25" customHeight="1" x14ac:dyDescent="0.3">
      <c r="C172" s="17"/>
      <c r="D172" s="17"/>
      <c r="E172" s="17"/>
      <c r="F172" s="17"/>
      <c r="G172" s="17"/>
      <c r="H172" s="87"/>
      <c r="I172" s="17"/>
      <c r="J172" s="17"/>
      <c r="K172" s="17"/>
      <c r="L172" s="17"/>
      <c r="M172" s="17"/>
      <c r="O172" s="17"/>
      <c r="P172" s="17"/>
      <c r="Q172" s="17"/>
      <c r="R172" s="17"/>
    </row>
    <row r="173" spans="3:18" ht="14.25" customHeight="1" x14ac:dyDescent="0.3">
      <c r="C173" s="17"/>
      <c r="D173" s="17"/>
      <c r="E173" s="17"/>
      <c r="F173" s="17"/>
      <c r="G173" s="17"/>
      <c r="H173" s="87"/>
      <c r="I173" s="17"/>
      <c r="J173" s="17"/>
      <c r="K173" s="17"/>
      <c r="L173" s="17"/>
      <c r="M173" s="17"/>
      <c r="O173" s="17"/>
      <c r="P173" s="17"/>
      <c r="Q173" s="17"/>
      <c r="R173" s="17"/>
    </row>
    <row r="174" spans="3:18" ht="14.25" customHeight="1" x14ac:dyDescent="0.3">
      <c r="C174" s="17"/>
      <c r="D174" s="17"/>
      <c r="E174" s="17"/>
      <c r="F174" s="17"/>
      <c r="G174" s="17"/>
      <c r="H174" s="87"/>
      <c r="I174" s="17"/>
      <c r="J174" s="17"/>
      <c r="K174" s="17"/>
      <c r="L174" s="17"/>
      <c r="M174" s="17"/>
      <c r="O174" s="17"/>
      <c r="P174" s="17"/>
      <c r="Q174" s="17"/>
      <c r="R174" s="17"/>
    </row>
    <row r="175" spans="3:18" ht="14.25" customHeight="1" x14ac:dyDescent="0.3">
      <c r="C175" s="17"/>
      <c r="D175" s="17"/>
      <c r="E175" s="17"/>
      <c r="F175" s="17"/>
      <c r="G175" s="17"/>
      <c r="H175" s="87"/>
      <c r="I175" s="17"/>
      <c r="J175" s="17"/>
      <c r="K175" s="17"/>
      <c r="L175" s="17"/>
      <c r="M175" s="17"/>
      <c r="O175" s="17"/>
      <c r="P175" s="17"/>
      <c r="Q175" s="17"/>
      <c r="R175" s="17"/>
    </row>
    <row r="176" spans="3:18" ht="14.25" customHeight="1" x14ac:dyDescent="0.3">
      <c r="C176" s="17"/>
      <c r="D176" s="17"/>
      <c r="E176" s="17"/>
      <c r="F176" s="17"/>
      <c r="G176" s="17"/>
      <c r="H176" s="87"/>
      <c r="I176" s="17"/>
      <c r="J176" s="17"/>
      <c r="K176" s="17"/>
      <c r="L176" s="17"/>
      <c r="M176" s="17"/>
      <c r="O176" s="17"/>
      <c r="P176" s="17"/>
      <c r="Q176" s="17"/>
      <c r="R176" s="17"/>
    </row>
    <row r="177" spans="3:18" ht="14.25" customHeight="1" x14ac:dyDescent="0.3">
      <c r="C177" s="17"/>
      <c r="D177" s="17"/>
      <c r="E177" s="17"/>
      <c r="F177" s="17"/>
      <c r="G177" s="17"/>
      <c r="H177" s="87"/>
      <c r="I177" s="17"/>
      <c r="J177" s="17"/>
      <c r="K177" s="17"/>
      <c r="L177" s="17"/>
      <c r="M177" s="17"/>
      <c r="O177" s="17"/>
      <c r="P177" s="17"/>
      <c r="Q177" s="17"/>
      <c r="R177" s="17"/>
    </row>
    <row r="178" spans="3:18" ht="14.25" customHeight="1" x14ac:dyDescent="0.3">
      <c r="C178" s="17"/>
      <c r="D178" s="17"/>
      <c r="E178" s="17"/>
      <c r="F178" s="17"/>
      <c r="G178" s="17"/>
      <c r="H178" s="87"/>
      <c r="I178" s="17"/>
      <c r="J178" s="17"/>
      <c r="K178" s="17"/>
      <c r="L178" s="17"/>
      <c r="M178" s="17"/>
      <c r="O178" s="17"/>
      <c r="P178" s="17"/>
      <c r="Q178" s="17"/>
      <c r="R178" s="17"/>
    </row>
    <row r="179" spans="3:18" ht="14.25" customHeight="1" x14ac:dyDescent="0.3">
      <c r="C179" s="17"/>
      <c r="D179" s="17"/>
      <c r="E179" s="17"/>
      <c r="F179" s="17"/>
      <c r="G179" s="17"/>
      <c r="H179" s="87"/>
      <c r="I179" s="17"/>
      <c r="J179" s="17"/>
      <c r="K179" s="17"/>
      <c r="L179" s="17"/>
      <c r="M179" s="17"/>
      <c r="O179" s="17"/>
      <c r="P179" s="17"/>
      <c r="Q179" s="17"/>
      <c r="R179" s="17"/>
    </row>
    <row r="180" spans="3:18" ht="14.25" customHeight="1" x14ac:dyDescent="0.3">
      <c r="C180" s="17"/>
      <c r="D180" s="17"/>
      <c r="E180" s="17"/>
      <c r="F180" s="17"/>
      <c r="G180" s="17"/>
      <c r="H180" s="87"/>
      <c r="I180" s="17"/>
      <c r="J180" s="17"/>
      <c r="K180" s="17"/>
      <c r="L180" s="17"/>
      <c r="M180" s="17"/>
      <c r="O180" s="17"/>
      <c r="P180" s="17"/>
      <c r="Q180" s="17"/>
      <c r="R180" s="17"/>
    </row>
    <row r="181" spans="3:18" ht="14.25" customHeight="1" x14ac:dyDescent="0.3">
      <c r="C181" s="17"/>
      <c r="D181" s="17"/>
      <c r="E181" s="17"/>
      <c r="F181" s="17"/>
      <c r="G181" s="17"/>
      <c r="H181" s="87"/>
      <c r="I181" s="17"/>
      <c r="J181" s="17"/>
      <c r="K181" s="17"/>
      <c r="L181" s="17"/>
      <c r="M181" s="17"/>
      <c r="O181" s="17"/>
      <c r="P181" s="17"/>
      <c r="Q181" s="17"/>
      <c r="R181" s="17"/>
    </row>
    <row r="182" spans="3:18" ht="14.25" customHeight="1" x14ac:dyDescent="0.3">
      <c r="C182" s="17"/>
      <c r="D182" s="17"/>
      <c r="E182" s="17"/>
      <c r="F182" s="17"/>
      <c r="G182" s="17"/>
      <c r="H182" s="87"/>
      <c r="I182" s="17"/>
      <c r="J182" s="17"/>
      <c r="K182" s="17"/>
      <c r="L182" s="17"/>
      <c r="M182" s="17"/>
      <c r="O182" s="17"/>
      <c r="P182" s="17"/>
      <c r="Q182" s="17"/>
      <c r="R182" s="17"/>
    </row>
    <row r="183" spans="3:18" ht="14.25" customHeight="1" x14ac:dyDescent="0.3">
      <c r="C183" s="17"/>
      <c r="D183" s="17"/>
      <c r="E183" s="17"/>
      <c r="F183" s="17"/>
      <c r="G183" s="17"/>
      <c r="H183" s="87"/>
      <c r="I183" s="17"/>
      <c r="J183" s="17"/>
      <c r="K183" s="17"/>
      <c r="L183" s="17"/>
      <c r="M183" s="17"/>
      <c r="O183" s="17"/>
      <c r="P183" s="17"/>
      <c r="Q183" s="17"/>
      <c r="R183" s="17"/>
    </row>
    <row r="184" spans="3:18" ht="14.25" customHeight="1" x14ac:dyDescent="0.3">
      <c r="C184" s="17"/>
      <c r="D184" s="17"/>
      <c r="E184" s="17"/>
      <c r="F184" s="17"/>
      <c r="G184" s="17"/>
      <c r="H184" s="87"/>
      <c r="I184" s="17"/>
      <c r="J184" s="17"/>
      <c r="K184" s="17"/>
      <c r="L184" s="17"/>
      <c r="M184" s="17"/>
      <c r="O184" s="17"/>
      <c r="P184" s="17"/>
      <c r="Q184" s="17"/>
      <c r="R184" s="17"/>
    </row>
    <row r="185" spans="3:18" ht="14.25" customHeight="1" x14ac:dyDescent="0.3">
      <c r="C185" s="17"/>
      <c r="D185" s="17"/>
      <c r="E185" s="17"/>
      <c r="F185" s="17"/>
      <c r="G185" s="17"/>
      <c r="H185" s="87"/>
      <c r="I185" s="17"/>
      <c r="J185" s="17"/>
      <c r="K185" s="17"/>
      <c r="L185" s="17"/>
      <c r="M185" s="17"/>
      <c r="O185" s="17"/>
      <c r="P185" s="17"/>
      <c r="Q185" s="17"/>
      <c r="R185" s="17"/>
    </row>
    <row r="186" spans="3:18" ht="14.25" customHeight="1" x14ac:dyDescent="0.3">
      <c r="C186" s="17"/>
      <c r="D186" s="17"/>
      <c r="E186" s="17"/>
      <c r="F186" s="17"/>
      <c r="G186" s="17"/>
      <c r="H186" s="87"/>
      <c r="I186" s="17"/>
      <c r="J186" s="17"/>
      <c r="K186" s="17"/>
      <c r="L186" s="17"/>
      <c r="M186" s="17"/>
      <c r="O186" s="17"/>
      <c r="P186" s="17"/>
      <c r="Q186" s="17"/>
      <c r="R186" s="17"/>
    </row>
    <row r="187" spans="3:18" ht="14.25" customHeight="1" x14ac:dyDescent="0.3">
      <c r="C187" s="17"/>
      <c r="D187" s="17"/>
      <c r="E187" s="17"/>
      <c r="F187" s="17"/>
      <c r="G187" s="17"/>
      <c r="H187" s="87"/>
      <c r="I187" s="17"/>
      <c r="J187" s="17"/>
      <c r="K187" s="17"/>
      <c r="L187" s="17"/>
      <c r="M187" s="17"/>
      <c r="O187" s="17"/>
      <c r="P187" s="17"/>
      <c r="Q187" s="17"/>
      <c r="R187" s="17"/>
    </row>
    <row r="188" spans="3:18" ht="14.25" customHeight="1" x14ac:dyDescent="0.3">
      <c r="C188" s="17"/>
      <c r="D188" s="17"/>
      <c r="E188" s="17"/>
      <c r="F188" s="17"/>
      <c r="G188" s="17"/>
      <c r="H188" s="87"/>
      <c r="I188" s="17"/>
      <c r="J188" s="17"/>
      <c r="K188" s="17"/>
      <c r="L188" s="17"/>
      <c r="M188" s="17"/>
      <c r="O188" s="17"/>
      <c r="P188" s="17"/>
      <c r="Q188" s="17"/>
      <c r="R188" s="17"/>
    </row>
    <row r="189" spans="3:18" ht="14.25" customHeight="1" x14ac:dyDescent="0.3">
      <c r="C189" s="17"/>
      <c r="D189" s="17"/>
      <c r="E189" s="17"/>
      <c r="F189" s="17"/>
      <c r="G189" s="17"/>
      <c r="H189" s="87"/>
      <c r="I189" s="17"/>
      <c r="J189" s="17"/>
      <c r="K189" s="17"/>
      <c r="L189" s="17"/>
      <c r="M189" s="17"/>
      <c r="O189" s="17"/>
      <c r="P189" s="17"/>
      <c r="Q189" s="17"/>
      <c r="R189" s="17"/>
    </row>
    <row r="190" spans="3:18" ht="14.25" customHeight="1" x14ac:dyDescent="0.3">
      <c r="C190" s="17"/>
      <c r="D190" s="17"/>
      <c r="E190" s="17"/>
      <c r="F190" s="17"/>
      <c r="G190" s="17"/>
      <c r="H190" s="87"/>
      <c r="I190" s="17"/>
      <c r="J190" s="17"/>
      <c r="K190" s="17"/>
      <c r="L190" s="17"/>
      <c r="M190" s="17"/>
      <c r="O190" s="17"/>
      <c r="P190" s="17"/>
      <c r="Q190" s="17"/>
      <c r="R190" s="17"/>
    </row>
    <row r="191" spans="3:18" ht="14.25" customHeight="1" x14ac:dyDescent="0.3">
      <c r="C191" s="17"/>
      <c r="D191" s="17"/>
      <c r="E191" s="17"/>
      <c r="F191" s="17"/>
      <c r="G191" s="17"/>
      <c r="H191" s="87"/>
      <c r="I191" s="17"/>
      <c r="J191" s="17"/>
      <c r="K191" s="17"/>
      <c r="L191" s="17"/>
      <c r="M191" s="17"/>
      <c r="O191" s="17"/>
      <c r="P191" s="17"/>
      <c r="Q191" s="17"/>
      <c r="R191" s="17"/>
    </row>
    <row r="192" spans="3:18" ht="14.25" customHeight="1" x14ac:dyDescent="0.3">
      <c r="C192" s="17"/>
      <c r="D192" s="17"/>
      <c r="E192" s="17"/>
      <c r="F192" s="17"/>
      <c r="G192" s="17"/>
      <c r="H192" s="87"/>
      <c r="I192" s="17"/>
      <c r="J192" s="17"/>
      <c r="K192" s="17"/>
      <c r="L192" s="17"/>
      <c r="M192" s="17"/>
      <c r="O192" s="17"/>
      <c r="P192" s="17"/>
      <c r="Q192" s="17"/>
      <c r="R192" s="17"/>
    </row>
    <row r="193" spans="3:18" ht="14.25" customHeight="1" x14ac:dyDescent="0.3">
      <c r="C193" s="17"/>
      <c r="D193" s="17"/>
      <c r="E193" s="17"/>
      <c r="F193" s="17"/>
      <c r="G193" s="17"/>
      <c r="H193" s="87"/>
      <c r="I193" s="17"/>
      <c r="J193" s="17"/>
      <c r="K193" s="17"/>
      <c r="L193" s="17"/>
      <c r="M193" s="17"/>
      <c r="O193" s="17"/>
      <c r="P193" s="17"/>
      <c r="Q193" s="17"/>
      <c r="R193" s="17"/>
    </row>
    <row r="194" spans="3:18" ht="14.25" customHeight="1" x14ac:dyDescent="0.3">
      <c r="C194" s="17"/>
      <c r="D194" s="17"/>
      <c r="E194" s="17"/>
      <c r="F194" s="17"/>
      <c r="G194" s="17"/>
      <c r="H194" s="87"/>
      <c r="I194" s="17"/>
      <c r="J194" s="17"/>
      <c r="K194" s="17"/>
      <c r="L194" s="17"/>
      <c r="M194" s="17"/>
      <c r="O194" s="17"/>
      <c r="P194" s="17"/>
      <c r="Q194" s="17"/>
      <c r="R194" s="17"/>
    </row>
    <row r="195" spans="3:18" ht="14.25" customHeight="1" x14ac:dyDescent="0.3">
      <c r="C195" s="17"/>
      <c r="D195" s="17"/>
      <c r="E195" s="17"/>
      <c r="F195" s="17"/>
      <c r="G195" s="17"/>
      <c r="H195" s="87"/>
      <c r="I195" s="17"/>
      <c r="J195" s="17"/>
      <c r="K195" s="17"/>
      <c r="L195" s="17"/>
      <c r="M195" s="17"/>
      <c r="O195" s="17"/>
      <c r="P195" s="17"/>
      <c r="Q195" s="17"/>
      <c r="R195" s="17"/>
    </row>
    <row r="196" spans="3:18" ht="14.25" customHeight="1" x14ac:dyDescent="0.3">
      <c r="C196" s="17"/>
      <c r="D196" s="17"/>
      <c r="E196" s="17"/>
      <c r="F196" s="17"/>
      <c r="G196" s="17"/>
      <c r="H196" s="87"/>
      <c r="I196" s="17"/>
      <c r="J196" s="17"/>
      <c r="K196" s="17"/>
      <c r="L196" s="17"/>
      <c r="M196" s="17"/>
      <c r="O196" s="17"/>
      <c r="P196" s="17"/>
      <c r="Q196" s="17"/>
      <c r="R196" s="17"/>
    </row>
    <row r="197" spans="3:18" ht="14.25" customHeight="1" x14ac:dyDescent="0.3">
      <c r="C197" s="17"/>
      <c r="D197" s="17"/>
      <c r="E197" s="17"/>
      <c r="F197" s="17"/>
      <c r="G197" s="17"/>
      <c r="H197" s="87"/>
      <c r="I197" s="17"/>
      <c r="J197" s="17"/>
      <c r="K197" s="17"/>
      <c r="L197" s="17"/>
      <c r="M197" s="17"/>
      <c r="O197" s="17"/>
      <c r="P197" s="17"/>
      <c r="Q197" s="17"/>
      <c r="R197" s="17"/>
    </row>
    <row r="198" spans="3:18" ht="14.25" customHeight="1" x14ac:dyDescent="0.3">
      <c r="C198" s="17"/>
      <c r="D198" s="17"/>
      <c r="E198" s="17"/>
      <c r="F198" s="17"/>
      <c r="G198" s="17"/>
      <c r="H198" s="87"/>
      <c r="I198" s="17"/>
      <c r="J198" s="17"/>
      <c r="K198" s="17"/>
      <c r="L198" s="17"/>
      <c r="M198" s="17"/>
      <c r="O198" s="17"/>
      <c r="P198" s="17"/>
      <c r="Q198" s="17"/>
      <c r="R198" s="17"/>
    </row>
    <row r="199" spans="3:18" ht="14.25" customHeight="1" x14ac:dyDescent="0.3">
      <c r="C199" s="17"/>
      <c r="D199" s="17"/>
      <c r="E199" s="17"/>
      <c r="F199" s="17"/>
      <c r="G199" s="17"/>
      <c r="H199" s="87"/>
      <c r="I199" s="17"/>
      <c r="J199" s="17"/>
      <c r="K199" s="17"/>
      <c r="L199" s="17"/>
      <c r="M199" s="17"/>
      <c r="O199" s="17"/>
      <c r="P199" s="17"/>
      <c r="Q199" s="17"/>
      <c r="R199" s="17"/>
    </row>
    <row r="200" spans="3:18" ht="14.25" customHeight="1" x14ac:dyDescent="0.3">
      <c r="C200" s="17"/>
      <c r="D200" s="17"/>
      <c r="E200" s="17"/>
      <c r="F200" s="17"/>
      <c r="G200" s="17"/>
      <c r="H200" s="87"/>
      <c r="I200" s="17"/>
      <c r="J200" s="17"/>
      <c r="K200" s="17"/>
      <c r="L200" s="17"/>
      <c r="M200" s="17"/>
      <c r="O200" s="17"/>
      <c r="P200" s="17"/>
      <c r="Q200" s="17"/>
      <c r="R200" s="17"/>
    </row>
    <row r="201" spans="3:18" ht="14.25" customHeight="1" x14ac:dyDescent="0.3">
      <c r="C201" s="17"/>
      <c r="D201" s="17"/>
      <c r="E201" s="17"/>
      <c r="F201" s="17"/>
      <c r="G201" s="17"/>
      <c r="H201" s="87"/>
      <c r="I201" s="17"/>
      <c r="J201" s="17"/>
      <c r="K201" s="17"/>
      <c r="L201" s="17"/>
      <c r="M201" s="17"/>
      <c r="O201" s="17"/>
      <c r="P201" s="17"/>
      <c r="Q201" s="17"/>
      <c r="R201" s="17"/>
    </row>
    <row r="202" spans="3:18" ht="14.25" customHeight="1" x14ac:dyDescent="0.3">
      <c r="C202" s="17"/>
      <c r="D202" s="17"/>
      <c r="E202" s="17"/>
      <c r="F202" s="17"/>
      <c r="G202" s="17"/>
      <c r="H202" s="87"/>
      <c r="I202" s="17"/>
      <c r="J202" s="17"/>
      <c r="K202" s="17"/>
      <c r="L202" s="17"/>
      <c r="M202" s="17"/>
      <c r="O202" s="17"/>
      <c r="P202" s="17"/>
      <c r="Q202" s="17"/>
      <c r="R202" s="17"/>
    </row>
    <row r="203" spans="3:18" ht="14.25" customHeight="1" x14ac:dyDescent="0.3">
      <c r="C203" s="17"/>
      <c r="D203" s="17"/>
      <c r="E203" s="17"/>
      <c r="F203" s="17"/>
      <c r="G203" s="17"/>
      <c r="H203" s="87"/>
      <c r="I203" s="17"/>
      <c r="J203" s="17"/>
      <c r="K203" s="17"/>
      <c r="L203" s="17"/>
      <c r="M203" s="17"/>
      <c r="O203" s="17"/>
      <c r="P203" s="17"/>
      <c r="Q203" s="17"/>
      <c r="R203" s="17"/>
    </row>
    <row r="204" spans="3:18" ht="14.25" customHeight="1" x14ac:dyDescent="0.3">
      <c r="C204" s="17"/>
      <c r="D204" s="17"/>
      <c r="E204" s="17"/>
      <c r="F204" s="17"/>
      <c r="G204" s="17"/>
      <c r="H204" s="87"/>
      <c r="I204" s="17"/>
      <c r="J204" s="17"/>
      <c r="K204" s="17"/>
      <c r="L204" s="17"/>
      <c r="M204" s="17"/>
      <c r="O204" s="17"/>
      <c r="P204" s="17"/>
      <c r="Q204" s="17"/>
      <c r="R204" s="17"/>
    </row>
    <row r="205" spans="3:18" ht="14.25" customHeight="1" x14ac:dyDescent="0.3">
      <c r="C205" s="17"/>
      <c r="D205" s="17"/>
      <c r="E205" s="17"/>
      <c r="F205" s="17"/>
      <c r="G205" s="17"/>
      <c r="H205" s="87"/>
      <c r="I205" s="17"/>
      <c r="J205" s="17"/>
      <c r="K205" s="17"/>
      <c r="L205" s="17"/>
      <c r="M205" s="17"/>
      <c r="O205" s="17"/>
      <c r="P205" s="17"/>
      <c r="Q205" s="17"/>
      <c r="R205" s="17"/>
    </row>
    <row r="206" spans="3:18" ht="14.25" customHeight="1" x14ac:dyDescent="0.3">
      <c r="C206" s="17"/>
      <c r="D206" s="17"/>
      <c r="E206" s="17"/>
      <c r="F206" s="17"/>
      <c r="G206" s="17"/>
      <c r="H206" s="87"/>
      <c r="I206" s="17"/>
      <c r="J206" s="17"/>
      <c r="K206" s="17"/>
      <c r="L206" s="17"/>
      <c r="M206" s="17"/>
      <c r="O206" s="17"/>
      <c r="P206" s="17"/>
      <c r="Q206" s="17"/>
      <c r="R206" s="17"/>
    </row>
    <row r="207" spans="3:18" ht="14.25" customHeight="1" x14ac:dyDescent="0.3">
      <c r="C207" s="17"/>
      <c r="D207" s="17"/>
      <c r="E207" s="17"/>
      <c r="F207" s="17"/>
      <c r="G207" s="17"/>
      <c r="H207" s="87"/>
      <c r="I207" s="17"/>
      <c r="J207" s="17"/>
      <c r="K207" s="17"/>
      <c r="L207" s="17"/>
      <c r="M207" s="17"/>
      <c r="O207" s="17"/>
      <c r="P207" s="17"/>
      <c r="Q207" s="17"/>
      <c r="R207" s="17"/>
    </row>
    <row r="208" spans="3:18" ht="14.25" customHeight="1" x14ac:dyDescent="0.3">
      <c r="C208" s="17"/>
      <c r="D208" s="17"/>
      <c r="E208" s="17"/>
      <c r="F208" s="17"/>
      <c r="G208" s="17"/>
      <c r="H208" s="87"/>
      <c r="I208" s="17"/>
      <c r="J208" s="17"/>
      <c r="K208" s="17"/>
      <c r="L208" s="17"/>
      <c r="M208" s="17"/>
      <c r="O208" s="17"/>
      <c r="P208" s="17"/>
      <c r="Q208" s="17"/>
      <c r="R208" s="17"/>
    </row>
    <row r="209" spans="3:18" ht="14.25" customHeight="1" x14ac:dyDescent="0.3">
      <c r="C209" s="17"/>
      <c r="D209" s="17"/>
      <c r="E209" s="17"/>
      <c r="F209" s="17"/>
      <c r="G209" s="17"/>
      <c r="H209" s="87"/>
      <c r="I209" s="17"/>
      <c r="J209" s="17"/>
      <c r="K209" s="17"/>
      <c r="L209" s="17"/>
      <c r="M209" s="17"/>
      <c r="O209" s="17"/>
      <c r="P209" s="17"/>
      <c r="Q209" s="17"/>
      <c r="R209" s="17"/>
    </row>
    <row r="210" spans="3:18" ht="14.25" customHeight="1" x14ac:dyDescent="0.3">
      <c r="C210" s="17"/>
      <c r="D210" s="17"/>
      <c r="E210" s="17"/>
      <c r="F210" s="17"/>
      <c r="G210" s="17"/>
      <c r="H210" s="87"/>
      <c r="I210" s="17"/>
      <c r="J210" s="17"/>
      <c r="K210" s="17"/>
      <c r="L210" s="17"/>
      <c r="M210" s="17"/>
      <c r="O210" s="17"/>
      <c r="P210" s="17"/>
      <c r="Q210" s="17"/>
      <c r="R210" s="17"/>
    </row>
    <row r="211" spans="3:18" ht="14.25" customHeight="1" x14ac:dyDescent="0.3">
      <c r="C211" s="17"/>
      <c r="D211" s="17"/>
      <c r="E211" s="17"/>
      <c r="F211" s="17"/>
      <c r="G211" s="17"/>
      <c r="H211" s="87"/>
      <c r="I211" s="17"/>
      <c r="J211" s="17"/>
      <c r="K211" s="17"/>
      <c r="L211" s="17"/>
      <c r="M211" s="17"/>
      <c r="O211" s="17"/>
      <c r="P211" s="17"/>
      <c r="Q211" s="17"/>
      <c r="R211" s="17"/>
    </row>
    <row r="212" spans="3:18" ht="14.25" customHeight="1" x14ac:dyDescent="0.3">
      <c r="C212" s="17"/>
      <c r="D212" s="17"/>
      <c r="E212" s="17"/>
      <c r="F212" s="17"/>
      <c r="G212" s="17"/>
      <c r="H212" s="87"/>
      <c r="I212" s="17"/>
      <c r="J212" s="17"/>
      <c r="K212" s="17"/>
      <c r="L212" s="17"/>
      <c r="M212" s="17"/>
      <c r="O212" s="17"/>
      <c r="P212" s="17"/>
      <c r="Q212" s="17"/>
      <c r="R212" s="17"/>
    </row>
    <row r="213" spans="3:18" ht="14.25" customHeight="1" x14ac:dyDescent="0.3">
      <c r="C213" s="17"/>
      <c r="D213" s="17"/>
      <c r="E213" s="17"/>
      <c r="F213" s="17"/>
      <c r="G213" s="17"/>
      <c r="H213" s="87"/>
      <c r="I213" s="17"/>
      <c r="J213" s="17"/>
      <c r="K213" s="17"/>
      <c r="L213" s="17"/>
      <c r="M213" s="17"/>
      <c r="O213" s="17"/>
      <c r="P213" s="17"/>
      <c r="Q213" s="17"/>
      <c r="R213" s="17"/>
    </row>
    <row r="214" spans="3:18" ht="14.25" customHeight="1" x14ac:dyDescent="0.3">
      <c r="C214" s="17"/>
      <c r="D214" s="17"/>
      <c r="E214" s="17"/>
      <c r="F214" s="17"/>
      <c r="G214" s="17"/>
      <c r="H214" s="87"/>
      <c r="I214" s="17"/>
      <c r="J214" s="17"/>
      <c r="K214" s="17"/>
      <c r="L214" s="17"/>
      <c r="M214" s="17"/>
      <c r="O214" s="17"/>
      <c r="P214" s="17"/>
      <c r="Q214" s="17"/>
      <c r="R214" s="17"/>
    </row>
    <row r="215" spans="3:18" ht="14.25" customHeight="1" x14ac:dyDescent="0.3">
      <c r="C215" s="17"/>
      <c r="D215" s="17"/>
      <c r="E215" s="17"/>
      <c r="F215" s="17"/>
      <c r="G215" s="17"/>
      <c r="H215" s="87"/>
      <c r="I215" s="17"/>
      <c r="J215" s="17"/>
      <c r="K215" s="17"/>
      <c r="L215" s="17"/>
      <c r="M215" s="17"/>
      <c r="O215" s="17"/>
      <c r="P215" s="17"/>
      <c r="Q215" s="17"/>
      <c r="R215" s="17"/>
    </row>
    <row r="216" spans="3:18" ht="14.25" customHeight="1" x14ac:dyDescent="0.3">
      <c r="C216" s="17"/>
      <c r="D216" s="17"/>
      <c r="E216" s="17"/>
      <c r="F216" s="17"/>
      <c r="G216" s="17"/>
      <c r="H216" s="87"/>
      <c r="I216" s="17"/>
      <c r="J216" s="17"/>
      <c r="K216" s="17"/>
      <c r="L216" s="17"/>
      <c r="M216" s="17"/>
      <c r="O216" s="17"/>
      <c r="P216" s="17"/>
      <c r="Q216" s="17"/>
      <c r="R216" s="17"/>
    </row>
    <row r="217" spans="3:18" ht="14.25" customHeight="1" x14ac:dyDescent="0.3">
      <c r="C217" s="17"/>
      <c r="D217" s="17"/>
      <c r="E217" s="17"/>
      <c r="F217" s="17"/>
      <c r="G217" s="17"/>
      <c r="H217" s="87"/>
      <c r="I217" s="17"/>
      <c r="J217" s="17"/>
      <c r="K217" s="17"/>
      <c r="L217" s="17"/>
      <c r="M217" s="17"/>
      <c r="O217" s="17"/>
      <c r="P217" s="17"/>
      <c r="Q217" s="17"/>
      <c r="R217" s="17"/>
    </row>
    <row r="218" spans="3:18" ht="14.25" customHeight="1" x14ac:dyDescent="0.3">
      <c r="C218" s="17"/>
      <c r="D218" s="17"/>
      <c r="E218" s="17"/>
      <c r="F218" s="17"/>
      <c r="G218" s="17"/>
      <c r="H218" s="87"/>
      <c r="I218" s="17"/>
      <c r="J218" s="17"/>
      <c r="K218" s="17"/>
      <c r="L218" s="17"/>
      <c r="M218" s="17"/>
      <c r="O218" s="17"/>
      <c r="P218" s="17"/>
      <c r="Q218" s="17"/>
      <c r="R218" s="17"/>
    </row>
    <row r="219" spans="3:18" ht="14.25" customHeight="1" x14ac:dyDescent="0.3">
      <c r="C219" s="17"/>
      <c r="D219" s="17"/>
      <c r="E219" s="17"/>
      <c r="F219" s="17"/>
      <c r="G219" s="17"/>
      <c r="H219" s="87"/>
      <c r="I219" s="17"/>
      <c r="J219" s="17"/>
      <c r="K219" s="17"/>
      <c r="L219" s="17"/>
      <c r="M219" s="17"/>
      <c r="O219" s="17"/>
      <c r="P219" s="17"/>
      <c r="Q219" s="17"/>
      <c r="R219" s="17"/>
    </row>
    <row r="220" spans="3:18" ht="14.25" customHeight="1" x14ac:dyDescent="0.3">
      <c r="C220" s="17"/>
      <c r="D220" s="17"/>
      <c r="E220" s="17"/>
      <c r="F220" s="17"/>
      <c r="G220" s="17"/>
      <c r="H220" s="87"/>
      <c r="I220" s="17"/>
      <c r="J220" s="17"/>
      <c r="K220" s="17"/>
      <c r="L220" s="17"/>
      <c r="M220" s="17"/>
      <c r="O220" s="17"/>
      <c r="P220" s="17"/>
      <c r="Q220" s="17"/>
      <c r="R220" s="17"/>
    </row>
    <row r="221" spans="3:18" ht="14.25" customHeight="1" x14ac:dyDescent="0.3">
      <c r="C221" s="17"/>
      <c r="D221" s="17"/>
      <c r="E221" s="17"/>
      <c r="F221" s="17"/>
      <c r="G221" s="17"/>
      <c r="H221" s="87"/>
      <c r="I221" s="17"/>
      <c r="J221" s="17"/>
      <c r="K221" s="17"/>
      <c r="L221" s="17"/>
      <c r="M221" s="17"/>
      <c r="O221" s="17"/>
      <c r="P221" s="17"/>
      <c r="Q221" s="17"/>
      <c r="R221" s="17"/>
    </row>
    <row r="222" spans="3:18" ht="14.25" customHeight="1" x14ac:dyDescent="0.3">
      <c r="C222" s="17"/>
      <c r="D222" s="17"/>
      <c r="E222" s="17"/>
      <c r="F222" s="17"/>
      <c r="G222" s="17"/>
      <c r="H222" s="87"/>
      <c r="I222" s="17"/>
      <c r="J222" s="17"/>
      <c r="K222" s="17"/>
      <c r="L222" s="17"/>
      <c r="M222" s="17"/>
      <c r="O222" s="17"/>
      <c r="P222" s="17"/>
      <c r="Q222" s="17"/>
      <c r="R222" s="17"/>
    </row>
    <row r="223" spans="3:18" ht="14.25" customHeight="1" x14ac:dyDescent="0.3">
      <c r="C223" s="17"/>
      <c r="D223" s="17"/>
      <c r="E223" s="17"/>
      <c r="F223" s="17"/>
      <c r="G223" s="17"/>
      <c r="H223" s="87"/>
      <c r="I223" s="17"/>
      <c r="J223" s="17"/>
      <c r="K223" s="17"/>
      <c r="L223" s="17"/>
      <c r="M223" s="17"/>
      <c r="O223" s="17"/>
      <c r="P223" s="17"/>
      <c r="Q223" s="17"/>
      <c r="R223" s="17"/>
    </row>
    <row r="224" spans="3:18" ht="14.25" customHeight="1" x14ac:dyDescent="0.3">
      <c r="C224" s="17"/>
      <c r="D224" s="17"/>
      <c r="E224" s="17"/>
      <c r="F224" s="17"/>
      <c r="G224" s="17"/>
      <c r="H224" s="87"/>
      <c r="I224" s="17"/>
      <c r="J224" s="17"/>
      <c r="K224" s="17"/>
      <c r="L224" s="17"/>
      <c r="M224" s="17"/>
      <c r="O224" s="17"/>
      <c r="P224" s="17"/>
      <c r="Q224" s="17"/>
      <c r="R224" s="17"/>
    </row>
    <row r="225" spans="3:18" ht="14.25" customHeight="1" x14ac:dyDescent="0.3">
      <c r="C225" s="17"/>
      <c r="D225" s="17"/>
      <c r="E225" s="17"/>
      <c r="F225" s="17"/>
      <c r="G225" s="17"/>
      <c r="H225" s="87"/>
      <c r="I225" s="17"/>
      <c r="J225" s="17"/>
      <c r="K225" s="17"/>
      <c r="L225" s="17"/>
      <c r="M225" s="17"/>
      <c r="O225" s="17"/>
      <c r="P225" s="17"/>
      <c r="Q225" s="17"/>
      <c r="R225" s="17"/>
    </row>
    <row r="226" spans="3:18" ht="14.25" customHeight="1" x14ac:dyDescent="0.3">
      <c r="C226" s="17"/>
      <c r="D226" s="17"/>
      <c r="E226" s="17"/>
      <c r="F226" s="17"/>
      <c r="G226" s="17"/>
      <c r="H226" s="87"/>
      <c r="I226" s="17"/>
      <c r="J226" s="17"/>
      <c r="K226" s="17"/>
      <c r="L226" s="17"/>
      <c r="M226" s="17"/>
      <c r="O226" s="17"/>
      <c r="P226" s="17"/>
      <c r="Q226" s="17"/>
      <c r="R226" s="17"/>
    </row>
    <row r="227" spans="3:18" ht="14.25" customHeight="1" x14ac:dyDescent="0.3">
      <c r="C227" s="17"/>
      <c r="D227" s="17"/>
      <c r="E227" s="17"/>
      <c r="F227" s="17"/>
      <c r="G227" s="17"/>
      <c r="H227" s="87"/>
      <c r="I227" s="17"/>
      <c r="J227" s="17"/>
      <c r="K227" s="17"/>
      <c r="L227" s="17"/>
      <c r="M227" s="17"/>
      <c r="O227" s="17"/>
      <c r="P227" s="17"/>
      <c r="Q227" s="17"/>
      <c r="R227" s="17"/>
    </row>
    <row r="228" spans="3:18" ht="14.25" customHeight="1" x14ac:dyDescent="0.3">
      <c r="C228" s="17"/>
      <c r="D228" s="17"/>
      <c r="E228" s="17"/>
      <c r="F228" s="17"/>
      <c r="G228" s="17"/>
      <c r="H228" s="87"/>
      <c r="I228" s="17"/>
      <c r="J228" s="17"/>
      <c r="K228" s="17"/>
      <c r="L228" s="17"/>
      <c r="M228" s="17"/>
      <c r="O228" s="17"/>
      <c r="P228" s="17"/>
      <c r="Q228" s="17"/>
      <c r="R228" s="17"/>
    </row>
    <row r="229" spans="3:18" ht="14.25" customHeight="1" x14ac:dyDescent="0.3">
      <c r="C229" s="17"/>
      <c r="D229" s="17"/>
      <c r="E229" s="17"/>
      <c r="F229" s="17"/>
      <c r="G229" s="17"/>
      <c r="H229" s="87"/>
      <c r="I229" s="17"/>
      <c r="J229" s="17"/>
      <c r="K229" s="17"/>
      <c r="L229" s="17"/>
      <c r="M229" s="17"/>
      <c r="O229" s="17"/>
      <c r="P229" s="17"/>
      <c r="Q229" s="17"/>
      <c r="R229" s="17"/>
    </row>
    <row r="230" spans="3:18" ht="14.25" customHeight="1" x14ac:dyDescent="0.3">
      <c r="C230" s="17"/>
      <c r="D230" s="17"/>
      <c r="E230" s="17"/>
      <c r="F230" s="17"/>
      <c r="G230" s="17"/>
      <c r="H230" s="87"/>
      <c r="I230" s="17"/>
      <c r="J230" s="17"/>
      <c r="K230" s="17"/>
      <c r="L230" s="17"/>
      <c r="M230" s="17"/>
      <c r="O230" s="17"/>
      <c r="P230" s="17"/>
      <c r="Q230" s="17"/>
      <c r="R230" s="17"/>
    </row>
    <row r="231" spans="3:18" ht="14.25" customHeight="1" x14ac:dyDescent="0.3">
      <c r="C231" s="17"/>
      <c r="D231" s="17"/>
      <c r="E231" s="17"/>
      <c r="F231" s="17"/>
      <c r="G231" s="17"/>
      <c r="H231" s="87"/>
      <c r="I231" s="17"/>
      <c r="J231" s="17"/>
      <c r="K231" s="17"/>
      <c r="L231" s="17"/>
      <c r="M231" s="17"/>
      <c r="O231" s="17"/>
      <c r="P231" s="17"/>
      <c r="Q231" s="17"/>
      <c r="R231" s="17"/>
    </row>
    <row r="232" spans="3:18" ht="14.25" customHeight="1" x14ac:dyDescent="0.3">
      <c r="C232" s="17"/>
      <c r="D232" s="17"/>
      <c r="E232" s="17"/>
      <c r="F232" s="17"/>
      <c r="G232" s="17"/>
      <c r="H232" s="87"/>
      <c r="I232" s="17"/>
      <c r="J232" s="17"/>
      <c r="K232" s="17"/>
      <c r="L232" s="17"/>
      <c r="M232" s="17"/>
      <c r="O232" s="17"/>
      <c r="P232" s="17"/>
      <c r="Q232" s="17"/>
      <c r="R232" s="17"/>
    </row>
    <row r="233" spans="3:18" ht="14.25" customHeight="1" x14ac:dyDescent="0.3">
      <c r="C233" s="17"/>
      <c r="D233" s="17"/>
      <c r="E233" s="17"/>
      <c r="F233" s="17"/>
      <c r="G233" s="17"/>
      <c r="H233" s="87"/>
      <c r="I233" s="17"/>
      <c r="J233" s="17"/>
      <c r="K233" s="17"/>
      <c r="L233" s="17"/>
      <c r="M233" s="17"/>
      <c r="O233" s="17"/>
      <c r="P233" s="17"/>
      <c r="Q233" s="17"/>
      <c r="R233" s="17"/>
    </row>
    <row r="234" spans="3:18" ht="14.25" customHeight="1" x14ac:dyDescent="0.3">
      <c r="C234" s="17"/>
      <c r="D234" s="17"/>
      <c r="E234" s="17"/>
      <c r="F234" s="17"/>
      <c r="G234" s="17"/>
      <c r="H234" s="87"/>
      <c r="I234" s="17"/>
      <c r="J234" s="17"/>
      <c r="K234" s="17"/>
      <c r="L234" s="17"/>
      <c r="M234" s="17"/>
      <c r="O234" s="17"/>
      <c r="P234" s="17"/>
      <c r="Q234" s="17"/>
      <c r="R234" s="17"/>
    </row>
    <row r="235" spans="3:18" ht="14.25" customHeight="1" x14ac:dyDescent="0.3">
      <c r="C235" s="17"/>
      <c r="D235" s="17"/>
      <c r="E235" s="17"/>
      <c r="F235" s="17"/>
      <c r="G235" s="17"/>
      <c r="H235" s="87"/>
      <c r="I235" s="17"/>
      <c r="J235" s="17"/>
      <c r="K235" s="17"/>
      <c r="L235" s="17"/>
      <c r="M235" s="17"/>
      <c r="O235" s="17"/>
      <c r="P235" s="17"/>
      <c r="Q235" s="17"/>
      <c r="R235" s="17"/>
    </row>
    <row r="236" spans="3:18" ht="14.25" customHeight="1" x14ac:dyDescent="0.3">
      <c r="C236" s="17"/>
      <c r="D236" s="17"/>
      <c r="E236" s="17"/>
      <c r="F236" s="17"/>
      <c r="G236" s="17"/>
      <c r="H236" s="87"/>
      <c r="I236" s="17"/>
      <c r="J236" s="17"/>
      <c r="K236" s="17"/>
      <c r="L236" s="17"/>
      <c r="M236" s="17"/>
      <c r="O236" s="17"/>
      <c r="P236" s="17"/>
      <c r="Q236" s="17"/>
      <c r="R236" s="17"/>
    </row>
    <row r="237" spans="3:18" ht="14.25" customHeight="1" x14ac:dyDescent="0.3">
      <c r="C237" s="17"/>
      <c r="D237" s="17"/>
      <c r="E237" s="17"/>
      <c r="F237" s="17"/>
      <c r="G237" s="17"/>
      <c r="H237" s="87"/>
      <c r="I237" s="17"/>
      <c r="J237" s="17"/>
      <c r="K237" s="17"/>
      <c r="L237" s="17"/>
      <c r="M237" s="17"/>
      <c r="O237" s="17"/>
      <c r="P237" s="17"/>
      <c r="Q237" s="17"/>
      <c r="R237" s="17"/>
    </row>
    <row r="238" spans="3:18" ht="14.25" customHeight="1" x14ac:dyDescent="0.3">
      <c r="C238" s="17"/>
      <c r="D238" s="17"/>
      <c r="E238" s="17"/>
      <c r="F238" s="17"/>
      <c r="G238" s="17"/>
      <c r="H238" s="87"/>
      <c r="I238" s="17"/>
      <c r="J238" s="17"/>
      <c r="K238" s="17"/>
      <c r="L238" s="17"/>
      <c r="M238" s="17"/>
      <c r="O238" s="17"/>
      <c r="P238" s="17"/>
      <c r="Q238" s="17"/>
      <c r="R238" s="17"/>
    </row>
    <row r="239" spans="3:18" ht="14.25" customHeight="1" x14ac:dyDescent="0.3">
      <c r="C239" s="17"/>
      <c r="D239" s="17"/>
      <c r="E239" s="17"/>
      <c r="F239" s="17"/>
      <c r="G239" s="17"/>
      <c r="H239" s="87"/>
      <c r="I239" s="17"/>
      <c r="J239" s="17"/>
      <c r="K239" s="17"/>
      <c r="L239" s="17"/>
      <c r="M239" s="17"/>
      <c r="O239" s="17"/>
      <c r="P239" s="17"/>
      <c r="Q239" s="17"/>
      <c r="R239" s="17"/>
    </row>
    <row r="240" spans="3:18" ht="14.25" customHeight="1" x14ac:dyDescent="0.3">
      <c r="C240" s="17"/>
      <c r="D240" s="17"/>
      <c r="E240" s="17"/>
      <c r="F240" s="17"/>
      <c r="G240" s="17"/>
      <c r="H240" s="87"/>
      <c r="I240" s="17"/>
      <c r="J240" s="17"/>
      <c r="K240" s="17"/>
      <c r="L240" s="17"/>
      <c r="M240" s="17"/>
      <c r="O240" s="17"/>
      <c r="P240" s="17"/>
      <c r="Q240" s="17"/>
      <c r="R240" s="17"/>
    </row>
    <row r="241" spans="3:18" ht="14.25" customHeight="1" x14ac:dyDescent="0.3">
      <c r="C241" s="17"/>
      <c r="D241" s="17"/>
      <c r="E241" s="17"/>
      <c r="F241" s="17"/>
      <c r="G241" s="17"/>
      <c r="H241" s="87"/>
      <c r="I241" s="17"/>
      <c r="J241" s="17"/>
      <c r="K241" s="17"/>
      <c r="L241" s="17"/>
      <c r="M241" s="17"/>
      <c r="O241" s="17"/>
      <c r="P241" s="17"/>
      <c r="Q241" s="17"/>
      <c r="R241" s="17"/>
    </row>
    <row r="242" spans="3:18" ht="14.25" customHeight="1" x14ac:dyDescent="0.3">
      <c r="C242" s="17"/>
      <c r="D242" s="17"/>
      <c r="E242" s="17"/>
      <c r="F242" s="17"/>
      <c r="G242" s="17"/>
      <c r="H242" s="87"/>
      <c r="I242" s="17"/>
      <c r="J242" s="17"/>
      <c r="K242" s="17"/>
      <c r="L242" s="17"/>
      <c r="M242" s="17"/>
      <c r="O242" s="17"/>
      <c r="P242" s="17"/>
      <c r="Q242" s="17"/>
      <c r="R242" s="17"/>
    </row>
    <row r="243" spans="3:18" ht="14.25" customHeight="1" x14ac:dyDescent="0.3">
      <c r="C243" s="17"/>
      <c r="D243" s="17"/>
      <c r="E243" s="17"/>
      <c r="F243" s="17"/>
      <c r="G243" s="17"/>
      <c r="H243" s="87"/>
      <c r="I243" s="17"/>
      <c r="J243" s="17"/>
      <c r="K243" s="17"/>
      <c r="L243" s="17"/>
      <c r="M243" s="17"/>
      <c r="O243" s="17"/>
      <c r="P243" s="17"/>
      <c r="Q243" s="17"/>
      <c r="R243" s="17"/>
    </row>
    <row r="244" spans="3:18" ht="14.25" customHeight="1" x14ac:dyDescent="0.3">
      <c r="C244" s="17"/>
      <c r="D244" s="17"/>
      <c r="E244" s="17"/>
      <c r="F244" s="17"/>
      <c r="G244" s="17"/>
      <c r="H244" s="87"/>
      <c r="I244" s="17"/>
      <c r="J244" s="17"/>
      <c r="K244" s="17"/>
      <c r="L244" s="17"/>
      <c r="M244" s="17"/>
      <c r="O244" s="17"/>
      <c r="P244" s="17"/>
      <c r="Q244" s="17"/>
      <c r="R244" s="17"/>
    </row>
    <row r="245" spans="3:18" ht="14.25" customHeight="1" x14ac:dyDescent="0.3">
      <c r="C245" s="17"/>
      <c r="D245" s="17"/>
      <c r="E245" s="17"/>
      <c r="F245" s="17"/>
      <c r="G245" s="17"/>
      <c r="H245" s="87"/>
      <c r="I245" s="17"/>
      <c r="J245" s="17"/>
      <c r="K245" s="17"/>
      <c r="L245" s="17"/>
      <c r="M245" s="17"/>
      <c r="O245" s="17"/>
      <c r="P245" s="17"/>
      <c r="Q245" s="17"/>
      <c r="R245" s="17"/>
    </row>
    <row r="246" spans="3:18" ht="14.25" customHeight="1" x14ac:dyDescent="0.3">
      <c r="C246" s="17"/>
      <c r="D246" s="17"/>
      <c r="E246" s="17"/>
      <c r="F246" s="17"/>
      <c r="G246" s="17"/>
      <c r="H246" s="87"/>
      <c r="I246" s="17"/>
      <c r="J246" s="17"/>
      <c r="K246" s="17"/>
      <c r="L246" s="17"/>
      <c r="M246" s="17"/>
      <c r="O246" s="17"/>
      <c r="P246" s="17"/>
      <c r="Q246" s="17"/>
      <c r="R246" s="17"/>
    </row>
    <row r="247" spans="3:18" ht="14.25" customHeight="1" x14ac:dyDescent="0.3">
      <c r="C247" s="17"/>
      <c r="D247" s="17"/>
      <c r="E247" s="17"/>
      <c r="F247" s="17"/>
      <c r="G247" s="17"/>
      <c r="H247" s="87"/>
      <c r="I247" s="17"/>
      <c r="J247" s="17"/>
      <c r="K247" s="17"/>
      <c r="L247" s="17"/>
      <c r="M247" s="17"/>
      <c r="O247" s="17"/>
      <c r="P247" s="17"/>
      <c r="Q247" s="17"/>
      <c r="R247" s="17"/>
    </row>
    <row r="248" spans="3:18" ht="14.25" customHeight="1" x14ac:dyDescent="0.3">
      <c r="C248" s="17"/>
      <c r="D248" s="17"/>
      <c r="E248" s="17"/>
      <c r="F248" s="17"/>
      <c r="G248" s="17"/>
      <c r="H248" s="87"/>
      <c r="I248" s="17"/>
      <c r="J248" s="17"/>
      <c r="K248" s="17"/>
      <c r="L248" s="17"/>
      <c r="M248" s="17"/>
      <c r="O248" s="17"/>
      <c r="P248" s="17"/>
      <c r="Q248" s="17"/>
      <c r="R248" s="17"/>
    </row>
    <row r="249" spans="3:18" ht="14.25" customHeight="1" x14ac:dyDescent="0.3">
      <c r="C249" s="17"/>
      <c r="D249" s="17"/>
      <c r="E249" s="17"/>
      <c r="F249" s="17"/>
      <c r="G249" s="17"/>
      <c r="H249" s="87"/>
      <c r="I249" s="17"/>
      <c r="J249" s="17"/>
      <c r="K249" s="17"/>
      <c r="L249" s="17"/>
      <c r="M249" s="17"/>
      <c r="O249" s="17"/>
      <c r="P249" s="17"/>
      <c r="Q249" s="17"/>
      <c r="R249" s="17"/>
    </row>
    <row r="250" spans="3:18" ht="14.25" customHeight="1" x14ac:dyDescent="0.3">
      <c r="C250" s="17"/>
      <c r="D250" s="17"/>
      <c r="E250" s="17"/>
      <c r="F250" s="17"/>
      <c r="G250" s="17"/>
      <c r="H250" s="87"/>
      <c r="I250" s="17"/>
      <c r="J250" s="17"/>
      <c r="K250" s="17"/>
      <c r="L250" s="17"/>
      <c r="M250" s="17"/>
      <c r="O250" s="17"/>
      <c r="P250" s="17"/>
      <c r="Q250" s="17"/>
      <c r="R250" s="17"/>
    </row>
    <row r="251" spans="3:18" ht="14.25" customHeight="1" x14ac:dyDescent="0.3">
      <c r="C251" s="17"/>
      <c r="D251" s="17"/>
      <c r="E251" s="17"/>
      <c r="F251" s="17"/>
      <c r="G251" s="17"/>
      <c r="H251" s="87"/>
      <c r="I251" s="17"/>
      <c r="J251" s="17"/>
      <c r="K251" s="17"/>
      <c r="L251" s="17"/>
      <c r="M251" s="17"/>
      <c r="O251" s="17"/>
      <c r="P251" s="17"/>
      <c r="Q251" s="17"/>
      <c r="R251" s="17"/>
    </row>
    <row r="252" spans="3:18" ht="14.25" customHeight="1" x14ac:dyDescent="0.3">
      <c r="C252" s="17"/>
      <c r="D252" s="17"/>
      <c r="E252" s="17"/>
      <c r="F252" s="17"/>
      <c r="G252" s="17"/>
      <c r="H252" s="87"/>
      <c r="I252" s="17"/>
      <c r="J252" s="17"/>
      <c r="K252" s="17"/>
      <c r="L252" s="17"/>
      <c r="M252" s="17"/>
      <c r="O252" s="17"/>
      <c r="P252" s="17"/>
      <c r="Q252" s="17"/>
      <c r="R252" s="17"/>
    </row>
    <row r="253" spans="3:18" ht="14.25" customHeight="1" x14ac:dyDescent="0.3">
      <c r="C253" s="17"/>
      <c r="D253" s="17"/>
      <c r="E253" s="17"/>
      <c r="F253" s="17"/>
      <c r="G253" s="17"/>
      <c r="H253" s="87"/>
      <c r="I253" s="17"/>
      <c r="J253" s="17"/>
      <c r="K253" s="17"/>
      <c r="L253" s="17"/>
      <c r="M253" s="17"/>
      <c r="O253" s="17"/>
      <c r="P253" s="17"/>
      <c r="Q253" s="17"/>
      <c r="R253" s="17"/>
    </row>
    <row r="254" spans="3:18" ht="14.25" customHeight="1" x14ac:dyDescent="0.3">
      <c r="C254" s="17"/>
      <c r="D254" s="17"/>
      <c r="E254" s="17"/>
      <c r="F254" s="17"/>
      <c r="G254" s="17"/>
      <c r="H254" s="87"/>
      <c r="I254" s="17"/>
      <c r="J254" s="17"/>
      <c r="K254" s="17"/>
      <c r="L254" s="17"/>
      <c r="M254" s="17"/>
      <c r="O254" s="17"/>
      <c r="P254" s="17"/>
      <c r="Q254" s="17"/>
      <c r="R254" s="17"/>
    </row>
    <row r="255" spans="3:18" ht="14.25" customHeight="1" x14ac:dyDescent="0.3">
      <c r="C255" s="17"/>
      <c r="D255" s="17"/>
      <c r="E255" s="17"/>
      <c r="F255" s="17"/>
      <c r="G255" s="17"/>
      <c r="H255" s="87"/>
      <c r="I255" s="17"/>
      <c r="J255" s="17"/>
      <c r="K255" s="17"/>
      <c r="L255" s="17"/>
      <c r="M255" s="17"/>
      <c r="O255" s="17"/>
      <c r="P255" s="17"/>
      <c r="Q255" s="17"/>
      <c r="R255" s="17"/>
    </row>
    <row r="256" spans="3:18" ht="14.25" customHeight="1" x14ac:dyDescent="0.3">
      <c r="C256" s="17"/>
      <c r="D256" s="17"/>
      <c r="E256" s="17"/>
      <c r="F256" s="17"/>
      <c r="G256" s="17"/>
      <c r="H256" s="87"/>
      <c r="I256" s="17"/>
      <c r="J256" s="17"/>
      <c r="K256" s="17"/>
      <c r="L256" s="17"/>
      <c r="M256" s="17"/>
      <c r="O256" s="17"/>
      <c r="P256" s="17"/>
      <c r="Q256" s="17"/>
      <c r="R256" s="17"/>
    </row>
    <row r="257" spans="3:18" ht="14.25" customHeight="1" x14ac:dyDescent="0.3">
      <c r="C257" s="17"/>
      <c r="D257" s="17"/>
      <c r="E257" s="17"/>
      <c r="F257" s="17"/>
      <c r="G257" s="17"/>
      <c r="H257" s="87"/>
      <c r="I257" s="17"/>
      <c r="J257" s="17"/>
      <c r="K257" s="17"/>
      <c r="L257" s="17"/>
      <c r="M257" s="17"/>
      <c r="O257" s="17"/>
      <c r="P257" s="17"/>
      <c r="Q257" s="17"/>
      <c r="R257" s="17"/>
    </row>
    <row r="258" spans="3:18" ht="14.25" customHeight="1" x14ac:dyDescent="0.3">
      <c r="C258" s="17"/>
      <c r="D258" s="17"/>
      <c r="E258" s="17"/>
      <c r="F258" s="17"/>
      <c r="G258" s="17"/>
      <c r="H258" s="87"/>
      <c r="I258" s="17"/>
      <c r="J258" s="17"/>
      <c r="K258" s="17"/>
      <c r="L258" s="17"/>
      <c r="M258" s="17"/>
      <c r="O258" s="17"/>
      <c r="P258" s="17"/>
      <c r="Q258" s="17"/>
      <c r="R258" s="17"/>
    </row>
    <row r="259" spans="3:18" ht="14.25" customHeight="1" x14ac:dyDescent="0.3">
      <c r="C259" s="17"/>
      <c r="D259" s="17"/>
      <c r="E259" s="17"/>
      <c r="F259" s="17"/>
      <c r="G259" s="17"/>
      <c r="H259" s="87"/>
      <c r="I259" s="17"/>
      <c r="J259" s="17"/>
      <c r="K259" s="17"/>
      <c r="L259" s="17"/>
      <c r="M259" s="17"/>
      <c r="O259" s="17"/>
      <c r="P259" s="17"/>
      <c r="Q259" s="17"/>
      <c r="R259" s="17"/>
    </row>
    <row r="260" spans="3:18" ht="14.25" customHeight="1" x14ac:dyDescent="0.3">
      <c r="C260" s="17"/>
      <c r="D260" s="17"/>
      <c r="E260" s="17"/>
      <c r="F260" s="17"/>
      <c r="G260" s="17"/>
      <c r="H260" s="87"/>
      <c r="I260" s="17"/>
      <c r="J260" s="17"/>
      <c r="K260" s="17"/>
      <c r="L260" s="17"/>
      <c r="M260" s="17"/>
      <c r="O260" s="17"/>
      <c r="P260" s="17"/>
      <c r="Q260" s="17"/>
      <c r="R260" s="17"/>
    </row>
    <row r="261" spans="3:18" ht="14.25" customHeight="1" x14ac:dyDescent="0.3">
      <c r="C261" s="17"/>
      <c r="D261" s="17"/>
      <c r="E261" s="17"/>
      <c r="F261" s="17"/>
      <c r="G261" s="17"/>
      <c r="H261" s="87"/>
      <c r="I261" s="17"/>
      <c r="J261" s="17"/>
      <c r="K261" s="17"/>
      <c r="L261" s="17"/>
      <c r="M261" s="17"/>
      <c r="O261" s="17"/>
      <c r="P261" s="17"/>
      <c r="Q261" s="17"/>
      <c r="R261" s="17"/>
    </row>
    <row r="262" spans="3:18" ht="14.25" customHeight="1" x14ac:dyDescent="0.3">
      <c r="C262" s="17"/>
      <c r="D262" s="17"/>
      <c r="E262" s="17"/>
      <c r="F262" s="17"/>
      <c r="G262" s="17"/>
      <c r="H262" s="87"/>
      <c r="I262" s="17"/>
      <c r="J262" s="17"/>
      <c r="K262" s="17"/>
      <c r="L262" s="17"/>
      <c r="M262" s="17"/>
      <c r="O262" s="17"/>
      <c r="P262" s="17"/>
      <c r="Q262" s="17"/>
      <c r="R262" s="17"/>
    </row>
    <row r="263" spans="3:18" ht="14.25" customHeight="1" x14ac:dyDescent="0.3">
      <c r="C263" s="17"/>
      <c r="D263" s="17"/>
      <c r="E263" s="17"/>
      <c r="F263" s="17"/>
      <c r="G263" s="17"/>
      <c r="H263" s="87"/>
      <c r="I263" s="17"/>
      <c r="J263" s="17"/>
      <c r="K263" s="17"/>
      <c r="L263" s="17"/>
      <c r="M263" s="17"/>
      <c r="O263" s="17"/>
      <c r="P263" s="17"/>
      <c r="Q263" s="17"/>
      <c r="R263" s="17"/>
    </row>
    <row r="264" spans="3:18" ht="14.25" customHeight="1" x14ac:dyDescent="0.3">
      <c r="C264" s="17"/>
      <c r="D264" s="17"/>
      <c r="E264" s="17"/>
      <c r="F264" s="17"/>
      <c r="G264" s="17"/>
      <c r="H264" s="87"/>
      <c r="I264" s="17"/>
      <c r="J264" s="17"/>
      <c r="K264" s="17"/>
      <c r="L264" s="17"/>
      <c r="M264" s="17"/>
      <c r="O264" s="17"/>
      <c r="P264" s="17"/>
      <c r="Q264" s="17"/>
      <c r="R264" s="17"/>
    </row>
    <row r="265" spans="3:18" ht="14.25" customHeight="1" x14ac:dyDescent="0.3">
      <c r="C265" s="17"/>
      <c r="D265" s="17"/>
      <c r="E265" s="17"/>
      <c r="F265" s="17"/>
      <c r="G265" s="17"/>
      <c r="H265" s="87"/>
      <c r="I265" s="17"/>
      <c r="J265" s="17"/>
      <c r="K265" s="17"/>
      <c r="L265" s="17"/>
      <c r="M265" s="17"/>
      <c r="O265" s="17"/>
      <c r="P265" s="17"/>
      <c r="Q265" s="17"/>
      <c r="R265" s="17"/>
    </row>
    <row r="266" spans="3:18" ht="14.25" customHeight="1" x14ac:dyDescent="0.3">
      <c r="C266" s="17"/>
      <c r="D266" s="17"/>
      <c r="E266" s="17"/>
      <c r="F266" s="17"/>
      <c r="G266" s="17"/>
      <c r="H266" s="87"/>
      <c r="I266" s="17"/>
      <c r="J266" s="17"/>
      <c r="K266" s="17"/>
      <c r="L266" s="17"/>
      <c r="M266" s="17"/>
      <c r="O266" s="17"/>
      <c r="P266" s="17"/>
      <c r="Q266" s="17"/>
      <c r="R266" s="17"/>
    </row>
    <row r="267" spans="3:18" ht="14.25" customHeight="1" x14ac:dyDescent="0.3">
      <c r="C267" s="17"/>
      <c r="D267" s="17"/>
      <c r="E267" s="17"/>
      <c r="F267" s="17"/>
      <c r="G267" s="17"/>
      <c r="H267" s="87"/>
      <c r="I267" s="17"/>
      <c r="J267" s="17"/>
      <c r="K267" s="17"/>
      <c r="L267" s="17"/>
      <c r="M267" s="17"/>
      <c r="O267" s="17"/>
      <c r="P267" s="17"/>
      <c r="Q267" s="17"/>
      <c r="R267" s="17"/>
    </row>
    <row r="268" spans="3:18" ht="14.25" customHeight="1" x14ac:dyDescent="0.3">
      <c r="C268" s="17"/>
      <c r="D268" s="17"/>
      <c r="E268" s="17"/>
      <c r="F268" s="17"/>
      <c r="G268" s="17"/>
      <c r="H268" s="87"/>
      <c r="I268" s="17"/>
      <c r="J268" s="17"/>
      <c r="K268" s="17"/>
      <c r="L268" s="17"/>
      <c r="M268" s="17"/>
      <c r="O268" s="17"/>
      <c r="P268" s="17"/>
      <c r="Q268" s="17"/>
      <c r="R268" s="17"/>
    </row>
    <row r="269" spans="3:18" ht="14.25" customHeight="1" x14ac:dyDescent="0.3">
      <c r="C269" s="17"/>
      <c r="D269" s="17"/>
      <c r="E269" s="17"/>
      <c r="F269" s="17"/>
      <c r="G269" s="17"/>
      <c r="H269" s="87"/>
      <c r="I269" s="17"/>
      <c r="J269" s="17"/>
      <c r="K269" s="17"/>
      <c r="L269" s="17"/>
      <c r="M269" s="17"/>
      <c r="O269" s="17"/>
      <c r="P269" s="17"/>
      <c r="Q269" s="17"/>
      <c r="R269" s="17"/>
    </row>
    <row r="270" spans="3:18" ht="14.25" customHeight="1" x14ac:dyDescent="0.3">
      <c r="C270" s="17"/>
      <c r="D270" s="17"/>
      <c r="E270" s="17"/>
      <c r="F270" s="17"/>
      <c r="G270" s="17"/>
      <c r="H270" s="87"/>
      <c r="I270" s="17"/>
      <c r="J270" s="17"/>
      <c r="K270" s="17"/>
      <c r="L270" s="17"/>
      <c r="M270" s="17"/>
      <c r="O270" s="17"/>
      <c r="P270" s="17"/>
      <c r="Q270" s="17"/>
      <c r="R270" s="17"/>
    </row>
    <row r="271" spans="3:18" ht="14.25" customHeight="1" x14ac:dyDescent="0.3">
      <c r="C271" s="17"/>
      <c r="D271" s="17"/>
      <c r="E271" s="17"/>
      <c r="F271" s="17"/>
      <c r="G271" s="17"/>
      <c r="H271" s="87"/>
      <c r="I271" s="17"/>
      <c r="J271" s="17"/>
      <c r="K271" s="17"/>
      <c r="L271" s="17"/>
      <c r="M271" s="17"/>
      <c r="O271" s="17"/>
      <c r="P271" s="17"/>
      <c r="Q271" s="17"/>
      <c r="R271" s="17"/>
    </row>
    <row r="272" spans="3:18" ht="14.25" customHeight="1" x14ac:dyDescent="0.3">
      <c r="C272" s="17"/>
      <c r="D272" s="17"/>
      <c r="E272" s="17"/>
      <c r="F272" s="17"/>
      <c r="G272" s="17"/>
      <c r="H272" s="87"/>
      <c r="I272" s="17"/>
      <c r="J272" s="17"/>
      <c r="K272" s="17"/>
      <c r="L272" s="17"/>
      <c r="M272" s="17"/>
      <c r="O272" s="17"/>
      <c r="P272" s="17"/>
      <c r="Q272" s="17"/>
      <c r="R272" s="17"/>
    </row>
    <row r="273" spans="3:18" ht="14.25" customHeight="1" x14ac:dyDescent="0.3">
      <c r="C273" s="17"/>
      <c r="D273" s="17"/>
      <c r="E273" s="17"/>
      <c r="F273" s="17"/>
      <c r="G273" s="17"/>
      <c r="H273" s="87"/>
      <c r="I273" s="17"/>
      <c r="J273" s="17"/>
      <c r="K273" s="17"/>
      <c r="L273" s="17"/>
      <c r="M273" s="17"/>
      <c r="O273" s="17"/>
      <c r="P273" s="17"/>
      <c r="Q273" s="17"/>
      <c r="R273" s="17"/>
    </row>
    <row r="274" spans="3:18" ht="14.25" customHeight="1" x14ac:dyDescent="0.3">
      <c r="C274" s="17"/>
      <c r="D274" s="17"/>
      <c r="E274" s="17"/>
      <c r="F274" s="17"/>
      <c r="G274" s="17"/>
      <c r="H274" s="87"/>
      <c r="I274" s="17"/>
      <c r="J274" s="17"/>
      <c r="K274" s="17"/>
      <c r="L274" s="17"/>
      <c r="M274" s="17"/>
      <c r="O274" s="17"/>
      <c r="P274" s="17"/>
      <c r="Q274" s="17"/>
      <c r="R274" s="17"/>
    </row>
    <row r="275" spans="3:18" ht="14.25" customHeight="1" x14ac:dyDescent="0.3">
      <c r="C275" s="17"/>
      <c r="D275" s="17"/>
      <c r="E275" s="17"/>
      <c r="F275" s="17"/>
      <c r="G275" s="17"/>
      <c r="H275" s="87"/>
      <c r="I275" s="17"/>
      <c r="J275" s="17"/>
      <c r="K275" s="17"/>
      <c r="L275" s="17"/>
      <c r="M275" s="17"/>
      <c r="O275" s="17"/>
      <c r="P275" s="17"/>
      <c r="Q275" s="17"/>
      <c r="R275" s="17"/>
    </row>
    <row r="276" spans="3:18" ht="14.25" customHeight="1" x14ac:dyDescent="0.3">
      <c r="C276" s="17"/>
      <c r="D276" s="17"/>
      <c r="E276" s="17"/>
      <c r="F276" s="17"/>
      <c r="G276" s="17"/>
      <c r="H276" s="87"/>
      <c r="I276" s="17"/>
      <c r="J276" s="17"/>
      <c r="K276" s="17"/>
      <c r="L276" s="17"/>
      <c r="M276" s="17"/>
      <c r="O276" s="17"/>
      <c r="P276" s="17"/>
      <c r="Q276" s="17"/>
      <c r="R276" s="17"/>
    </row>
    <row r="277" spans="3:18" ht="14.25" customHeight="1" x14ac:dyDescent="0.3">
      <c r="C277" s="17"/>
      <c r="D277" s="17"/>
      <c r="E277" s="17"/>
      <c r="F277" s="17"/>
      <c r="G277" s="17"/>
      <c r="H277" s="87"/>
      <c r="I277" s="17"/>
      <c r="J277" s="17"/>
      <c r="K277" s="17"/>
      <c r="L277" s="17"/>
      <c r="M277" s="17"/>
      <c r="O277" s="17"/>
      <c r="P277" s="17"/>
      <c r="Q277" s="17"/>
      <c r="R277" s="17"/>
    </row>
    <row r="278" spans="3:18" ht="14.25" customHeight="1" x14ac:dyDescent="0.3">
      <c r="C278" s="17"/>
      <c r="D278" s="17"/>
      <c r="E278" s="17"/>
      <c r="F278" s="17"/>
      <c r="G278" s="17"/>
      <c r="H278" s="87"/>
      <c r="I278" s="17"/>
      <c r="J278" s="17"/>
      <c r="K278" s="17"/>
      <c r="L278" s="17"/>
      <c r="M278" s="17"/>
      <c r="O278" s="17"/>
      <c r="P278" s="17"/>
      <c r="Q278" s="17"/>
      <c r="R278" s="17"/>
    </row>
    <row r="279" spans="3:18" ht="14.25" customHeight="1" x14ac:dyDescent="0.3">
      <c r="C279" s="17"/>
      <c r="D279" s="17"/>
      <c r="E279" s="17"/>
      <c r="F279" s="17"/>
      <c r="G279" s="17"/>
      <c r="H279" s="87"/>
      <c r="I279" s="17"/>
      <c r="J279" s="17"/>
      <c r="K279" s="17"/>
      <c r="L279" s="17"/>
      <c r="M279" s="17"/>
      <c r="O279" s="17"/>
      <c r="P279" s="17"/>
      <c r="Q279" s="17"/>
      <c r="R279" s="17"/>
    </row>
    <row r="280" spans="3:18" ht="14.25" customHeight="1" x14ac:dyDescent="0.3">
      <c r="C280" s="17"/>
      <c r="D280" s="17"/>
      <c r="E280" s="17"/>
      <c r="F280" s="17"/>
      <c r="G280" s="17"/>
      <c r="H280" s="87"/>
      <c r="I280" s="17"/>
      <c r="J280" s="17"/>
      <c r="K280" s="17"/>
      <c r="L280" s="17"/>
      <c r="M280" s="17"/>
      <c r="O280" s="17"/>
      <c r="P280" s="17"/>
      <c r="Q280" s="17"/>
      <c r="R280" s="17"/>
    </row>
    <row r="281" spans="3:18" ht="14.25" customHeight="1" x14ac:dyDescent="0.3">
      <c r="C281" s="17"/>
      <c r="D281" s="17"/>
      <c r="E281" s="17"/>
      <c r="F281" s="17"/>
      <c r="G281" s="17"/>
      <c r="H281" s="87"/>
      <c r="I281" s="17"/>
      <c r="J281" s="17"/>
      <c r="K281" s="17"/>
      <c r="L281" s="17"/>
      <c r="M281" s="17"/>
      <c r="O281" s="17"/>
      <c r="P281" s="17"/>
      <c r="Q281" s="17"/>
      <c r="R281" s="17"/>
    </row>
    <row r="282" spans="3:18" ht="14.25" customHeight="1" x14ac:dyDescent="0.3">
      <c r="C282" s="17"/>
      <c r="D282" s="17"/>
      <c r="E282" s="17"/>
      <c r="F282" s="17"/>
      <c r="G282" s="17"/>
      <c r="H282" s="87"/>
      <c r="I282" s="17"/>
      <c r="J282" s="17"/>
      <c r="K282" s="17"/>
      <c r="L282" s="17"/>
      <c r="M282" s="17"/>
      <c r="O282" s="17"/>
      <c r="P282" s="17"/>
      <c r="Q282" s="17"/>
      <c r="R282" s="17"/>
    </row>
    <row r="283" spans="3:18" ht="14.25" customHeight="1" x14ac:dyDescent="0.3">
      <c r="C283" s="17"/>
      <c r="D283" s="17"/>
      <c r="E283" s="17"/>
      <c r="F283" s="17"/>
      <c r="G283" s="17"/>
      <c r="H283" s="87"/>
      <c r="I283" s="17"/>
      <c r="J283" s="17"/>
      <c r="K283" s="17"/>
      <c r="L283" s="17"/>
      <c r="M283" s="17"/>
      <c r="O283" s="17"/>
      <c r="P283" s="17"/>
      <c r="Q283" s="17"/>
      <c r="R283" s="17"/>
    </row>
    <row r="284" spans="3:18" ht="14.25" customHeight="1" x14ac:dyDescent="0.3">
      <c r="C284" s="17"/>
      <c r="D284" s="17"/>
      <c r="E284" s="17"/>
      <c r="F284" s="17"/>
      <c r="G284" s="17"/>
      <c r="H284" s="87"/>
      <c r="I284" s="17"/>
      <c r="J284" s="17"/>
      <c r="K284" s="17"/>
      <c r="L284" s="17"/>
      <c r="M284" s="17"/>
      <c r="O284" s="17"/>
      <c r="P284" s="17"/>
      <c r="Q284" s="17"/>
      <c r="R284" s="17"/>
    </row>
    <row r="285" spans="3:18" ht="14.25" customHeight="1" x14ac:dyDescent="0.3">
      <c r="C285" s="17"/>
      <c r="D285" s="17"/>
      <c r="E285" s="17"/>
      <c r="F285" s="17"/>
      <c r="G285" s="17"/>
      <c r="H285" s="87"/>
      <c r="I285" s="17"/>
      <c r="J285" s="17"/>
      <c r="K285" s="17"/>
      <c r="L285" s="17"/>
      <c r="M285" s="17"/>
      <c r="O285" s="17"/>
      <c r="P285" s="17"/>
      <c r="Q285" s="17"/>
      <c r="R285" s="17"/>
    </row>
    <row r="286" spans="3:18" ht="14.25" customHeight="1" x14ac:dyDescent="0.3">
      <c r="C286" s="17"/>
      <c r="D286" s="17"/>
      <c r="E286" s="17"/>
      <c r="F286" s="17"/>
      <c r="G286" s="17"/>
      <c r="H286" s="87"/>
      <c r="I286" s="17"/>
      <c r="J286" s="17"/>
      <c r="K286" s="17"/>
      <c r="L286" s="17"/>
      <c r="M286" s="17"/>
      <c r="O286" s="17"/>
      <c r="P286" s="17"/>
      <c r="Q286" s="17"/>
      <c r="R286" s="17"/>
    </row>
    <row r="287" spans="3:18" ht="14.25" customHeight="1" x14ac:dyDescent="0.3">
      <c r="C287" s="17"/>
      <c r="D287" s="17"/>
      <c r="E287" s="17"/>
      <c r="F287" s="17"/>
      <c r="G287" s="17"/>
      <c r="H287" s="87"/>
      <c r="I287" s="17"/>
      <c r="J287" s="17"/>
      <c r="K287" s="17"/>
      <c r="L287" s="17"/>
      <c r="M287" s="17"/>
      <c r="O287" s="17"/>
      <c r="P287" s="17"/>
      <c r="Q287" s="17"/>
      <c r="R287" s="17"/>
    </row>
    <row r="288" spans="3:18" ht="14.25" customHeight="1" x14ac:dyDescent="0.3">
      <c r="C288" s="17"/>
      <c r="D288" s="17"/>
      <c r="E288" s="17"/>
      <c r="F288" s="17"/>
      <c r="G288" s="17"/>
      <c r="H288" s="87"/>
      <c r="I288" s="17"/>
      <c r="J288" s="17"/>
      <c r="K288" s="17"/>
      <c r="L288" s="17"/>
      <c r="M288" s="17"/>
      <c r="O288" s="17"/>
      <c r="P288" s="17"/>
      <c r="Q288" s="17"/>
      <c r="R288" s="17"/>
    </row>
    <row r="289" spans="3:18" ht="14.25" customHeight="1" x14ac:dyDescent="0.3">
      <c r="C289" s="17"/>
      <c r="D289" s="17"/>
      <c r="E289" s="17"/>
      <c r="F289" s="17"/>
      <c r="G289" s="17"/>
      <c r="H289" s="87"/>
      <c r="I289" s="17"/>
      <c r="J289" s="17"/>
      <c r="K289" s="17"/>
      <c r="L289" s="17"/>
      <c r="M289" s="17"/>
      <c r="O289" s="17"/>
      <c r="P289" s="17"/>
      <c r="Q289" s="17"/>
      <c r="R289" s="17"/>
    </row>
    <row r="290" spans="3:18" ht="14.25" customHeight="1" x14ac:dyDescent="0.3">
      <c r="C290" s="17"/>
      <c r="D290" s="17"/>
      <c r="E290" s="17"/>
      <c r="F290" s="17"/>
      <c r="G290" s="17"/>
      <c r="H290" s="87"/>
      <c r="I290" s="17"/>
      <c r="J290" s="17"/>
      <c r="K290" s="17"/>
      <c r="L290" s="17"/>
      <c r="M290" s="17"/>
      <c r="O290" s="17"/>
      <c r="P290" s="17"/>
      <c r="Q290" s="17"/>
      <c r="R290" s="17"/>
    </row>
    <row r="291" spans="3:18" ht="14.25" customHeight="1" x14ac:dyDescent="0.3">
      <c r="C291" s="17"/>
      <c r="D291" s="17"/>
      <c r="E291" s="17"/>
      <c r="F291" s="17"/>
      <c r="G291" s="17"/>
      <c r="H291" s="87"/>
      <c r="I291" s="17"/>
      <c r="J291" s="17"/>
      <c r="K291" s="17"/>
      <c r="L291" s="17"/>
      <c r="M291" s="17"/>
      <c r="O291" s="17"/>
      <c r="P291" s="17"/>
      <c r="Q291" s="17"/>
      <c r="R291" s="17"/>
    </row>
    <row r="292" spans="3:18" ht="14.25" customHeight="1" x14ac:dyDescent="0.3">
      <c r="C292" s="17"/>
      <c r="D292" s="17"/>
      <c r="E292" s="17"/>
      <c r="F292" s="17"/>
      <c r="G292" s="17"/>
      <c r="H292" s="87"/>
      <c r="I292" s="17"/>
      <c r="J292" s="17"/>
      <c r="K292" s="17"/>
      <c r="L292" s="17"/>
      <c r="M292" s="17"/>
      <c r="O292" s="17"/>
      <c r="P292" s="17"/>
      <c r="Q292" s="17"/>
      <c r="R292" s="17"/>
    </row>
    <row r="293" spans="3:18" ht="14.25" customHeight="1" x14ac:dyDescent="0.3">
      <c r="C293" s="17"/>
      <c r="D293" s="17"/>
      <c r="E293" s="17"/>
      <c r="F293" s="17"/>
      <c r="G293" s="17"/>
      <c r="H293" s="87"/>
      <c r="I293" s="17"/>
      <c r="J293" s="17"/>
      <c r="K293" s="17"/>
      <c r="L293" s="17"/>
      <c r="M293" s="17"/>
      <c r="O293" s="17"/>
      <c r="P293" s="17"/>
      <c r="Q293" s="17"/>
      <c r="R293" s="17"/>
    </row>
    <row r="294" spans="3:18" ht="14.25" customHeight="1" x14ac:dyDescent="0.3">
      <c r="C294" s="17"/>
      <c r="D294" s="17"/>
      <c r="E294" s="17"/>
      <c r="F294" s="17"/>
      <c r="G294" s="17"/>
      <c r="H294" s="87"/>
      <c r="I294" s="17"/>
      <c r="J294" s="17"/>
      <c r="K294" s="17"/>
      <c r="L294" s="17"/>
      <c r="M294" s="17"/>
      <c r="O294" s="17"/>
      <c r="P294" s="17"/>
      <c r="Q294" s="17"/>
      <c r="R294" s="17"/>
    </row>
    <row r="295" spans="3:18" ht="14.25" customHeight="1" x14ac:dyDescent="0.3">
      <c r="C295" s="17"/>
      <c r="D295" s="17"/>
      <c r="E295" s="17"/>
      <c r="F295" s="17"/>
      <c r="G295" s="17"/>
      <c r="H295" s="87"/>
      <c r="I295" s="17"/>
      <c r="J295" s="17"/>
      <c r="K295" s="17"/>
      <c r="L295" s="17"/>
      <c r="M295" s="17"/>
      <c r="O295" s="17"/>
      <c r="P295" s="17"/>
      <c r="Q295" s="17"/>
      <c r="R295" s="17"/>
    </row>
    <row r="296" spans="3:18" ht="14.25" customHeight="1" x14ac:dyDescent="0.3">
      <c r="C296" s="17"/>
      <c r="D296" s="17"/>
      <c r="E296" s="17"/>
      <c r="F296" s="17"/>
      <c r="G296" s="17"/>
      <c r="H296" s="87"/>
      <c r="I296" s="17"/>
      <c r="J296" s="17"/>
      <c r="K296" s="17"/>
      <c r="L296" s="17"/>
      <c r="M296" s="17"/>
      <c r="O296" s="17"/>
      <c r="P296" s="17"/>
      <c r="Q296" s="17"/>
      <c r="R296" s="17"/>
    </row>
    <row r="297" spans="3:18" ht="14.25" customHeight="1" x14ac:dyDescent="0.3">
      <c r="C297" s="17"/>
      <c r="D297" s="17"/>
      <c r="E297" s="17"/>
      <c r="F297" s="17"/>
      <c r="G297" s="17"/>
      <c r="H297" s="87"/>
      <c r="I297" s="17"/>
      <c r="J297" s="17"/>
      <c r="K297" s="17"/>
      <c r="L297" s="17"/>
      <c r="M297" s="17"/>
      <c r="O297" s="17"/>
      <c r="P297" s="17"/>
      <c r="Q297" s="17"/>
      <c r="R297" s="17"/>
    </row>
    <row r="298" spans="3:18" ht="14.25" customHeight="1" x14ac:dyDescent="0.3">
      <c r="C298" s="17"/>
      <c r="D298" s="17"/>
      <c r="E298" s="17"/>
      <c r="F298" s="17"/>
      <c r="G298" s="17"/>
      <c r="H298" s="87"/>
      <c r="I298" s="17"/>
      <c r="J298" s="17"/>
      <c r="K298" s="17"/>
      <c r="L298" s="17"/>
      <c r="M298" s="17"/>
      <c r="O298" s="17"/>
      <c r="P298" s="17"/>
      <c r="Q298" s="17"/>
      <c r="R298" s="17"/>
    </row>
    <row r="299" spans="3:18" ht="14.25" customHeight="1" x14ac:dyDescent="0.3">
      <c r="C299" s="17"/>
      <c r="D299" s="17"/>
      <c r="E299" s="17"/>
      <c r="F299" s="17"/>
      <c r="G299" s="17"/>
      <c r="H299" s="87"/>
      <c r="I299" s="17"/>
      <c r="J299" s="17"/>
      <c r="K299" s="17"/>
      <c r="L299" s="17"/>
      <c r="M299" s="17"/>
      <c r="O299" s="17"/>
      <c r="P299" s="17"/>
      <c r="Q299" s="17"/>
      <c r="R299" s="17"/>
    </row>
    <row r="300" spans="3:18" ht="14.25" customHeight="1" x14ac:dyDescent="0.3">
      <c r="C300" s="17"/>
      <c r="D300" s="17"/>
      <c r="E300" s="17"/>
      <c r="F300" s="17"/>
      <c r="G300" s="17"/>
      <c r="H300" s="87"/>
      <c r="I300" s="17"/>
      <c r="J300" s="17"/>
      <c r="K300" s="17"/>
      <c r="L300" s="17"/>
      <c r="M300" s="17"/>
      <c r="O300" s="17"/>
      <c r="P300" s="17"/>
      <c r="Q300" s="17"/>
      <c r="R300" s="17"/>
    </row>
    <row r="301" spans="3:18" ht="14.25" customHeight="1" x14ac:dyDescent="0.3">
      <c r="C301" s="17"/>
      <c r="D301" s="17"/>
      <c r="E301" s="17"/>
      <c r="F301" s="17"/>
      <c r="G301" s="17"/>
      <c r="H301" s="87"/>
      <c r="I301" s="17"/>
      <c r="J301" s="17"/>
      <c r="K301" s="17"/>
      <c r="L301" s="17"/>
      <c r="M301" s="17"/>
      <c r="O301" s="17"/>
      <c r="P301" s="17"/>
      <c r="Q301" s="17"/>
      <c r="R301" s="17"/>
    </row>
    <row r="302" spans="3:18" ht="14.25" customHeight="1" x14ac:dyDescent="0.3">
      <c r="C302" s="17"/>
      <c r="D302" s="17"/>
      <c r="E302" s="17"/>
      <c r="F302" s="17"/>
      <c r="G302" s="17"/>
      <c r="H302" s="87"/>
      <c r="I302" s="17"/>
      <c r="J302" s="17"/>
      <c r="K302" s="17"/>
      <c r="L302" s="17"/>
      <c r="M302" s="17"/>
      <c r="O302" s="17"/>
      <c r="P302" s="17"/>
      <c r="Q302" s="17"/>
      <c r="R302" s="17"/>
    </row>
    <row r="303" spans="3:18" ht="14.25" customHeight="1" x14ac:dyDescent="0.3">
      <c r="C303" s="17"/>
      <c r="D303" s="17"/>
      <c r="E303" s="17"/>
      <c r="F303" s="17"/>
      <c r="G303" s="17"/>
      <c r="H303" s="87"/>
      <c r="I303" s="17"/>
      <c r="J303" s="17"/>
      <c r="K303" s="17"/>
      <c r="L303" s="17"/>
      <c r="M303" s="17"/>
      <c r="O303" s="17"/>
      <c r="P303" s="17"/>
      <c r="Q303" s="17"/>
      <c r="R303" s="17"/>
    </row>
    <row r="304" spans="3:18" ht="14.25" customHeight="1" x14ac:dyDescent="0.3">
      <c r="C304" s="17"/>
      <c r="D304" s="17"/>
      <c r="E304" s="17"/>
      <c r="F304" s="17"/>
      <c r="G304" s="17"/>
      <c r="H304" s="87"/>
      <c r="I304" s="17"/>
      <c r="J304" s="17"/>
      <c r="K304" s="17"/>
      <c r="L304" s="17"/>
      <c r="M304" s="17"/>
      <c r="O304" s="17"/>
      <c r="P304" s="17"/>
      <c r="Q304" s="17"/>
      <c r="R304" s="17"/>
    </row>
    <row r="305" spans="3:18" ht="14.25" customHeight="1" x14ac:dyDescent="0.3">
      <c r="C305" s="17"/>
      <c r="D305" s="17"/>
      <c r="E305" s="17"/>
      <c r="F305" s="17"/>
      <c r="G305" s="17"/>
      <c r="H305" s="87"/>
      <c r="I305" s="17"/>
      <c r="J305" s="17"/>
      <c r="K305" s="17"/>
      <c r="L305" s="17"/>
      <c r="M305" s="17"/>
      <c r="O305" s="17"/>
      <c r="P305" s="17"/>
      <c r="Q305" s="17"/>
      <c r="R305" s="17"/>
    </row>
    <row r="306" spans="3:18" ht="14.25" customHeight="1" x14ac:dyDescent="0.3">
      <c r="C306" s="17"/>
      <c r="D306" s="17"/>
      <c r="E306" s="17"/>
      <c r="F306" s="17"/>
      <c r="G306" s="17"/>
      <c r="H306" s="87"/>
      <c r="I306" s="17"/>
      <c r="J306" s="17"/>
      <c r="K306" s="17"/>
      <c r="L306" s="17"/>
      <c r="M306" s="17"/>
      <c r="O306" s="17"/>
      <c r="P306" s="17"/>
      <c r="Q306" s="17"/>
      <c r="R306" s="17"/>
    </row>
    <row r="307" spans="3:18" ht="14.25" customHeight="1" x14ac:dyDescent="0.3">
      <c r="C307" s="17"/>
      <c r="D307" s="17"/>
      <c r="E307" s="17"/>
      <c r="F307" s="17"/>
      <c r="G307" s="17"/>
      <c r="H307" s="87"/>
      <c r="I307" s="17"/>
      <c r="J307" s="17"/>
      <c r="K307" s="17"/>
      <c r="L307" s="17"/>
      <c r="M307" s="17"/>
      <c r="O307" s="17"/>
      <c r="P307" s="17"/>
      <c r="Q307" s="17"/>
      <c r="R307" s="17"/>
    </row>
    <row r="308" spans="3:18" ht="14.25" customHeight="1" x14ac:dyDescent="0.3">
      <c r="C308" s="17"/>
      <c r="D308" s="17"/>
      <c r="E308" s="17"/>
      <c r="F308" s="17"/>
      <c r="G308" s="17"/>
      <c r="H308" s="87"/>
      <c r="I308" s="17"/>
      <c r="J308" s="17"/>
      <c r="K308" s="17"/>
      <c r="L308" s="17"/>
      <c r="M308" s="17"/>
      <c r="O308" s="17"/>
      <c r="P308" s="17"/>
      <c r="Q308" s="17"/>
      <c r="R308" s="17"/>
    </row>
    <row r="309" spans="3:18" ht="14.25" customHeight="1" x14ac:dyDescent="0.3">
      <c r="C309" s="17"/>
      <c r="D309" s="17"/>
      <c r="E309" s="17"/>
      <c r="F309" s="17"/>
      <c r="G309" s="17"/>
      <c r="H309" s="87"/>
      <c r="I309" s="17"/>
      <c r="J309" s="17"/>
      <c r="K309" s="17"/>
      <c r="L309" s="17"/>
      <c r="M309" s="17"/>
      <c r="O309" s="17"/>
      <c r="P309" s="17"/>
      <c r="Q309" s="17"/>
      <c r="R309" s="17"/>
    </row>
    <row r="310" spans="3:18" ht="14.25" customHeight="1" x14ac:dyDescent="0.3">
      <c r="C310" s="17"/>
      <c r="D310" s="17"/>
      <c r="E310" s="17"/>
      <c r="F310" s="17"/>
      <c r="G310" s="17"/>
      <c r="H310" s="87"/>
      <c r="I310" s="17"/>
      <c r="J310" s="17"/>
      <c r="K310" s="17"/>
      <c r="L310" s="17"/>
      <c r="M310" s="17"/>
      <c r="O310" s="17"/>
      <c r="P310" s="17"/>
      <c r="Q310" s="17"/>
      <c r="R310" s="17"/>
    </row>
    <row r="311" spans="3:18" ht="14.25" customHeight="1" x14ac:dyDescent="0.3">
      <c r="C311" s="17"/>
      <c r="D311" s="17"/>
      <c r="E311" s="17"/>
      <c r="F311" s="17"/>
      <c r="G311" s="17"/>
      <c r="H311" s="87"/>
      <c r="I311" s="17"/>
      <c r="J311" s="17"/>
      <c r="K311" s="17"/>
      <c r="L311" s="17"/>
      <c r="M311" s="17"/>
      <c r="O311" s="17"/>
      <c r="P311" s="17"/>
      <c r="Q311" s="17"/>
      <c r="R311" s="17"/>
    </row>
    <row r="312" spans="3:18" ht="14.25" customHeight="1" x14ac:dyDescent="0.3">
      <c r="C312" s="17"/>
      <c r="D312" s="17"/>
      <c r="E312" s="17"/>
      <c r="F312" s="17"/>
      <c r="G312" s="17"/>
      <c r="H312" s="87"/>
      <c r="I312" s="17"/>
      <c r="J312" s="17"/>
      <c r="K312" s="17"/>
      <c r="L312" s="17"/>
      <c r="M312" s="17"/>
      <c r="O312" s="17"/>
      <c r="P312" s="17"/>
      <c r="Q312" s="17"/>
      <c r="R312" s="17"/>
    </row>
    <row r="313" spans="3:18" ht="14.25" customHeight="1" x14ac:dyDescent="0.3">
      <c r="C313" s="17"/>
      <c r="D313" s="17"/>
      <c r="E313" s="17"/>
      <c r="F313" s="17"/>
      <c r="G313" s="17"/>
      <c r="H313" s="87"/>
      <c r="I313" s="17"/>
      <c r="J313" s="17"/>
      <c r="K313" s="17"/>
      <c r="L313" s="17"/>
      <c r="M313" s="17"/>
      <c r="O313" s="17"/>
      <c r="P313" s="17"/>
      <c r="Q313" s="17"/>
      <c r="R313" s="17"/>
    </row>
    <row r="314" spans="3:18" ht="14.25" customHeight="1" x14ac:dyDescent="0.3">
      <c r="C314" s="17"/>
      <c r="D314" s="17"/>
      <c r="E314" s="17"/>
      <c r="F314" s="17"/>
      <c r="G314" s="17"/>
      <c r="H314" s="87"/>
      <c r="I314" s="17"/>
      <c r="J314" s="17"/>
      <c r="K314" s="17"/>
      <c r="L314" s="17"/>
      <c r="M314" s="17"/>
      <c r="O314" s="17"/>
      <c r="P314" s="17"/>
      <c r="Q314" s="17"/>
      <c r="R314" s="17"/>
    </row>
    <row r="315" spans="3:18" ht="14.25" customHeight="1" x14ac:dyDescent="0.3">
      <c r="C315" s="17"/>
      <c r="D315" s="17"/>
      <c r="E315" s="17"/>
      <c r="F315" s="17"/>
      <c r="G315" s="17"/>
      <c r="H315" s="87"/>
      <c r="I315" s="17"/>
      <c r="J315" s="17"/>
      <c r="K315" s="17"/>
      <c r="L315" s="17"/>
      <c r="M315" s="17"/>
      <c r="O315" s="17"/>
      <c r="P315" s="17"/>
      <c r="Q315" s="17"/>
      <c r="R315" s="17"/>
    </row>
    <row r="316" spans="3:18" ht="14.25" customHeight="1" x14ac:dyDescent="0.3">
      <c r="C316" s="17"/>
      <c r="D316" s="17"/>
      <c r="E316" s="17"/>
      <c r="F316" s="17"/>
      <c r="G316" s="17"/>
      <c r="H316" s="87"/>
      <c r="I316" s="17"/>
      <c r="J316" s="17"/>
      <c r="K316" s="17"/>
      <c r="L316" s="17"/>
      <c r="M316" s="17"/>
      <c r="O316" s="17"/>
      <c r="P316" s="17"/>
      <c r="Q316" s="17"/>
      <c r="R316" s="17"/>
    </row>
    <row r="317" spans="3:18" ht="14.25" customHeight="1" x14ac:dyDescent="0.3">
      <c r="C317" s="17"/>
      <c r="D317" s="17"/>
      <c r="E317" s="17"/>
      <c r="F317" s="17"/>
      <c r="G317" s="17"/>
      <c r="H317" s="87"/>
      <c r="I317" s="17"/>
      <c r="J317" s="17"/>
      <c r="K317" s="17"/>
      <c r="L317" s="17"/>
      <c r="M317" s="17"/>
      <c r="O317" s="17"/>
      <c r="P317" s="17"/>
      <c r="Q317" s="17"/>
      <c r="R317" s="17"/>
    </row>
    <row r="318" spans="3:18" ht="14.25" customHeight="1" x14ac:dyDescent="0.3">
      <c r="C318" s="17"/>
      <c r="D318" s="17"/>
      <c r="E318" s="17"/>
      <c r="F318" s="17"/>
      <c r="G318" s="17"/>
      <c r="H318" s="87"/>
      <c r="I318" s="17"/>
      <c r="J318" s="17"/>
      <c r="K318" s="17"/>
      <c r="L318" s="17"/>
      <c r="M318" s="17"/>
      <c r="O318" s="17"/>
      <c r="P318" s="17"/>
      <c r="Q318" s="17"/>
      <c r="R318" s="17"/>
    </row>
    <row r="319" spans="3:18" ht="14.25" customHeight="1" x14ac:dyDescent="0.3">
      <c r="C319" s="17"/>
      <c r="D319" s="17"/>
      <c r="E319" s="17"/>
      <c r="F319" s="17"/>
      <c r="G319" s="17"/>
      <c r="H319" s="87"/>
      <c r="I319" s="17"/>
      <c r="J319" s="17"/>
      <c r="K319" s="17"/>
      <c r="L319" s="17"/>
      <c r="M319" s="17"/>
      <c r="O319" s="17"/>
      <c r="P319" s="17"/>
      <c r="Q319" s="17"/>
      <c r="R319" s="17"/>
    </row>
    <row r="320" spans="3:18" ht="14.25" customHeight="1" x14ac:dyDescent="0.3">
      <c r="C320" s="17"/>
      <c r="D320" s="17"/>
      <c r="E320" s="17"/>
      <c r="F320" s="17"/>
      <c r="G320" s="17"/>
      <c r="H320" s="87"/>
      <c r="I320" s="17"/>
      <c r="J320" s="17"/>
      <c r="K320" s="17"/>
      <c r="L320" s="17"/>
      <c r="M320" s="17"/>
      <c r="O320" s="17"/>
      <c r="P320" s="17"/>
      <c r="Q320" s="17"/>
      <c r="R320" s="17"/>
    </row>
    <row r="321" spans="3:18" ht="14.25" customHeight="1" x14ac:dyDescent="0.3">
      <c r="C321" s="17"/>
      <c r="D321" s="17"/>
      <c r="E321" s="17"/>
      <c r="F321" s="17"/>
      <c r="G321" s="17"/>
      <c r="H321" s="87"/>
      <c r="I321" s="17"/>
      <c r="J321" s="17"/>
      <c r="K321" s="17"/>
      <c r="L321" s="17"/>
      <c r="M321" s="17"/>
      <c r="O321" s="17"/>
      <c r="P321" s="17"/>
      <c r="Q321" s="17"/>
      <c r="R321" s="17"/>
    </row>
    <row r="322" spans="3:18" ht="14.25" customHeight="1" x14ac:dyDescent="0.3">
      <c r="C322" s="17"/>
      <c r="D322" s="17"/>
      <c r="E322" s="17"/>
      <c r="F322" s="17"/>
      <c r="G322" s="17"/>
      <c r="H322" s="87"/>
      <c r="I322" s="17"/>
      <c r="J322" s="17"/>
      <c r="K322" s="17"/>
      <c r="L322" s="17"/>
      <c r="M322" s="17"/>
      <c r="O322" s="17"/>
      <c r="P322" s="17"/>
      <c r="Q322" s="17"/>
      <c r="R322" s="17"/>
    </row>
    <row r="323" spans="3:18" ht="14.25" customHeight="1" x14ac:dyDescent="0.3">
      <c r="C323" s="17"/>
      <c r="D323" s="17"/>
      <c r="E323" s="17"/>
      <c r="F323" s="17"/>
      <c r="G323" s="17"/>
      <c r="H323" s="87"/>
      <c r="I323" s="17"/>
      <c r="J323" s="17"/>
      <c r="K323" s="17"/>
      <c r="L323" s="17"/>
      <c r="M323" s="17"/>
      <c r="O323" s="17"/>
      <c r="P323" s="17"/>
      <c r="Q323" s="17"/>
      <c r="R323" s="17"/>
    </row>
    <row r="324" spans="3:18" ht="14.25" customHeight="1" x14ac:dyDescent="0.3">
      <c r="C324" s="17"/>
      <c r="D324" s="17"/>
      <c r="E324" s="17"/>
      <c r="F324" s="17"/>
      <c r="G324" s="17"/>
      <c r="H324" s="87"/>
      <c r="I324" s="17"/>
      <c r="J324" s="17"/>
      <c r="K324" s="17"/>
      <c r="L324" s="17"/>
      <c r="M324" s="17"/>
      <c r="O324" s="17"/>
      <c r="P324" s="17"/>
      <c r="Q324" s="17"/>
      <c r="R324" s="17"/>
    </row>
    <row r="325" spans="3:18" ht="14.25" customHeight="1" x14ac:dyDescent="0.3">
      <c r="C325" s="17"/>
      <c r="D325" s="17"/>
      <c r="E325" s="17"/>
      <c r="F325" s="17"/>
      <c r="G325" s="17"/>
      <c r="H325" s="87"/>
      <c r="I325" s="17"/>
      <c r="J325" s="17"/>
      <c r="K325" s="17"/>
      <c r="L325" s="17"/>
      <c r="M325" s="17"/>
      <c r="O325" s="17"/>
      <c r="P325" s="17"/>
      <c r="Q325" s="17"/>
      <c r="R325" s="17"/>
    </row>
    <row r="326" spans="3:18" ht="14.25" customHeight="1" x14ac:dyDescent="0.3">
      <c r="C326" s="17"/>
      <c r="D326" s="17"/>
      <c r="E326" s="17"/>
      <c r="F326" s="17"/>
      <c r="G326" s="17"/>
      <c r="H326" s="87"/>
      <c r="I326" s="17"/>
      <c r="J326" s="17"/>
      <c r="K326" s="17"/>
      <c r="L326" s="17"/>
      <c r="M326" s="17"/>
      <c r="O326" s="17"/>
      <c r="P326" s="17"/>
      <c r="Q326" s="17"/>
      <c r="R326" s="17"/>
    </row>
    <row r="327" spans="3:18" ht="14.25" customHeight="1" x14ac:dyDescent="0.3">
      <c r="C327" s="17"/>
      <c r="D327" s="17"/>
      <c r="E327" s="17"/>
      <c r="F327" s="17"/>
      <c r="G327" s="17"/>
      <c r="H327" s="87"/>
      <c r="I327" s="17"/>
      <c r="J327" s="17"/>
      <c r="K327" s="17"/>
      <c r="L327" s="17"/>
      <c r="M327" s="17"/>
      <c r="O327" s="17"/>
      <c r="P327" s="17"/>
      <c r="Q327" s="17"/>
      <c r="R327" s="17"/>
    </row>
    <row r="328" spans="3:18" ht="14.25" customHeight="1" x14ac:dyDescent="0.3">
      <c r="C328" s="17"/>
      <c r="D328" s="17"/>
      <c r="E328" s="17"/>
      <c r="F328" s="17"/>
      <c r="G328" s="17"/>
      <c r="H328" s="87"/>
      <c r="I328" s="17"/>
      <c r="J328" s="17"/>
      <c r="K328" s="17"/>
      <c r="L328" s="17"/>
      <c r="M328" s="17"/>
      <c r="O328" s="17"/>
      <c r="P328" s="17"/>
      <c r="Q328" s="17"/>
      <c r="R328" s="17"/>
    </row>
    <row r="329" spans="3:18" ht="14.25" customHeight="1" x14ac:dyDescent="0.3">
      <c r="C329" s="17"/>
      <c r="D329" s="17"/>
      <c r="E329" s="17"/>
      <c r="F329" s="17"/>
      <c r="G329" s="17"/>
      <c r="H329" s="87"/>
      <c r="I329" s="17"/>
      <c r="J329" s="17"/>
      <c r="K329" s="17"/>
      <c r="L329" s="17"/>
      <c r="M329" s="17"/>
      <c r="O329" s="17"/>
      <c r="P329" s="17"/>
      <c r="Q329" s="17"/>
      <c r="R329" s="17"/>
    </row>
    <row r="330" spans="3:18" ht="14.25" customHeight="1" x14ac:dyDescent="0.3">
      <c r="C330" s="17"/>
      <c r="D330" s="17"/>
      <c r="E330" s="17"/>
      <c r="F330" s="17"/>
      <c r="G330" s="17"/>
      <c r="H330" s="87"/>
      <c r="I330" s="17"/>
      <c r="J330" s="17"/>
      <c r="K330" s="17"/>
      <c r="L330" s="17"/>
      <c r="M330" s="17"/>
      <c r="O330" s="17"/>
      <c r="P330" s="17"/>
      <c r="Q330" s="17"/>
      <c r="R330" s="17"/>
    </row>
    <row r="331" spans="3:18" ht="14.25" customHeight="1" x14ac:dyDescent="0.3">
      <c r="C331" s="17"/>
      <c r="D331" s="17"/>
      <c r="E331" s="17"/>
      <c r="F331" s="17"/>
      <c r="G331" s="17"/>
      <c r="H331" s="87"/>
      <c r="I331" s="17"/>
      <c r="J331" s="17"/>
      <c r="K331" s="17"/>
      <c r="L331" s="17"/>
      <c r="M331" s="17"/>
      <c r="O331" s="17"/>
      <c r="P331" s="17"/>
      <c r="Q331" s="17"/>
      <c r="R331" s="17"/>
    </row>
    <row r="332" spans="3:18" ht="14.25" customHeight="1" x14ac:dyDescent="0.3">
      <c r="C332" s="17"/>
      <c r="D332" s="17"/>
      <c r="E332" s="17"/>
      <c r="F332" s="17"/>
      <c r="G332" s="17"/>
      <c r="H332" s="87"/>
      <c r="I332" s="17"/>
      <c r="J332" s="17"/>
      <c r="K332" s="17"/>
      <c r="L332" s="17"/>
      <c r="M332" s="17"/>
      <c r="O332" s="17"/>
      <c r="P332" s="17"/>
      <c r="Q332" s="17"/>
      <c r="R332" s="17"/>
    </row>
    <row r="333" spans="3:18" ht="14.25" customHeight="1" x14ac:dyDescent="0.3">
      <c r="C333" s="17"/>
      <c r="D333" s="17"/>
      <c r="E333" s="17"/>
      <c r="F333" s="17"/>
      <c r="G333" s="17"/>
      <c r="H333" s="87"/>
      <c r="I333" s="17"/>
      <c r="J333" s="17"/>
      <c r="K333" s="17"/>
      <c r="L333" s="17"/>
      <c r="M333" s="17"/>
      <c r="O333" s="17"/>
      <c r="P333" s="17"/>
      <c r="Q333" s="17"/>
      <c r="R333" s="17"/>
    </row>
    <row r="334" spans="3:18" ht="14.25" customHeight="1" x14ac:dyDescent="0.3">
      <c r="C334" s="17"/>
      <c r="D334" s="17"/>
      <c r="E334" s="17"/>
      <c r="F334" s="17"/>
      <c r="G334" s="17"/>
      <c r="H334" s="87"/>
      <c r="I334" s="17"/>
      <c r="J334" s="17"/>
      <c r="K334" s="17"/>
      <c r="L334" s="17"/>
      <c r="M334" s="17"/>
      <c r="O334" s="17"/>
      <c r="P334" s="17"/>
      <c r="Q334" s="17"/>
      <c r="R334" s="17"/>
    </row>
    <row r="335" spans="3:18" ht="14.25" customHeight="1" x14ac:dyDescent="0.3">
      <c r="C335" s="17"/>
      <c r="D335" s="17"/>
      <c r="E335" s="17"/>
      <c r="F335" s="17"/>
      <c r="G335" s="17"/>
      <c r="H335" s="87"/>
      <c r="I335" s="17"/>
      <c r="J335" s="17"/>
      <c r="K335" s="17"/>
      <c r="L335" s="17"/>
      <c r="M335" s="17"/>
      <c r="O335" s="17"/>
      <c r="P335" s="17"/>
      <c r="Q335" s="17"/>
      <c r="R335" s="17"/>
    </row>
    <row r="336" spans="3:18" ht="14.25" customHeight="1" x14ac:dyDescent="0.3">
      <c r="C336" s="17"/>
      <c r="D336" s="17"/>
      <c r="E336" s="17"/>
      <c r="F336" s="17"/>
      <c r="G336" s="17"/>
      <c r="H336" s="87"/>
      <c r="I336" s="17"/>
      <c r="J336" s="17"/>
      <c r="K336" s="17"/>
      <c r="L336" s="17"/>
      <c r="M336" s="17"/>
      <c r="O336" s="17"/>
      <c r="P336" s="17"/>
      <c r="Q336" s="17"/>
      <c r="R336" s="17"/>
    </row>
    <row r="337" spans="3:18" ht="14.25" customHeight="1" x14ac:dyDescent="0.3">
      <c r="C337" s="17"/>
      <c r="D337" s="17"/>
      <c r="E337" s="17"/>
      <c r="F337" s="17"/>
      <c r="G337" s="17"/>
      <c r="H337" s="87"/>
      <c r="I337" s="17"/>
      <c r="J337" s="17"/>
      <c r="K337" s="17"/>
      <c r="L337" s="17"/>
      <c r="M337" s="17"/>
      <c r="O337" s="17"/>
      <c r="P337" s="17"/>
      <c r="Q337" s="17"/>
      <c r="R337" s="17"/>
    </row>
    <row r="338" spans="3:18" ht="14.25" customHeight="1" x14ac:dyDescent="0.3">
      <c r="C338" s="17"/>
      <c r="D338" s="17"/>
      <c r="E338" s="17"/>
      <c r="F338" s="17"/>
      <c r="G338" s="17"/>
      <c r="H338" s="87"/>
      <c r="I338" s="17"/>
      <c r="J338" s="17"/>
      <c r="K338" s="17"/>
      <c r="L338" s="17"/>
      <c r="M338" s="17"/>
      <c r="O338" s="17"/>
      <c r="P338" s="17"/>
      <c r="Q338" s="17"/>
      <c r="R338" s="17"/>
    </row>
    <row r="339" spans="3:18" ht="14.25" customHeight="1" x14ac:dyDescent="0.3">
      <c r="C339" s="17"/>
      <c r="D339" s="17"/>
      <c r="E339" s="17"/>
      <c r="F339" s="17"/>
      <c r="G339" s="17"/>
      <c r="H339" s="87"/>
      <c r="I339" s="17"/>
      <c r="J339" s="17"/>
      <c r="K339" s="17"/>
      <c r="L339" s="17"/>
      <c r="M339" s="17"/>
      <c r="O339" s="17"/>
      <c r="P339" s="17"/>
      <c r="Q339" s="17"/>
      <c r="R339" s="17"/>
    </row>
    <row r="340" spans="3:18" ht="14.25" customHeight="1" x14ac:dyDescent="0.3">
      <c r="C340" s="17"/>
      <c r="D340" s="17"/>
      <c r="E340" s="17"/>
      <c r="F340" s="17"/>
      <c r="G340" s="17"/>
      <c r="H340" s="87"/>
      <c r="I340" s="17"/>
      <c r="J340" s="17"/>
      <c r="K340" s="17"/>
      <c r="L340" s="17"/>
      <c r="M340" s="17"/>
      <c r="O340" s="17"/>
      <c r="P340" s="17"/>
      <c r="Q340" s="17"/>
      <c r="R340" s="17"/>
    </row>
    <row r="341" spans="3:18" ht="14.25" customHeight="1" x14ac:dyDescent="0.3">
      <c r="C341" s="17"/>
      <c r="D341" s="17"/>
      <c r="E341" s="17"/>
      <c r="F341" s="17"/>
      <c r="G341" s="17"/>
      <c r="H341" s="87"/>
      <c r="I341" s="17"/>
      <c r="J341" s="17"/>
      <c r="K341" s="17"/>
      <c r="L341" s="17"/>
      <c r="M341" s="17"/>
      <c r="O341" s="17"/>
      <c r="P341" s="17"/>
      <c r="Q341" s="17"/>
      <c r="R341" s="17"/>
    </row>
    <row r="342" spans="3:18" ht="14.25" customHeight="1" x14ac:dyDescent="0.3">
      <c r="C342" s="17"/>
      <c r="D342" s="17"/>
      <c r="E342" s="17"/>
      <c r="F342" s="17"/>
      <c r="G342" s="17"/>
      <c r="H342" s="87"/>
      <c r="I342" s="17"/>
      <c r="J342" s="17"/>
      <c r="K342" s="17"/>
      <c r="L342" s="17"/>
      <c r="M342" s="17"/>
      <c r="O342" s="17"/>
      <c r="P342" s="17"/>
      <c r="Q342" s="17"/>
      <c r="R342" s="17"/>
    </row>
    <row r="343" spans="3:18" ht="14.25" customHeight="1" x14ac:dyDescent="0.3">
      <c r="C343" s="17"/>
      <c r="D343" s="17"/>
      <c r="E343" s="17"/>
      <c r="F343" s="17"/>
      <c r="G343" s="17"/>
      <c r="H343" s="87"/>
      <c r="I343" s="17"/>
      <c r="J343" s="17"/>
      <c r="K343" s="17"/>
      <c r="L343" s="17"/>
      <c r="M343" s="17"/>
      <c r="O343" s="17"/>
      <c r="P343" s="17"/>
      <c r="Q343" s="17"/>
      <c r="R343" s="17"/>
    </row>
    <row r="344" spans="3:18" ht="14.25" customHeight="1" x14ac:dyDescent="0.3">
      <c r="C344" s="17"/>
      <c r="D344" s="17"/>
      <c r="E344" s="17"/>
      <c r="F344" s="17"/>
      <c r="G344" s="17"/>
      <c r="H344" s="87"/>
      <c r="I344" s="17"/>
      <c r="J344" s="17"/>
      <c r="K344" s="17"/>
      <c r="L344" s="17"/>
      <c r="M344" s="17"/>
      <c r="O344" s="17"/>
      <c r="P344" s="17"/>
      <c r="Q344" s="17"/>
      <c r="R344" s="17"/>
    </row>
    <row r="345" spans="3:18" ht="14.25" customHeight="1" x14ac:dyDescent="0.3">
      <c r="C345" s="17"/>
      <c r="D345" s="17"/>
      <c r="E345" s="17"/>
      <c r="F345" s="17"/>
      <c r="G345" s="17"/>
      <c r="H345" s="87"/>
      <c r="I345" s="17"/>
      <c r="J345" s="17"/>
      <c r="K345" s="17"/>
      <c r="L345" s="17"/>
      <c r="M345" s="17"/>
      <c r="O345" s="17"/>
      <c r="P345" s="17"/>
      <c r="Q345" s="17"/>
      <c r="R345" s="17"/>
    </row>
    <row r="346" spans="3:18" ht="14.25" customHeight="1" x14ac:dyDescent="0.3">
      <c r="C346" s="17"/>
      <c r="D346" s="17"/>
      <c r="E346" s="17"/>
      <c r="F346" s="17"/>
      <c r="G346" s="17"/>
      <c r="H346" s="87"/>
      <c r="I346" s="17"/>
      <c r="J346" s="17"/>
      <c r="K346" s="17"/>
      <c r="L346" s="17"/>
      <c r="M346" s="17"/>
      <c r="O346" s="17"/>
      <c r="P346" s="17"/>
      <c r="Q346" s="17"/>
      <c r="R346" s="17"/>
    </row>
    <row r="347" spans="3:18" ht="14.25" customHeight="1" x14ac:dyDescent="0.3">
      <c r="C347" s="17"/>
      <c r="D347" s="17"/>
      <c r="E347" s="17"/>
      <c r="F347" s="17"/>
      <c r="G347" s="17"/>
      <c r="H347" s="87"/>
      <c r="I347" s="17"/>
      <c r="J347" s="17"/>
      <c r="K347" s="17"/>
      <c r="L347" s="17"/>
      <c r="M347" s="17"/>
      <c r="O347" s="17"/>
      <c r="P347" s="17"/>
      <c r="Q347" s="17"/>
      <c r="R347" s="17"/>
    </row>
    <row r="348" spans="3:18" ht="14.25" customHeight="1" x14ac:dyDescent="0.3">
      <c r="C348" s="17"/>
      <c r="D348" s="17"/>
      <c r="E348" s="17"/>
      <c r="F348" s="17"/>
      <c r="G348" s="17"/>
      <c r="H348" s="87"/>
      <c r="I348" s="17"/>
      <c r="J348" s="17"/>
      <c r="K348" s="17"/>
      <c r="L348" s="17"/>
      <c r="M348" s="17"/>
      <c r="O348" s="17"/>
      <c r="P348" s="17"/>
      <c r="Q348" s="17"/>
      <c r="R348" s="17"/>
    </row>
    <row r="349" spans="3:18" ht="14.25" customHeight="1" x14ac:dyDescent="0.3">
      <c r="C349" s="17"/>
      <c r="D349" s="17"/>
      <c r="E349" s="17"/>
      <c r="F349" s="17"/>
      <c r="G349" s="17"/>
      <c r="H349" s="87"/>
      <c r="I349" s="17"/>
      <c r="J349" s="17"/>
      <c r="K349" s="17"/>
      <c r="L349" s="17"/>
      <c r="M349" s="17"/>
      <c r="O349" s="17"/>
      <c r="P349" s="17"/>
      <c r="Q349" s="17"/>
      <c r="R349" s="17"/>
    </row>
    <row r="350" spans="3:18" ht="14.25" customHeight="1" x14ac:dyDescent="0.3">
      <c r="C350" s="17"/>
      <c r="D350" s="17"/>
      <c r="E350" s="17"/>
      <c r="F350" s="17"/>
      <c r="G350" s="17"/>
      <c r="H350" s="87"/>
      <c r="I350" s="17"/>
      <c r="J350" s="17"/>
      <c r="K350" s="17"/>
      <c r="L350" s="17"/>
      <c r="M350" s="17"/>
      <c r="O350" s="17"/>
      <c r="P350" s="17"/>
      <c r="Q350" s="17"/>
      <c r="R350" s="17"/>
    </row>
    <row r="351" spans="3:18" ht="14.25" customHeight="1" x14ac:dyDescent="0.3">
      <c r="C351" s="17"/>
      <c r="D351" s="17"/>
      <c r="E351" s="17"/>
      <c r="F351" s="17"/>
      <c r="G351" s="17"/>
      <c r="H351" s="87"/>
      <c r="I351" s="17"/>
      <c r="J351" s="17"/>
      <c r="K351" s="17"/>
      <c r="L351" s="17"/>
      <c r="M351" s="17"/>
      <c r="O351" s="17"/>
      <c r="P351" s="17"/>
      <c r="Q351" s="17"/>
      <c r="R351" s="17"/>
    </row>
    <row r="352" spans="3:18" ht="14.25" customHeight="1" x14ac:dyDescent="0.3">
      <c r="C352" s="17"/>
      <c r="D352" s="17"/>
      <c r="E352" s="17"/>
      <c r="F352" s="17"/>
      <c r="G352" s="17"/>
      <c r="H352" s="87"/>
      <c r="I352" s="17"/>
      <c r="J352" s="17"/>
      <c r="K352" s="17"/>
      <c r="L352" s="17"/>
      <c r="M352" s="17"/>
      <c r="O352" s="17"/>
      <c r="P352" s="17"/>
      <c r="Q352" s="17"/>
      <c r="R352" s="17"/>
    </row>
    <row r="353" spans="3:18" ht="14.25" customHeight="1" x14ac:dyDescent="0.3">
      <c r="C353" s="17"/>
      <c r="D353" s="17"/>
      <c r="E353" s="17"/>
      <c r="F353" s="17"/>
      <c r="G353" s="17"/>
      <c r="H353" s="87"/>
      <c r="I353" s="17"/>
      <c r="J353" s="17"/>
      <c r="K353" s="17"/>
      <c r="L353" s="17"/>
      <c r="M353" s="17"/>
      <c r="O353" s="17"/>
      <c r="P353" s="17"/>
      <c r="Q353" s="17"/>
      <c r="R353" s="17"/>
    </row>
    <row r="354" spans="3:18" ht="14.25" customHeight="1" x14ac:dyDescent="0.3">
      <c r="C354" s="17"/>
      <c r="D354" s="17"/>
      <c r="E354" s="17"/>
      <c r="F354" s="17"/>
      <c r="G354" s="17"/>
      <c r="H354" s="87"/>
      <c r="I354" s="17"/>
      <c r="J354" s="17"/>
      <c r="K354" s="17"/>
      <c r="L354" s="17"/>
      <c r="M354" s="17"/>
      <c r="O354" s="17"/>
      <c r="P354" s="17"/>
      <c r="Q354" s="17"/>
      <c r="R354" s="17"/>
    </row>
    <row r="355" spans="3:18" ht="14.25" customHeight="1" x14ac:dyDescent="0.3">
      <c r="C355" s="17"/>
      <c r="D355" s="17"/>
      <c r="E355" s="17"/>
      <c r="F355" s="17"/>
      <c r="G355" s="17"/>
      <c r="H355" s="87"/>
      <c r="I355" s="17"/>
      <c r="J355" s="17"/>
      <c r="K355" s="17"/>
      <c r="L355" s="17"/>
      <c r="M355" s="17"/>
      <c r="O355" s="17"/>
      <c r="P355" s="17"/>
      <c r="Q355" s="17"/>
      <c r="R355" s="17"/>
    </row>
    <row r="356" spans="3:18" ht="14.25" customHeight="1" x14ac:dyDescent="0.3">
      <c r="C356" s="17"/>
      <c r="D356" s="17"/>
      <c r="E356" s="17"/>
      <c r="F356" s="17"/>
      <c r="G356" s="17"/>
      <c r="H356" s="87"/>
      <c r="I356" s="17"/>
      <c r="J356" s="17"/>
      <c r="K356" s="17"/>
      <c r="L356" s="17"/>
      <c r="M356" s="17"/>
      <c r="O356" s="17"/>
      <c r="P356" s="17"/>
      <c r="Q356" s="17"/>
      <c r="R356" s="17"/>
    </row>
    <row r="357" spans="3:18" ht="14.25" customHeight="1" x14ac:dyDescent="0.3">
      <c r="C357" s="17"/>
      <c r="D357" s="17"/>
      <c r="E357" s="17"/>
      <c r="F357" s="17"/>
      <c r="G357" s="17"/>
      <c r="H357" s="87"/>
      <c r="I357" s="17"/>
      <c r="J357" s="17"/>
      <c r="K357" s="17"/>
      <c r="L357" s="17"/>
      <c r="M357" s="17"/>
      <c r="O357" s="17"/>
      <c r="P357" s="17"/>
      <c r="Q357" s="17"/>
      <c r="R357" s="17"/>
    </row>
    <row r="358" spans="3:18" ht="14.25" customHeight="1" x14ac:dyDescent="0.3">
      <c r="C358" s="17"/>
      <c r="D358" s="17"/>
      <c r="E358" s="17"/>
      <c r="F358" s="17"/>
      <c r="G358" s="17"/>
      <c r="H358" s="87"/>
      <c r="I358" s="17"/>
      <c r="J358" s="17"/>
      <c r="K358" s="17"/>
      <c r="L358" s="17"/>
      <c r="M358" s="17"/>
      <c r="O358" s="17"/>
      <c r="P358" s="17"/>
      <c r="Q358" s="17"/>
      <c r="R358" s="17"/>
    </row>
    <row r="359" spans="3:18" ht="14.25" customHeight="1" x14ac:dyDescent="0.3">
      <c r="C359" s="17"/>
      <c r="D359" s="17"/>
      <c r="E359" s="17"/>
      <c r="F359" s="17"/>
      <c r="G359" s="17"/>
      <c r="H359" s="87"/>
      <c r="I359" s="17"/>
      <c r="J359" s="17"/>
      <c r="K359" s="17"/>
      <c r="L359" s="17"/>
      <c r="M359" s="17"/>
      <c r="O359" s="17"/>
      <c r="P359" s="17"/>
      <c r="Q359" s="17"/>
      <c r="R359" s="17"/>
    </row>
    <row r="360" spans="3:18" ht="14.25" customHeight="1" x14ac:dyDescent="0.3">
      <c r="C360" s="17"/>
      <c r="D360" s="17"/>
      <c r="E360" s="17"/>
      <c r="F360" s="17"/>
      <c r="G360" s="17"/>
      <c r="H360" s="87"/>
      <c r="I360" s="17"/>
      <c r="J360" s="17"/>
      <c r="K360" s="17"/>
      <c r="L360" s="17"/>
      <c r="M360" s="17"/>
      <c r="O360" s="17"/>
      <c r="P360" s="17"/>
      <c r="Q360" s="17"/>
      <c r="R360" s="17"/>
    </row>
    <row r="361" spans="3:18" ht="14.25" customHeight="1" x14ac:dyDescent="0.3">
      <c r="C361" s="17"/>
      <c r="D361" s="17"/>
      <c r="E361" s="17"/>
      <c r="F361" s="17"/>
      <c r="G361" s="17"/>
      <c r="H361" s="87"/>
      <c r="I361" s="17"/>
      <c r="J361" s="17"/>
      <c r="K361" s="17"/>
      <c r="L361" s="17"/>
      <c r="M361" s="17"/>
      <c r="O361" s="17"/>
      <c r="P361" s="17"/>
      <c r="Q361" s="17"/>
      <c r="R361" s="17"/>
    </row>
    <row r="362" spans="3:18" ht="14.25" customHeight="1" x14ac:dyDescent="0.3">
      <c r="C362" s="17"/>
      <c r="D362" s="17"/>
      <c r="E362" s="17"/>
      <c r="F362" s="17"/>
      <c r="G362" s="17"/>
      <c r="H362" s="87"/>
      <c r="I362" s="17"/>
      <c r="J362" s="17"/>
      <c r="K362" s="17"/>
      <c r="L362" s="17"/>
      <c r="M362" s="17"/>
      <c r="O362" s="17"/>
      <c r="P362" s="17"/>
      <c r="Q362" s="17"/>
      <c r="R362" s="17"/>
    </row>
    <row r="363" spans="3:18" ht="14.25" customHeight="1" x14ac:dyDescent="0.3">
      <c r="C363" s="17"/>
      <c r="D363" s="17"/>
      <c r="E363" s="17"/>
      <c r="F363" s="17"/>
      <c r="G363" s="17"/>
      <c r="H363" s="87"/>
      <c r="I363" s="17"/>
      <c r="J363" s="17"/>
      <c r="K363" s="17"/>
      <c r="L363" s="17"/>
      <c r="M363" s="17"/>
      <c r="O363" s="17"/>
      <c r="P363" s="17"/>
      <c r="Q363" s="17"/>
      <c r="R363" s="17"/>
    </row>
    <row r="364" spans="3:18" ht="14.25" customHeight="1" x14ac:dyDescent="0.3">
      <c r="C364" s="17"/>
      <c r="D364" s="17"/>
      <c r="E364" s="17"/>
      <c r="F364" s="17"/>
      <c r="G364" s="17"/>
      <c r="H364" s="87"/>
      <c r="I364" s="17"/>
      <c r="J364" s="17"/>
      <c r="K364" s="17"/>
      <c r="L364" s="17"/>
      <c r="M364" s="17"/>
      <c r="O364" s="17"/>
      <c r="P364" s="17"/>
      <c r="Q364" s="17"/>
      <c r="R364" s="17"/>
    </row>
    <row r="365" spans="3:18" ht="14.25" customHeight="1" x14ac:dyDescent="0.3">
      <c r="C365" s="17"/>
      <c r="D365" s="17"/>
      <c r="E365" s="17"/>
      <c r="F365" s="17"/>
      <c r="G365" s="17"/>
      <c r="H365" s="87"/>
      <c r="I365" s="17"/>
      <c r="J365" s="17"/>
      <c r="K365" s="17"/>
      <c r="L365" s="17"/>
      <c r="M365" s="17"/>
      <c r="O365" s="17"/>
      <c r="P365" s="17"/>
      <c r="Q365" s="17"/>
      <c r="R365" s="17"/>
    </row>
    <row r="366" spans="3:18" ht="14.25" customHeight="1" x14ac:dyDescent="0.3">
      <c r="C366" s="17"/>
      <c r="D366" s="17"/>
      <c r="E366" s="17"/>
      <c r="F366" s="17"/>
      <c r="G366" s="17"/>
      <c r="H366" s="87"/>
      <c r="I366" s="17"/>
      <c r="J366" s="17"/>
      <c r="K366" s="17"/>
      <c r="L366" s="17"/>
      <c r="M366" s="17"/>
      <c r="O366" s="17"/>
      <c r="P366" s="17"/>
      <c r="Q366" s="17"/>
      <c r="R366" s="17"/>
    </row>
    <row r="367" spans="3:18" ht="14.25" customHeight="1" x14ac:dyDescent="0.3">
      <c r="C367" s="17"/>
      <c r="D367" s="17"/>
      <c r="E367" s="17"/>
      <c r="F367" s="17"/>
      <c r="G367" s="17"/>
      <c r="H367" s="87"/>
      <c r="I367" s="17"/>
      <c r="J367" s="17"/>
      <c r="K367" s="17"/>
      <c r="L367" s="17"/>
      <c r="M367" s="17"/>
      <c r="O367" s="17"/>
      <c r="P367" s="17"/>
      <c r="Q367" s="17"/>
      <c r="R367" s="17"/>
    </row>
    <row r="368" spans="3:18" ht="14.25" customHeight="1" x14ac:dyDescent="0.3">
      <c r="C368" s="17"/>
      <c r="D368" s="17"/>
      <c r="E368" s="17"/>
      <c r="F368" s="17"/>
      <c r="G368" s="17"/>
      <c r="H368" s="87"/>
      <c r="I368" s="17"/>
      <c r="J368" s="17"/>
      <c r="K368" s="17"/>
      <c r="L368" s="17"/>
      <c r="M368" s="17"/>
      <c r="O368" s="17"/>
      <c r="P368" s="17"/>
      <c r="Q368" s="17"/>
      <c r="R368" s="17"/>
    </row>
    <row r="369" spans="3:18" ht="14.25" customHeight="1" x14ac:dyDescent="0.3">
      <c r="C369" s="17"/>
      <c r="D369" s="17"/>
      <c r="E369" s="17"/>
      <c r="F369" s="17"/>
      <c r="G369" s="17"/>
      <c r="H369" s="87"/>
      <c r="I369" s="17"/>
      <c r="J369" s="17"/>
      <c r="K369" s="17"/>
      <c r="L369" s="17"/>
      <c r="M369" s="17"/>
      <c r="O369" s="17"/>
      <c r="P369" s="17"/>
      <c r="Q369" s="17"/>
      <c r="R369" s="17"/>
    </row>
    <row r="370" spans="3:18" ht="14.25" customHeight="1" x14ac:dyDescent="0.3">
      <c r="C370" s="17"/>
      <c r="D370" s="17"/>
      <c r="E370" s="17"/>
      <c r="F370" s="17"/>
      <c r="G370" s="17"/>
      <c r="H370" s="87"/>
      <c r="I370" s="17"/>
      <c r="J370" s="17"/>
      <c r="K370" s="17"/>
      <c r="L370" s="17"/>
      <c r="M370" s="17"/>
      <c r="O370" s="17"/>
      <c r="P370" s="17"/>
      <c r="Q370" s="17"/>
      <c r="R370" s="17"/>
    </row>
    <row r="371" spans="3:18" ht="14.25" customHeight="1" x14ac:dyDescent="0.3">
      <c r="C371" s="17"/>
      <c r="D371" s="17"/>
      <c r="E371" s="17"/>
      <c r="F371" s="17"/>
      <c r="G371" s="17"/>
      <c r="H371" s="87"/>
      <c r="I371" s="17"/>
      <c r="J371" s="17"/>
      <c r="K371" s="17"/>
      <c r="L371" s="17"/>
      <c r="M371" s="17"/>
      <c r="O371" s="17"/>
      <c r="P371" s="17"/>
      <c r="Q371" s="17"/>
      <c r="R371" s="17"/>
    </row>
    <row r="372" spans="3:18" ht="14.25" customHeight="1" x14ac:dyDescent="0.3">
      <c r="C372" s="17"/>
      <c r="D372" s="17"/>
      <c r="E372" s="17"/>
      <c r="F372" s="17"/>
      <c r="G372" s="17"/>
      <c r="H372" s="87"/>
      <c r="I372" s="17"/>
      <c r="J372" s="17"/>
      <c r="K372" s="17"/>
      <c r="L372" s="17"/>
      <c r="M372" s="17"/>
      <c r="O372" s="17"/>
      <c r="P372" s="17"/>
      <c r="Q372" s="17"/>
      <c r="R372" s="17"/>
    </row>
    <row r="373" spans="3:18" ht="14.25" customHeight="1" x14ac:dyDescent="0.3">
      <c r="C373" s="17"/>
      <c r="D373" s="17"/>
      <c r="E373" s="17"/>
      <c r="F373" s="17"/>
      <c r="G373" s="17"/>
      <c r="H373" s="87"/>
      <c r="I373" s="17"/>
      <c r="J373" s="17"/>
      <c r="K373" s="17"/>
      <c r="L373" s="17"/>
      <c r="M373" s="17"/>
      <c r="O373" s="17"/>
      <c r="P373" s="17"/>
      <c r="Q373" s="17"/>
      <c r="R373" s="17"/>
    </row>
    <row r="374" spans="3:18" ht="14.25" customHeight="1" x14ac:dyDescent="0.3">
      <c r="C374" s="17"/>
      <c r="D374" s="17"/>
      <c r="E374" s="17"/>
      <c r="F374" s="17"/>
      <c r="G374" s="17"/>
      <c r="H374" s="87"/>
      <c r="I374" s="17"/>
      <c r="J374" s="17"/>
      <c r="K374" s="17"/>
      <c r="L374" s="17"/>
      <c r="M374" s="17"/>
      <c r="O374" s="17"/>
      <c r="P374" s="17"/>
      <c r="Q374" s="17"/>
      <c r="R374" s="17"/>
    </row>
    <row r="375" spans="3:18" ht="14.25" customHeight="1" x14ac:dyDescent="0.3">
      <c r="C375" s="17"/>
      <c r="D375" s="17"/>
      <c r="E375" s="17"/>
      <c r="F375" s="17"/>
      <c r="G375" s="17"/>
      <c r="H375" s="87"/>
      <c r="I375" s="17"/>
      <c r="J375" s="17"/>
      <c r="K375" s="17"/>
      <c r="L375" s="17"/>
      <c r="M375" s="17"/>
      <c r="O375" s="17"/>
      <c r="P375" s="17"/>
      <c r="Q375" s="17"/>
      <c r="R375" s="17"/>
    </row>
    <row r="376" spans="3:18" ht="14.25" customHeight="1" x14ac:dyDescent="0.3">
      <c r="C376" s="17"/>
      <c r="D376" s="17"/>
      <c r="E376" s="17"/>
      <c r="F376" s="17"/>
      <c r="G376" s="17"/>
      <c r="H376" s="87"/>
      <c r="I376" s="17"/>
      <c r="J376" s="17"/>
      <c r="K376" s="17"/>
      <c r="L376" s="17"/>
      <c r="M376" s="17"/>
      <c r="O376" s="17"/>
      <c r="P376" s="17"/>
      <c r="Q376" s="17"/>
      <c r="R376" s="17"/>
    </row>
    <row r="377" spans="3:18" ht="14.25" customHeight="1" x14ac:dyDescent="0.3">
      <c r="C377" s="17"/>
      <c r="D377" s="17"/>
      <c r="E377" s="17"/>
      <c r="F377" s="17"/>
      <c r="G377" s="17"/>
      <c r="H377" s="87"/>
      <c r="I377" s="17"/>
      <c r="J377" s="17"/>
      <c r="K377" s="17"/>
      <c r="L377" s="17"/>
      <c r="M377" s="17"/>
      <c r="O377" s="17"/>
      <c r="P377" s="17"/>
      <c r="Q377" s="17"/>
      <c r="R377" s="17"/>
    </row>
    <row r="378" spans="3:18" ht="14.25" customHeight="1" x14ac:dyDescent="0.3">
      <c r="C378" s="17"/>
      <c r="D378" s="17"/>
      <c r="E378" s="17"/>
      <c r="F378" s="17"/>
      <c r="G378" s="17"/>
      <c r="H378" s="87"/>
      <c r="I378" s="17"/>
      <c r="J378" s="17"/>
      <c r="K378" s="17"/>
      <c r="L378" s="17"/>
      <c r="M378" s="17"/>
      <c r="O378" s="17"/>
      <c r="P378" s="17"/>
      <c r="Q378" s="17"/>
      <c r="R378" s="17"/>
    </row>
    <row r="379" spans="3:18" ht="14.25" customHeight="1" x14ac:dyDescent="0.3">
      <c r="C379" s="17"/>
      <c r="D379" s="17"/>
      <c r="E379" s="17"/>
      <c r="F379" s="17"/>
      <c r="G379" s="17"/>
      <c r="H379" s="87"/>
      <c r="I379" s="17"/>
      <c r="J379" s="17"/>
      <c r="K379" s="17"/>
      <c r="L379" s="17"/>
      <c r="M379" s="17"/>
      <c r="O379" s="17"/>
      <c r="P379" s="17"/>
      <c r="Q379" s="17"/>
      <c r="R379" s="17"/>
    </row>
    <row r="380" spans="3:18" ht="14.25" customHeight="1" x14ac:dyDescent="0.3">
      <c r="C380" s="17"/>
      <c r="D380" s="17"/>
      <c r="E380" s="17"/>
      <c r="F380" s="17"/>
      <c r="G380" s="17"/>
      <c r="H380" s="87"/>
      <c r="I380" s="17"/>
      <c r="J380" s="17"/>
      <c r="K380" s="17"/>
      <c r="L380" s="17"/>
      <c r="M380" s="17"/>
      <c r="O380" s="17"/>
      <c r="P380" s="17"/>
      <c r="Q380" s="17"/>
      <c r="R380" s="17"/>
    </row>
    <row r="381" spans="3:18" ht="14.25" customHeight="1" x14ac:dyDescent="0.3">
      <c r="C381" s="17"/>
      <c r="D381" s="17"/>
      <c r="E381" s="17"/>
      <c r="F381" s="17"/>
      <c r="G381" s="17"/>
      <c r="H381" s="87"/>
      <c r="I381" s="17"/>
      <c r="J381" s="17"/>
      <c r="K381" s="17"/>
      <c r="L381" s="17"/>
      <c r="M381" s="17"/>
      <c r="O381" s="17"/>
      <c r="P381" s="17"/>
      <c r="Q381" s="17"/>
      <c r="R381" s="17"/>
    </row>
    <row r="382" spans="3:18" ht="14.25" customHeight="1" x14ac:dyDescent="0.3">
      <c r="C382" s="17"/>
      <c r="D382" s="17"/>
      <c r="E382" s="17"/>
      <c r="F382" s="17"/>
      <c r="G382" s="17"/>
      <c r="H382" s="87"/>
      <c r="I382" s="17"/>
      <c r="J382" s="17"/>
      <c r="K382" s="17"/>
      <c r="L382" s="17"/>
      <c r="M382" s="17"/>
      <c r="O382" s="17"/>
      <c r="P382" s="17"/>
      <c r="Q382" s="17"/>
      <c r="R382" s="17"/>
    </row>
    <row r="383" spans="3:18" ht="14.25" customHeight="1" x14ac:dyDescent="0.3">
      <c r="C383" s="17"/>
      <c r="D383" s="17"/>
      <c r="E383" s="17"/>
      <c r="F383" s="17"/>
      <c r="G383" s="17"/>
      <c r="H383" s="87"/>
      <c r="I383" s="17"/>
      <c r="J383" s="17"/>
      <c r="K383" s="17"/>
      <c r="L383" s="17"/>
      <c r="M383" s="17"/>
      <c r="O383" s="17"/>
      <c r="P383" s="17"/>
      <c r="Q383" s="17"/>
      <c r="R383" s="17"/>
    </row>
    <row r="384" spans="3:18" ht="14.25" customHeight="1" x14ac:dyDescent="0.3">
      <c r="C384" s="17"/>
      <c r="D384" s="17"/>
      <c r="E384" s="17"/>
      <c r="F384" s="17"/>
      <c r="G384" s="17"/>
      <c r="H384" s="87"/>
      <c r="I384" s="17"/>
      <c r="J384" s="17"/>
      <c r="K384" s="17"/>
      <c r="L384" s="17"/>
      <c r="M384" s="17"/>
      <c r="O384" s="17"/>
      <c r="P384" s="17"/>
      <c r="Q384" s="17"/>
      <c r="R384" s="17"/>
    </row>
    <row r="385" spans="3:18" ht="14.25" customHeight="1" x14ac:dyDescent="0.3">
      <c r="C385" s="17"/>
      <c r="D385" s="17"/>
      <c r="E385" s="17"/>
      <c r="F385" s="17"/>
      <c r="G385" s="17"/>
      <c r="H385" s="87"/>
      <c r="I385" s="17"/>
      <c r="J385" s="17"/>
      <c r="K385" s="17"/>
      <c r="L385" s="17"/>
      <c r="M385" s="17"/>
      <c r="O385" s="17"/>
      <c r="P385" s="17"/>
      <c r="Q385" s="17"/>
      <c r="R385" s="17"/>
    </row>
    <row r="386" spans="3:18" ht="14.25" customHeight="1" x14ac:dyDescent="0.3">
      <c r="C386" s="17"/>
      <c r="D386" s="17"/>
      <c r="E386" s="17"/>
      <c r="F386" s="17"/>
      <c r="G386" s="17"/>
      <c r="H386" s="87"/>
      <c r="I386" s="17"/>
      <c r="J386" s="17"/>
      <c r="K386" s="17"/>
      <c r="L386" s="17"/>
      <c r="M386" s="17"/>
      <c r="O386" s="17"/>
      <c r="P386" s="17"/>
      <c r="Q386" s="17"/>
      <c r="R386" s="17"/>
    </row>
    <row r="387" spans="3:18" ht="14.25" customHeight="1" x14ac:dyDescent="0.3">
      <c r="C387" s="17"/>
      <c r="D387" s="17"/>
      <c r="E387" s="17"/>
      <c r="F387" s="17"/>
      <c r="G387" s="17"/>
      <c r="H387" s="87"/>
      <c r="I387" s="17"/>
      <c r="J387" s="17"/>
      <c r="K387" s="17"/>
      <c r="L387" s="17"/>
      <c r="M387" s="17"/>
      <c r="O387" s="17"/>
      <c r="P387" s="17"/>
      <c r="Q387" s="17"/>
      <c r="R387" s="17"/>
    </row>
    <row r="388" spans="3:18" ht="14.25" customHeight="1" x14ac:dyDescent="0.3">
      <c r="C388" s="17"/>
      <c r="D388" s="17"/>
      <c r="E388" s="17"/>
      <c r="F388" s="17"/>
      <c r="G388" s="17"/>
      <c r="H388" s="87"/>
      <c r="I388" s="17"/>
      <c r="J388" s="17"/>
      <c r="K388" s="17"/>
      <c r="L388" s="17"/>
      <c r="M388" s="17"/>
      <c r="O388" s="17"/>
      <c r="P388" s="17"/>
      <c r="Q388" s="17"/>
      <c r="R388" s="17"/>
    </row>
    <row r="389" spans="3:18" ht="14.25" customHeight="1" x14ac:dyDescent="0.3">
      <c r="C389" s="17"/>
      <c r="D389" s="17"/>
      <c r="E389" s="17"/>
      <c r="F389" s="17"/>
      <c r="G389" s="17"/>
      <c r="H389" s="87"/>
      <c r="I389" s="17"/>
      <c r="J389" s="17"/>
      <c r="K389" s="17"/>
      <c r="L389" s="17"/>
      <c r="M389" s="17"/>
      <c r="O389" s="17"/>
      <c r="P389" s="17"/>
      <c r="Q389" s="17"/>
      <c r="R389" s="17"/>
    </row>
    <row r="390" spans="3:18" ht="14.25" customHeight="1" x14ac:dyDescent="0.3">
      <c r="C390" s="17"/>
      <c r="D390" s="17"/>
      <c r="E390" s="17"/>
      <c r="F390" s="17"/>
      <c r="G390" s="17"/>
      <c r="H390" s="87"/>
      <c r="I390" s="17"/>
      <c r="J390" s="17"/>
      <c r="K390" s="17"/>
      <c r="L390" s="17"/>
      <c r="M390" s="17"/>
      <c r="O390" s="17"/>
      <c r="P390" s="17"/>
      <c r="Q390" s="17"/>
      <c r="R390" s="17"/>
    </row>
    <row r="391" spans="3:18" ht="14.25" customHeight="1" x14ac:dyDescent="0.3">
      <c r="C391" s="17"/>
      <c r="D391" s="17"/>
      <c r="E391" s="17"/>
      <c r="F391" s="17"/>
      <c r="G391" s="17"/>
      <c r="H391" s="87"/>
      <c r="I391" s="17"/>
      <c r="J391" s="17"/>
      <c r="K391" s="17"/>
      <c r="L391" s="17"/>
      <c r="M391" s="17"/>
      <c r="O391" s="17"/>
      <c r="P391" s="17"/>
      <c r="Q391" s="17"/>
      <c r="R391" s="17"/>
    </row>
    <row r="392" spans="3:18" ht="14.25" customHeight="1" x14ac:dyDescent="0.3">
      <c r="C392" s="17"/>
      <c r="D392" s="17"/>
      <c r="E392" s="17"/>
      <c r="F392" s="17"/>
      <c r="G392" s="17"/>
      <c r="H392" s="87"/>
      <c r="I392" s="17"/>
      <c r="J392" s="17"/>
      <c r="K392" s="17"/>
      <c r="L392" s="17"/>
      <c r="M392" s="17"/>
      <c r="O392" s="17"/>
      <c r="P392" s="17"/>
      <c r="Q392" s="17"/>
      <c r="R392" s="17"/>
    </row>
    <row r="393" spans="3:18" ht="14.25" customHeight="1" x14ac:dyDescent="0.3">
      <c r="C393" s="17"/>
      <c r="D393" s="17"/>
      <c r="E393" s="17"/>
      <c r="F393" s="17"/>
      <c r="G393" s="17"/>
      <c r="H393" s="87"/>
      <c r="I393" s="17"/>
      <c r="J393" s="17"/>
      <c r="K393" s="17"/>
      <c r="L393" s="17"/>
      <c r="M393" s="17"/>
      <c r="O393" s="17"/>
      <c r="P393" s="17"/>
      <c r="Q393" s="17"/>
      <c r="R393" s="17"/>
    </row>
    <row r="394" spans="3:18" ht="14.25" customHeight="1" x14ac:dyDescent="0.3">
      <c r="C394" s="17"/>
      <c r="D394" s="17"/>
      <c r="E394" s="17"/>
      <c r="F394" s="17"/>
      <c r="G394" s="17"/>
      <c r="H394" s="87"/>
      <c r="I394" s="17"/>
      <c r="J394" s="17"/>
      <c r="K394" s="17"/>
      <c r="L394" s="17"/>
      <c r="M394" s="17"/>
      <c r="O394" s="17"/>
      <c r="P394" s="17"/>
      <c r="Q394" s="17"/>
      <c r="R394" s="17"/>
    </row>
    <row r="395" spans="3:18" ht="14.25" customHeight="1" x14ac:dyDescent="0.3">
      <c r="C395" s="17"/>
      <c r="D395" s="17"/>
      <c r="E395" s="17"/>
      <c r="F395" s="17"/>
      <c r="G395" s="17"/>
      <c r="H395" s="87"/>
      <c r="I395" s="17"/>
      <c r="J395" s="17"/>
      <c r="K395" s="17"/>
      <c r="L395" s="17"/>
      <c r="M395" s="17"/>
      <c r="O395" s="17"/>
      <c r="P395" s="17"/>
      <c r="Q395" s="17"/>
      <c r="R395" s="17"/>
    </row>
    <row r="396" spans="3:18" ht="14.25" customHeight="1" x14ac:dyDescent="0.3">
      <c r="C396" s="17"/>
      <c r="D396" s="17"/>
      <c r="E396" s="17"/>
      <c r="F396" s="17"/>
      <c r="G396" s="17"/>
      <c r="H396" s="87"/>
      <c r="I396" s="17"/>
      <c r="J396" s="17"/>
      <c r="K396" s="17"/>
      <c r="L396" s="17"/>
      <c r="M396" s="17"/>
      <c r="O396" s="17"/>
      <c r="P396" s="17"/>
      <c r="Q396" s="17"/>
      <c r="R396" s="17"/>
    </row>
    <row r="397" spans="3:18" ht="14.25" customHeight="1" x14ac:dyDescent="0.3">
      <c r="C397" s="17"/>
      <c r="D397" s="17"/>
      <c r="E397" s="17"/>
      <c r="F397" s="17"/>
      <c r="G397" s="17"/>
      <c r="H397" s="87"/>
      <c r="I397" s="17"/>
      <c r="J397" s="17"/>
      <c r="K397" s="17"/>
      <c r="L397" s="17"/>
      <c r="M397" s="17"/>
      <c r="O397" s="17"/>
      <c r="P397" s="17"/>
      <c r="Q397" s="17"/>
      <c r="R397" s="17"/>
    </row>
    <row r="398" spans="3:18" ht="14.25" customHeight="1" x14ac:dyDescent="0.3">
      <c r="C398" s="17"/>
      <c r="D398" s="17"/>
      <c r="E398" s="17"/>
      <c r="F398" s="17"/>
      <c r="G398" s="17"/>
      <c r="H398" s="87"/>
      <c r="I398" s="17"/>
      <c r="J398" s="17"/>
      <c r="K398" s="17"/>
      <c r="L398" s="17"/>
      <c r="M398" s="17"/>
      <c r="O398" s="17"/>
      <c r="P398" s="17"/>
      <c r="Q398" s="17"/>
      <c r="R398" s="17"/>
    </row>
    <row r="399" spans="3:18" ht="14.25" customHeight="1" x14ac:dyDescent="0.3">
      <c r="C399" s="17"/>
      <c r="D399" s="17"/>
      <c r="E399" s="17"/>
      <c r="F399" s="17"/>
      <c r="G399" s="17"/>
      <c r="H399" s="87"/>
      <c r="I399" s="17"/>
      <c r="J399" s="17"/>
      <c r="K399" s="17"/>
      <c r="L399" s="17"/>
      <c r="M399" s="17"/>
      <c r="O399" s="17"/>
      <c r="P399" s="17"/>
      <c r="Q399" s="17"/>
      <c r="R399" s="17"/>
    </row>
    <row r="400" spans="3:18" ht="14.25" customHeight="1" x14ac:dyDescent="0.3">
      <c r="C400" s="17"/>
      <c r="D400" s="17"/>
      <c r="E400" s="17"/>
      <c r="F400" s="17"/>
      <c r="G400" s="17"/>
      <c r="H400" s="87"/>
      <c r="I400" s="17"/>
      <c r="J400" s="17"/>
      <c r="K400" s="17"/>
      <c r="L400" s="17"/>
      <c r="M400" s="17"/>
      <c r="O400" s="17"/>
      <c r="P400" s="17"/>
      <c r="Q400" s="17"/>
      <c r="R400" s="17"/>
    </row>
    <row r="401" spans="3:18" ht="14.25" customHeight="1" x14ac:dyDescent="0.3">
      <c r="C401" s="17"/>
      <c r="D401" s="17"/>
      <c r="E401" s="17"/>
      <c r="F401" s="17"/>
      <c r="G401" s="17"/>
      <c r="H401" s="87"/>
      <c r="I401" s="17"/>
      <c r="J401" s="17"/>
      <c r="K401" s="17"/>
      <c r="L401" s="17"/>
      <c r="M401" s="17"/>
      <c r="O401" s="17"/>
      <c r="P401" s="17"/>
      <c r="Q401" s="17"/>
      <c r="R401" s="17"/>
    </row>
    <row r="402" spans="3:18" ht="14.25" customHeight="1" x14ac:dyDescent="0.3">
      <c r="C402" s="17"/>
      <c r="D402" s="17"/>
      <c r="E402" s="17"/>
      <c r="F402" s="17"/>
      <c r="G402" s="17"/>
      <c r="H402" s="87"/>
      <c r="I402" s="17"/>
      <c r="J402" s="17"/>
      <c r="K402" s="17"/>
      <c r="L402" s="17"/>
      <c r="M402" s="17"/>
      <c r="O402" s="17"/>
      <c r="P402" s="17"/>
      <c r="Q402" s="17"/>
      <c r="R402" s="17"/>
    </row>
    <row r="403" spans="3:18" ht="14.25" customHeight="1" x14ac:dyDescent="0.3">
      <c r="C403" s="17"/>
      <c r="D403" s="17"/>
      <c r="E403" s="17"/>
      <c r="F403" s="17"/>
      <c r="G403" s="17"/>
      <c r="H403" s="87"/>
      <c r="I403" s="17"/>
      <c r="J403" s="17"/>
      <c r="K403" s="17"/>
      <c r="L403" s="17"/>
      <c r="M403" s="17"/>
      <c r="O403" s="17"/>
      <c r="P403" s="17"/>
      <c r="Q403" s="17"/>
      <c r="R403" s="17"/>
    </row>
    <row r="404" spans="3:18" ht="14.25" customHeight="1" x14ac:dyDescent="0.3">
      <c r="C404" s="17"/>
      <c r="D404" s="17"/>
      <c r="E404" s="17"/>
      <c r="F404" s="17"/>
      <c r="G404" s="17"/>
      <c r="H404" s="87"/>
      <c r="I404" s="17"/>
      <c r="J404" s="17"/>
      <c r="K404" s="17"/>
      <c r="L404" s="17"/>
      <c r="M404" s="17"/>
      <c r="O404" s="17"/>
      <c r="P404" s="17"/>
      <c r="Q404" s="17"/>
      <c r="R404" s="17"/>
    </row>
    <row r="405" spans="3:18" ht="14.25" customHeight="1" x14ac:dyDescent="0.3">
      <c r="C405" s="17"/>
      <c r="D405" s="17"/>
      <c r="E405" s="17"/>
      <c r="F405" s="17"/>
      <c r="G405" s="17"/>
      <c r="H405" s="87"/>
      <c r="I405" s="17"/>
      <c r="J405" s="17"/>
      <c r="K405" s="17"/>
      <c r="L405" s="17"/>
      <c r="M405" s="17"/>
      <c r="O405" s="17"/>
      <c r="P405" s="17"/>
      <c r="Q405" s="17"/>
      <c r="R405" s="17"/>
    </row>
    <row r="406" spans="3:18" ht="14.25" customHeight="1" x14ac:dyDescent="0.3">
      <c r="C406" s="17"/>
      <c r="D406" s="17"/>
      <c r="E406" s="17"/>
      <c r="F406" s="17"/>
      <c r="G406" s="17"/>
      <c r="H406" s="87"/>
      <c r="I406" s="17"/>
      <c r="J406" s="17"/>
      <c r="K406" s="17"/>
      <c r="L406" s="17"/>
      <c r="M406" s="17"/>
      <c r="O406" s="17"/>
      <c r="P406" s="17"/>
      <c r="Q406" s="17"/>
      <c r="R406" s="17"/>
    </row>
    <row r="407" spans="3:18" ht="14.25" customHeight="1" x14ac:dyDescent="0.3">
      <c r="C407" s="17"/>
      <c r="D407" s="17"/>
      <c r="E407" s="17"/>
      <c r="F407" s="17"/>
      <c r="G407" s="17"/>
      <c r="H407" s="87"/>
      <c r="I407" s="17"/>
      <c r="J407" s="17"/>
      <c r="K407" s="17"/>
      <c r="L407" s="17"/>
      <c r="M407" s="17"/>
      <c r="O407" s="17"/>
      <c r="P407" s="17"/>
      <c r="Q407" s="17"/>
      <c r="R407" s="17"/>
    </row>
    <row r="408" spans="3:18" ht="14.25" customHeight="1" x14ac:dyDescent="0.3">
      <c r="C408" s="17"/>
      <c r="D408" s="17"/>
      <c r="E408" s="17"/>
      <c r="F408" s="17"/>
      <c r="G408" s="17"/>
      <c r="H408" s="87"/>
      <c r="I408" s="17"/>
      <c r="J408" s="17"/>
      <c r="K408" s="17"/>
      <c r="L408" s="17"/>
      <c r="M408" s="17"/>
      <c r="O408" s="17"/>
      <c r="P408" s="17"/>
      <c r="Q408" s="17"/>
      <c r="R408" s="17"/>
    </row>
    <row r="409" spans="3:18" ht="14.25" customHeight="1" x14ac:dyDescent="0.3">
      <c r="C409" s="17"/>
      <c r="D409" s="17"/>
      <c r="E409" s="17"/>
      <c r="F409" s="17"/>
      <c r="G409" s="17"/>
      <c r="H409" s="87"/>
      <c r="I409" s="17"/>
      <c r="J409" s="17"/>
      <c r="K409" s="17"/>
      <c r="L409" s="17"/>
      <c r="M409" s="17"/>
      <c r="O409" s="17"/>
      <c r="P409" s="17"/>
      <c r="Q409" s="17"/>
      <c r="R409" s="17"/>
    </row>
    <row r="410" spans="3:18" ht="14.25" customHeight="1" x14ac:dyDescent="0.3">
      <c r="C410" s="17"/>
      <c r="D410" s="17"/>
      <c r="E410" s="17"/>
      <c r="F410" s="17"/>
      <c r="G410" s="17"/>
      <c r="H410" s="87"/>
      <c r="I410" s="17"/>
      <c r="J410" s="17"/>
      <c r="K410" s="17"/>
      <c r="L410" s="17"/>
      <c r="M410" s="17"/>
      <c r="O410" s="17"/>
      <c r="P410" s="17"/>
      <c r="Q410" s="17"/>
      <c r="R410" s="17"/>
    </row>
    <row r="411" spans="3:18" ht="14.25" customHeight="1" x14ac:dyDescent="0.3">
      <c r="C411" s="17"/>
      <c r="D411" s="17"/>
      <c r="E411" s="17"/>
      <c r="F411" s="17"/>
      <c r="G411" s="17"/>
      <c r="H411" s="87"/>
      <c r="I411" s="17"/>
      <c r="J411" s="17"/>
      <c r="K411" s="17"/>
      <c r="L411" s="17"/>
      <c r="M411" s="17"/>
      <c r="O411" s="17"/>
      <c r="P411" s="17"/>
      <c r="Q411" s="17"/>
      <c r="R411" s="17"/>
    </row>
    <row r="412" spans="3:18" ht="14.25" customHeight="1" x14ac:dyDescent="0.3">
      <c r="C412" s="17"/>
      <c r="D412" s="17"/>
      <c r="E412" s="17"/>
      <c r="F412" s="17"/>
      <c r="G412" s="17"/>
      <c r="H412" s="87"/>
      <c r="I412" s="17"/>
      <c r="J412" s="17"/>
      <c r="K412" s="17"/>
      <c r="L412" s="17"/>
      <c r="M412" s="17"/>
      <c r="O412" s="17"/>
      <c r="P412" s="17"/>
      <c r="Q412" s="17"/>
      <c r="R412" s="17"/>
    </row>
    <row r="413" spans="3:18" ht="14.25" customHeight="1" x14ac:dyDescent="0.3">
      <c r="C413" s="17"/>
      <c r="D413" s="17"/>
      <c r="E413" s="17"/>
      <c r="F413" s="17"/>
      <c r="G413" s="17"/>
      <c r="H413" s="87"/>
      <c r="I413" s="17"/>
      <c r="J413" s="17"/>
      <c r="K413" s="17"/>
      <c r="L413" s="17"/>
      <c r="M413" s="17"/>
      <c r="O413" s="17"/>
      <c r="P413" s="17"/>
      <c r="Q413" s="17"/>
      <c r="R413" s="17"/>
    </row>
    <row r="414" spans="3:18" ht="14.25" customHeight="1" x14ac:dyDescent="0.3">
      <c r="C414" s="17"/>
      <c r="D414" s="17"/>
      <c r="E414" s="17"/>
      <c r="F414" s="17"/>
      <c r="G414" s="17"/>
      <c r="H414" s="87"/>
      <c r="I414" s="17"/>
      <c r="J414" s="17"/>
      <c r="K414" s="17"/>
      <c r="L414" s="17"/>
      <c r="M414" s="17"/>
      <c r="O414" s="17"/>
      <c r="P414" s="17"/>
      <c r="Q414" s="17"/>
      <c r="R414" s="17"/>
    </row>
    <row r="415" spans="3:18" ht="14.25" customHeight="1" x14ac:dyDescent="0.3">
      <c r="C415" s="17"/>
      <c r="D415" s="17"/>
      <c r="E415" s="17"/>
      <c r="F415" s="17"/>
      <c r="G415" s="17"/>
      <c r="H415" s="87"/>
      <c r="I415" s="17"/>
      <c r="J415" s="17"/>
      <c r="K415" s="17"/>
      <c r="L415" s="17"/>
      <c r="M415" s="17"/>
      <c r="O415" s="17"/>
      <c r="P415" s="17"/>
      <c r="Q415" s="17"/>
      <c r="R415" s="17"/>
    </row>
    <row r="416" spans="3:18" ht="14.25" customHeight="1" x14ac:dyDescent="0.3">
      <c r="C416" s="17"/>
      <c r="D416" s="17"/>
      <c r="E416" s="17"/>
      <c r="F416" s="17"/>
      <c r="G416" s="17"/>
      <c r="H416" s="87"/>
      <c r="I416" s="17"/>
      <c r="J416" s="17"/>
      <c r="K416" s="17"/>
      <c r="L416" s="17"/>
      <c r="M416" s="17"/>
      <c r="O416" s="17"/>
      <c r="P416" s="17"/>
      <c r="Q416" s="17"/>
      <c r="R416" s="17"/>
    </row>
    <row r="417" spans="3:18" ht="14.25" customHeight="1" x14ac:dyDescent="0.3">
      <c r="C417" s="17"/>
      <c r="D417" s="17"/>
      <c r="E417" s="17"/>
      <c r="F417" s="17"/>
      <c r="G417" s="17"/>
      <c r="H417" s="87"/>
      <c r="I417" s="17"/>
      <c r="J417" s="17"/>
      <c r="K417" s="17"/>
      <c r="L417" s="17"/>
      <c r="M417" s="17"/>
      <c r="O417" s="17"/>
      <c r="P417" s="17"/>
      <c r="Q417" s="17"/>
      <c r="R417" s="17"/>
    </row>
    <row r="418" spans="3:18" ht="14.25" customHeight="1" x14ac:dyDescent="0.3">
      <c r="C418" s="17"/>
      <c r="D418" s="17"/>
      <c r="E418" s="17"/>
      <c r="F418" s="17"/>
      <c r="G418" s="17"/>
      <c r="H418" s="87"/>
      <c r="I418" s="17"/>
      <c r="J418" s="17"/>
      <c r="K418" s="17"/>
      <c r="L418" s="17"/>
      <c r="M418" s="17"/>
      <c r="O418" s="17"/>
      <c r="P418" s="17"/>
      <c r="Q418" s="17"/>
      <c r="R418" s="17"/>
    </row>
    <row r="419" spans="3:18" ht="14.25" customHeight="1" x14ac:dyDescent="0.3">
      <c r="C419" s="17"/>
      <c r="D419" s="17"/>
      <c r="E419" s="17"/>
      <c r="F419" s="17"/>
      <c r="G419" s="17"/>
      <c r="H419" s="87"/>
      <c r="I419" s="17"/>
      <c r="J419" s="17"/>
      <c r="K419" s="17"/>
      <c r="L419" s="17"/>
      <c r="M419" s="17"/>
      <c r="O419" s="17"/>
      <c r="P419" s="17"/>
      <c r="Q419" s="17"/>
      <c r="R419" s="17"/>
    </row>
    <row r="420" spans="3:18" ht="14.25" customHeight="1" x14ac:dyDescent="0.3">
      <c r="C420" s="17"/>
      <c r="D420" s="17"/>
      <c r="E420" s="17"/>
      <c r="F420" s="17"/>
      <c r="G420" s="17"/>
      <c r="H420" s="87"/>
      <c r="I420" s="17"/>
      <c r="J420" s="17"/>
      <c r="K420" s="17"/>
      <c r="L420" s="17"/>
      <c r="M420" s="17"/>
      <c r="O420" s="17"/>
      <c r="P420" s="17"/>
      <c r="Q420" s="17"/>
      <c r="R420" s="17"/>
    </row>
    <row r="421" spans="3:18" ht="14.25" customHeight="1" x14ac:dyDescent="0.3">
      <c r="C421" s="17"/>
      <c r="D421" s="17"/>
      <c r="E421" s="17"/>
      <c r="F421" s="17"/>
      <c r="G421" s="17"/>
      <c r="H421" s="87"/>
      <c r="I421" s="17"/>
      <c r="J421" s="17"/>
      <c r="K421" s="17"/>
      <c r="L421" s="17"/>
      <c r="M421" s="17"/>
      <c r="O421" s="17"/>
      <c r="P421" s="17"/>
      <c r="Q421" s="17"/>
      <c r="R421" s="17"/>
    </row>
    <row r="422" spans="3:18" ht="14.25" customHeight="1" x14ac:dyDescent="0.3">
      <c r="C422" s="17"/>
      <c r="D422" s="17"/>
      <c r="E422" s="17"/>
      <c r="F422" s="17"/>
      <c r="G422" s="17"/>
      <c r="H422" s="87"/>
      <c r="I422" s="17"/>
      <c r="J422" s="17"/>
      <c r="K422" s="17"/>
      <c r="L422" s="17"/>
      <c r="M422" s="17"/>
      <c r="O422" s="17"/>
      <c r="P422" s="17"/>
      <c r="Q422" s="17"/>
      <c r="R422" s="17"/>
    </row>
    <row r="423" spans="3:18" ht="14.25" customHeight="1" x14ac:dyDescent="0.3">
      <c r="C423" s="17"/>
      <c r="D423" s="17"/>
      <c r="E423" s="17"/>
      <c r="F423" s="17"/>
      <c r="G423" s="17"/>
      <c r="H423" s="87"/>
      <c r="I423" s="17"/>
      <c r="J423" s="17"/>
      <c r="K423" s="17"/>
      <c r="L423" s="17"/>
      <c r="M423" s="17"/>
      <c r="O423" s="17"/>
      <c r="P423" s="17"/>
      <c r="Q423" s="17"/>
      <c r="R423" s="17"/>
    </row>
    <row r="424" spans="3:18" ht="14.25" customHeight="1" x14ac:dyDescent="0.3">
      <c r="C424" s="17"/>
      <c r="D424" s="17"/>
      <c r="E424" s="17"/>
      <c r="F424" s="17"/>
      <c r="G424" s="17"/>
      <c r="H424" s="87"/>
      <c r="I424" s="17"/>
      <c r="J424" s="17"/>
      <c r="K424" s="17"/>
      <c r="L424" s="17"/>
      <c r="M424" s="17"/>
      <c r="O424" s="17"/>
      <c r="P424" s="17"/>
      <c r="Q424" s="17"/>
      <c r="R424" s="17"/>
    </row>
    <row r="425" spans="3:18" ht="14.25" customHeight="1" x14ac:dyDescent="0.3">
      <c r="C425" s="17"/>
      <c r="D425" s="17"/>
      <c r="E425" s="17"/>
      <c r="F425" s="17"/>
      <c r="G425" s="17"/>
      <c r="H425" s="87"/>
      <c r="I425" s="17"/>
      <c r="J425" s="17"/>
      <c r="K425" s="17"/>
      <c r="L425" s="17"/>
      <c r="M425" s="17"/>
      <c r="O425" s="17"/>
      <c r="P425" s="17"/>
      <c r="Q425" s="17"/>
      <c r="R425" s="17"/>
    </row>
    <row r="426" spans="3:18" ht="14.25" customHeight="1" x14ac:dyDescent="0.3">
      <c r="C426" s="17"/>
      <c r="D426" s="17"/>
      <c r="E426" s="17"/>
      <c r="F426" s="17"/>
      <c r="G426" s="17"/>
      <c r="H426" s="87"/>
      <c r="I426" s="17"/>
      <c r="J426" s="17"/>
      <c r="K426" s="17"/>
      <c r="L426" s="17"/>
      <c r="M426" s="17"/>
      <c r="O426" s="17"/>
      <c r="P426" s="17"/>
      <c r="Q426" s="17"/>
      <c r="R426" s="17"/>
    </row>
    <row r="427" spans="3:18" ht="14.25" customHeight="1" x14ac:dyDescent="0.3">
      <c r="C427" s="17"/>
      <c r="D427" s="17"/>
      <c r="E427" s="17"/>
      <c r="F427" s="17"/>
      <c r="G427" s="17"/>
      <c r="H427" s="87"/>
      <c r="I427" s="17"/>
      <c r="J427" s="17"/>
      <c r="K427" s="17"/>
      <c r="L427" s="17"/>
      <c r="M427" s="17"/>
      <c r="O427" s="17"/>
      <c r="P427" s="17"/>
      <c r="Q427" s="17"/>
      <c r="R427" s="17"/>
    </row>
    <row r="428" spans="3:18" ht="14.25" customHeight="1" x14ac:dyDescent="0.3">
      <c r="C428" s="17"/>
      <c r="D428" s="17"/>
      <c r="E428" s="17"/>
      <c r="F428" s="17"/>
      <c r="G428" s="17"/>
      <c r="H428" s="87"/>
      <c r="I428" s="17"/>
      <c r="J428" s="17"/>
      <c r="K428" s="17"/>
      <c r="L428" s="17"/>
      <c r="M428" s="17"/>
      <c r="O428" s="17"/>
      <c r="P428" s="17"/>
      <c r="Q428" s="17"/>
      <c r="R428" s="17"/>
    </row>
    <row r="429" spans="3:18" ht="14.25" customHeight="1" x14ac:dyDescent="0.3">
      <c r="C429" s="17"/>
      <c r="D429" s="17"/>
      <c r="E429" s="17"/>
      <c r="F429" s="17"/>
      <c r="G429" s="17"/>
      <c r="H429" s="87"/>
      <c r="I429" s="17"/>
      <c r="J429" s="17"/>
      <c r="K429" s="17"/>
      <c r="L429" s="17"/>
      <c r="M429" s="17"/>
      <c r="O429" s="17"/>
      <c r="P429" s="17"/>
      <c r="Q429" s="17"/>
      <c r="R429" s="17"/>
    </row>
    <row r="430" spans="3:18" ht="14.25" customHeight="1" x14ac:dyDescent="0.3">
      <c r="C430" s="17"/>
      <c r="D430" s="17"/>
      <c r="E430" s="17"/>
      <c r="F430" s="17"/>
      <c r="G430" s="17"/>
      <c r="H430" s="87"/>
      <c r="I430" s="17"/>
      <c r="J430" s="17"/>
      <c r="K430" s="17"/>
      <c r="L430" s="17"/>
      <c r="M430" s="17"/>
      <c r="O430" s="17"/>
      <c r="P430" s="17"/>
      <c r="Q430" s="17"/>
      <c r="R430" s="17"/>
    </row>
    <row r="431" spans="3:18" ht="14.25" customHeight="1" x14ac:dyDescent="0.3">
      <c r="C431" s="17"/>
      <c r="D431" s="17"/>
      <c r="E431" s="17"/>
      <c r="F431" s="17"/>
      <c r="G431" s="17"/>
      <c r="H431" s="87"/>
      <c r="I431" s="17"/>
      <c r="J431" s="17"/>
      <c r="K431" s="17"/>
      <c r="L431" s="17"/>
      <c r="M431" s="17"/>
      <c r="O431" s="17"/>
      <c r="P431" s="17"/>
      <c r="Q431" s="17"/>
      <c r="R431" s="17"/>
    </row>
    <row r="432" spans="3:18" ht="14.25" customHeight="1" x14ac:dyDescent="0.3">
      <c r="C432" s="17"/>
      <c r="D432" s="17"/>
      <c r="E432" s="17"/>
      <c r="F432" s="17"/>
      <c r="G432" s="17"/>
      <c r="H432" s="87"/>
      <c r="I432" s="17"/>
      <c r="J432" s="17"/>
      <c r="K432" s="17"/>
      <c r="L432" s="17"/>
      <c r="M432" s="17"/>
      <c r="O432" s="17"/>
      <c r="P432" s="17"/>
      <c r="Q432" s="17"/>
      <c r="R432" s="17"/>
    </row>
    <row r="433" spans="3:18" ht="14.25" customHeight="1" x14ac:dyDescent="0.3">
      <c r="C433" s="17"/>
      <c r="D433" s="17"/>
      <c r="E433" s="17"/>
      <c r="F433" s="17"/>
      <c r="G433" s="17"/>
      <c r="H433" s="87"/>
      <c r="I433" s="17"/>
      <c r="J433" s="17"/>
      <c r="K433" s="17"/>
      <c r="L433" s="17"/>
      <c r="M433" s="17"/>
      <c r="O433" s="17"/>
      <c r="P433" s="17"/>
      <c r="Q433" s="17"/>
      <c r="R433" s="17"/>
    </row>
    <row r="434" spans="3:18" ht="14.25" customHeight="1" x14ac:dyDescent="0.3">
      <c r="C434" s="17"/>
      <c r="D434" s="17"/>
      <c r="E434" s="17"/>
      <c r="F434" s="17"/>
      <c r="G434" s="17"/>
      <c r="H434" s="87"/>
      <c r="I434" s="17"/>
      <c r="J434" s="17"/>
      <c r="K434" s="17"/>
      <c r="L434" s="17"/>
      <c r="M434" s="17"/>
      <c r="O434" s="17"/>
      <c r="P434" s="17"/>
      <c r="Q434" s="17"/>
      <c r="R434" s="17"/>
    </row>
    <row r="435" spans="3:18" ht="14.25" customHeight="1" x14ac:dyDescent="0.3">
      <c r="C435" s="17"/>
      <c r="D435" s="17"/>
      <c r="E435" s="17"/>
      <c r="F435" s="17"/>
      <c r="G435" s="17"/>
      <c r="H435" s="87"/>
      <c r="I435" s="17"/>
      <c r="J435" s="17"/>
      <c r="K435" s="17"/>
      <c r="L435" s="17"/>
      <c r="M435" s="17"/>
      <c r="O435" s="17"/>
      <c r="P435" s="17"/>
      <c r="Q435" s="17"/>
      <c r="R435" s="17"/>
    </row>
    <row r="436" spans="3:18" ht="14.25" customHeight="1" x14ac:dyDescent="0.3">
      <c r="C436" s="17"/>
      <c r="D436" s="17"/>
      <c r="E436" s="17"/>
      <c r="F436" s="17"/>
      <c r="G436" s="17"/>
      <c r="H436" s="87"/>
      <c r="I436" s="17"/>
      <c r="J436" s="17"/>
      <c r="K436" s="17"/>
      <c r="L436" s="17"/>
      <c r="M436" s="17"/>
      <c r="O436" s="17"/>
      <c r="P436" s="17"/>
      <c r="Q436" s="17"/>
      <c r="R436" s="17"/>
    </row>
    <row r="437" spans="3:18" ht="14.25" customHeight="1" x14ac:dyDescent="0.3">
      <c r="C437" s="17"/>
      <c r="D437" s="17"/>
      <c r="E437" s="17"/>
      <c r="F437" s="17"/>
      <c r="G437" s="17"/>
      <c r="H437" s="87"/>
      <c r="I437" s="17"/>
      <c r="J437" s="17"/>
      <c r="K437" s="17"/>
      <c r="L437" s="17"/>
      <c r="M437" s="17"/>
      <c r="O437" s="17"/>
      <c r="P437" s="17"/>
      <c r="Q437" s="17"/>
      <c r="R437" s="17"/>
    </row>
    <row r="438" spans="3:18" ht="14.25" customHeight="1" x14ac:dyDescent="0.3">
      <c r="C438" s="17"/>
      <c r="D438" s="17"/>
      <c r="E438" s="17"/>
      <c r="F438" s="17"/>
      <c r="G438" s="17"/>
      <c r="H438" s="87"/>
      <c r="I438" s="17"/>
      <c r="J438" s="17"/>
      <c r="K438" s="17"/>
      <c r="L438" s="17"/>
      <c r="M438" s="17"/>
      <c r="O438" s="17"/>
      <c r="P438" s="17"/>
      <c r="Q438" s="17"/>
      <c r="R438" s="17"/>
    </row>
    <row r="439" spans="3:18" ht="14.25" customHeight="1" x14ac:dyDescent="0.3">
      <c r="C439" s="17"/>
      <c r="D439" s="17"/>
      <c r="E439" s="17"/>
      <c r="F439" s="17"/>
      <c r="G439" s="17"/>
      <c r="H439" s="87"/>
      <c r="I439" s="17"/>
      <c r="J439" s="17"/>
      <c r="K439" s="17"/>
      <c r="L439" s="17"/>
      <c r="M439" s="17"/>
      <c r="O439" s="17"/>
      <c r="P439" s="17"/>
      <c r="Q439" s="17"/>
      <c r="R439" s="17"/>
    </row>
    <row r="440" spans="3:18" ht="14.25" customHeight="1" x14ac:dyDescent="0.3">
      <c r="C440" s="17"/>
      <c r="D440" s="17"/>
      <c r="E440" s="17"/>
      <c r="F440" s="17"/>
      <c r="G440" s="17"/>
      <c r="H440" s="87"/>
      <c r="I440" s="17"/>
      <c r="J440" s="17"/>
      <c r="K440" s="17"/>
      <c r="L440" s="17"/>
      <c r="M440" s="17"/>
      <c r="O440" s="17"/>
      <c r="P440" s="17"/>
      <c r="Q440" s="17"/>
      <c r="R440" s="17"/>
    </row>
    <row r="441" spans="3:18" ht="14.25" customHeight="1" x14ac:dyDescent="0.3">
      <c r="C441" s="17"/>
      <c r="D441" s="17"/>
      <c r="E441" s="17"/>
      <c r="F441" s="17"/>
      <c r="G441" s="17"/>
      <c r="H441" s="87"/>
      <c r="I441" s="17"/>
      <c r="J441" s="17"/>
      <c r="K441" s="17"/>
      <c r="L441" s="17"/>
      <c r="M441" s="17"/>
      <c r="O441" s="17"/>
      <c r="P441" s="17"/>
      <c r="Q441" s="17"/>
      <c r="R441" s="17"/>
    </row>
    <row r="442" spans="3:18" ht="14.25" customHeight="1" x14ac:dyDescent="0.3">
      <c r="C442" s="17"/>
      <c r="D442" s="17"/>
      <c r="E442" s="17"/>
      <c r="F442" s="17"/>
      <c r="G442" s="17"/>
      <c r="H442" s="87"/>
      <c r="I442" s="17"/>
      <c r="J442" s="17"/>
      <c r="K442" s="17"/>
      <c r="L442" s="17"/>
      <c r="M442" s="17"/>
      <c r="O442" s="17"/>
      <c r="P442" s="17"/>
      <c r="Q442" s="17"/>
      <c r="R442" s="17"/>
    </row>
    <row r="443" spans="3:18" ht="14.25" customHeight="1" x14ac:dyDescent="0.3">
      <c r="C443" s="17"/>
      <c r="D443" s="17"/>
      <c r="E443" s="17"/>
      <c r="F443" s="17"/>
      <c r="G443" s="17"/>
      <c r="H443" s="87"/>
      <c r="I443" s="17"/>
      <c r="J443" s="17"/>
      <c r="K443" s="17"/>
      <c r="L443" s="17"/>
      <c r="M443" s="17"/>
      <c r="O443" s="17"/>
      <c r="P443" s="17"/>
      <c r="Q443" s="17"/>
      <c r="R443" s="17"/>
    </row>
    <row r="444" spans="3:18" ht="14.25" customHeight="1" x14ac:dyDescent="0.3">
      <c r="C444" s="17"/>
      <c r="D444" s="17"/>
      <c r="E444" s="17"/>
      <c r="F444" s="17"/>
      <c r="G444" s="17"/>
      <c r="H444" s="87"/>
      <c r="I444" s="17"/>
      <c r="J444" s="17"/>
      <c r="K444" s="17"/>
      <c r="L444" s="17"/>
      <c r="M444" s="17"/>
      <c r="O444" s="17"/>
      <c r="P444" s="17"/>
      <c r="Q444" s="17"/>
      <c r="R444" s="17"/>
    </row>
    <row r="445" spans="3:18" ht="14.25" customHeight="1" x14ac:dyDescent="0.3">
      <c r="C445" s="17"/>
      <c r="D445" s="17"/>
      <c r="E445" s="17"/>
      <c r="F445" s="17"/>
      <c r="G445" s="17"/>
      <c r="H445" s="87"/>
      <c r="I445" s="17"/>
      <c r="J445" s="17"/>
      <c r="K445" s="17"/>
      <c r="L445" s="17"/>
      <c r="M445" s="17"/>
      <c r="O445" s="17"/>
      <c r="P445" s="17"/>
      <c r="Q445" s="17"/>
      <c r="R445" s="17"/>
    </row>
    <row r="446" spans="3:18" ht="14.25" customHeight="1" x14ac:dyDescent="0.3">
      <c r="C446" s="17"/>
      <c r="D446" s="17"/>
      <c r="E446" s="17"/>
      <c r="F446" s="17"/>
      <c r="G446" s="17"/>
      <c r="H446" s="87"/>
      <c r="I446" s="17"/>
      <c r="J446" s="17"/>
      <c r="K446" s="17"/>
      <c r="L446" s="17"/>
      <c r="M446" s="17"/>
      <c r="O446" s="17"/>
      <c r="P446" s="17"/>
      <c r="Q446" s="17"/>
      <c r="R446" s="17"/>
    </row>
    <row r="447" spans="3:18" ht="14.25" customHeight="1" x14ac:dyDescent="0.3">
      <c r="C447" s="17"/>
      <c r="D447" s="17"/>
      <c r="E447" s="17"/>
      <c r="F447" s="17"/>
      <c r="G447" s="17"/>
      <c r="H447" s="87"/>
      <c r="I447" s="17"/>
      <c r="J447" s="17"/>
      <c r="K447" s="17"/>
      <c r="L447" s="17"/>
      <c r="M447" s="17"/>
      <c r="O447" s="17"/>
      <c r="P447" s="17"/>
      <c r="Q447" s="17"/>
      <c r="R447" s="17"/>
    </row>
    <row r="448" spans="3:18" ht="14.25" customHeight="1" x14ac:dyDescent="0.3">
      <c r="C448" s="17"/>
      <c r="D448" s="17"/>
      <c r="E448" s="17"/>
      <c r="F448" s="17"/>
      <c r="G448" s="17"/>
      <c r="H448" s="87"/>
      <c r="I448" s="17"/>
      <c r="J448" s="17"/>
      <c r="K448" s="17"/>
      <c r="L448" s="17"/>
      <c r="M448" s="17"/>
      <c r="O448" s="17"/>
      <c r="P448" s="17"/>
      <c r="Q448" s="17"/>
      <c r="R448" s="17"/>
    </row>
    <row r="449" spans="3:18" ht="14.25" customHeight="1" x14ac:dyDescent="0.3">
      <c r="C449" s="17"/>
      <c r="D449" s="17"/>
      <c r="E449" s="17"/>
      <c r="F449" s="17"/>
      <c r="G449" s="17"/>
      <c r="H449" s="87"/>
      <c r="I449" s="17"/>
      <c r="J449" s="17"/>
      <c r="K449" s="17"/>
      <c r="L449" s="17"/>
      <c r="M449" s="17"/>
      <c r="O449" s="17"/>
      <c r="P449" s="17"/>
      <c r="Q449" s="17"/>
      <c r="R449" s="17"/>
    </row>
    <row r="450" spans="3:18" ht="14.25" customHeight="1" x14ac:dyDescent="0.3">
      <c r="C450" s="17"/>
      <c r="D450" s="17"/>
      <c r="E450" s="17"/>
      <c r="F450" s="17"/>
      <c r="G450" s="17"/>
      <c r="H450" s="87"/>
      <c r="I450" s="17"/>
      <c r="J450" s="17"/>
      <c r="K450" s="17"/>
      <c r="L450" s="17"/>
      <c r="M450" s="17"/>
      <c r="O450" s="17"/>
      <c r="P450" s="17"/>
      <c r="Q450" s="17"/>
      <c r="R450" s="17"/>
    </row>
    <row r="451" spans="3:18" ht="14.25" customHeight="1" x14ac:dyDescent="0.3">
      <c r="C451" s="17"/>
      <c r="D451" s="17"/>
      <c r="E451" s="17"/>
      <c r="F451" s="17"/>
      <c r="G451" s="17"/>
      <c r="H451" s="87"/>
      <c r="I451" s="17"/>
      <c r="J451" s="17"/>
      <c r="K451" s="17"/>
      <c r="L451" s="17"/>
      <c r="M451" s="17"/>
      <c r="O451" s="17"/>
      <c r="P451" s="17"/>
      <c r="Q451" s="17"/>
      <c r="R451" s="17"/>
    </row>
    <row r="452" spans="3:18" ht="14.25" customHeight="1" x14ac:dyDescent="0.3">
      <c r="C452" s="17"/>
      <c r="D452" s="17"/>
      <c r="E452" s="17"/>
      <c r="F452" s="17"/>
      <c r="G452" s="17"/>
      <c r="H452" s="87"/>
      <c r="I452" s="17"/>
      <c r="J452" s="17"/>
      <c r="K452" s="17"/>
      <c r="L452" s="17"/>
      <c r="M452" s="17"/>
      <c r="O452" s="17"/>
      <c r="P452" s="17"/>
      <c r="Q452" s="17"/>
      <c r="R452" s="17"/>
    </row>
    <row r="453" spans="3:18" ht="14.25" customHeight="1" x14ac:dyDescent="0.3">
      <c r="C453" s="17"/>
      <c r="D453" s="17"/>
      <c r="E453" s="17"/>
      <c r="F453" s="17"/>
      <c r="G453" s="17"/>
      <c r="H453" s="87"/>
      <c r="I453" s="17"/>
      <c r="J453" s="17"/>
      <c r="K453" s="17"/>
      <c r="L453" s="17"/>
      <c r="M453" s="17"/>
      <c r="O453" s="17"/>
      <c r="P453" s="17"/>
      <c r="Q453" s="17"/>
      <c r="R453" s="17"/>
    </row>
    <row r="454" spans="3:18" ht="14.25" customHeight="1" x14ac:dyDescent="0.3">
      <c r="C454" s="17"/>
      <c r="D454" s="17"/>
      <c r="E454" s="17"/>
      <c r="F454" s="17"/>
      <c r="G454" s="17"/>
      <c r="H454" s="87"/>
      <c r="I454" s="17"/>
      <c r="J454" s="17"/>
      <c r="K454" s="17"/>
      <c r="L454" s="17"/>
      <c r="M454" s="17"/>
      <c r="O454" s="17"/>
      <c r="P454" s="17"/>
      <c r="Q454" s="17"/>
      <c r="R454" s="17"/>
    </row>
    <row r="455" spans="3:18" ht="14.25" customHeight="1" x14ac:dyDescent="0.3">
      <c r="C455" s="17"/>
      <c r="D455" s="17"/>
      <c r="E455" s="17"/>
      <c r="F455" s="17"/>
      <c r="G455" s="17"/>
      <c r="H455" s="87"/>
      <c r="I455" s="17"/>
      <c r="J455" s="17"/>
      <c r="K455" s="17"/>
      <c r="L455" s="17"/>
      <c r="M455" s="17"/>
      <c r="O455" s="17"/>
      <c r="P455" s="17"/>
      <c r="Q455" s="17"/>
      <c r="R455" s="17"/>
    </row>
    <row r="456" spans="3:18" ht="14.25" customHeight="1" x14ac:dyDescent="0.3">
      <c r="C456" s="17"/>
      <c r="D456" s="17"/>
      <c r="E456" s="17"/>
      <c r="F456" s="17"/>
      <c r="G456" s="17"/>
      <c r="H456" s="87"/>
      <c r="I456" s="17"/>
      <c r="J456" s="17"/>
      <c r="K456" s="17"/>
      <c r="L456" s="17"/>
      <c r="M456" s="17"/>
      <c r="O456" s="17"/>
      <c r="P456" s="17"/>
      <c r="Q456" s="17"/>
      <c r="R456" s="17"/>
    </row>
    <row r="457" spans="3:18" ht="14.25" customHeight="1" x14ac:dyDescent="0.3">
      <c r="C457" s="17"/>
      <c r="D457" s="17"/>
      <c r="E457" s="17"/>
      <c r="F457" s="17"/>
      <c r="G457" s="17"/>
      <c r="H457" s="87"/>
      <c r="I457" s="17"/>
      <c r="J457" s="17"/>
      <c r="K457" s="17"/>
      <c r="L457" s="17"/>
      <c r="M457" s="17"/>
      <c r="O457" s="17"/>
      <c r="P457" s="17"/>
      <c r="Q457" s="17"/>
      <c r="R457" s="17"/>
    </row>
    <row r="458" spans="3:18" ht="14.25" customHeight="1" x14ac:dyDescent="0.3">
      <c r="C458" s="17"/>
      <c r="D458" s="17"/>
      <c r="E458" s="17"/>
      <c r="F458" s="17"/>
      <c r="G458" s="17"/>
      <c r="H458" s="87"/>
      <c r="I458" s="17"/>
      <c r="J458" s="17"/>
      <c r="K458" s="17"/>
      <c r="L458" s="17"/>
      <c r="M458" s="17"/>
      <c r="O458" s="17"/>
      <c r="P458" s="17"/>
      <c r="Q458" s="17"/>
      <c r="R458" s="17"/>
    </row>
    <row r="459" spans="3:18" ht="14.25" customHeight="1" x14ac:dyDescent="0.3">
      <c r="C459" s="17"/>
      <c r="D459" s="17"/>
      <c r="E459" s="17"/>
      <c r="F459" s="17"/>
      <c r="G459" s="17"/>
      <c r="H459" s="87"/>
      <c r="I459" s="17"/>
      <c r="J459" s="17"/>
      <c r="K459" s="17"/>
      <c r="L459" s="17"/>
      <c r="M459" s="17"/>
      <c r="O459" s="17"/>
      <c r="P459" s="17"/>
      <c r="Q459" s="17"/>
      <c r="R459" s="17"/>
    </row>
    <row r="460" spans="3:18" ht="14.25" customHeight="1" x14ac:dyDescent="0.3">
      <c r="C460" s="17"/>
      <c r="D460" s="17"/>
      <c r="E460" s="17"/>
      <c r="F460" s="17"/>
      <c r="G460" s="17"/>
      <c r="H460" s="87"/>
      <c r="I460" s="17"/>
      <c r="J460" s="17"/>
      <c r="K460" s="17"/>
      <c r="L460" s="17"/>
      <c r="M460" s="17"/>
      <c r="O460" s="17"/>
      <c r="P460" s="17"/>
      <c r="Q460" s="17"/>
      <c r="R460" s="17"/>
    </row>
    <row r="461" spans="3:18" ht="14.25" customHeight="1" x14ac:dyDescent="0.3">
      <c r="C461" s="17"/>
      <c r="D461" s="17"/>
      <c r="E461" s="17"/>
      <c r="F461" s="17"/>
      <c r="G461" s="17"/>
      <c r="H461" s="87"/>
      <c r="I461" s="17"/>
      <c r="J461" s="17"/>
      <c r="K461" s="17"/>
      <c r="L461" s="17"/>
      <c r="M461" s="17"/>
      <c r="O461" s="17"/>
      <c r="P461" s="17"/>
      <c r="Q461" s="17"/>
      <c r="R461" s="17"/>
    </row>
    <row r="462" spans="3:18" ht="14.25" customHeight="1" x14ac:dyDescent="0.3">
      <c r="C462" s="17"/>
      <c r="D462" s="17"/>
      <c r="E462" s="17"/>
      <c r="F462" s="17"/>
      <c r="G462" s="17"/>
      <c r="H462" s="87"/>
      <c r="I462" s="17"/>
      <c r="J462" s="17"/>
      <c r="K462" s="17"/>
      <c r="L462" s="17"/>
      <c r="M462" s="17"/>
      <c r="O462" s="17"/>
      <c r="P462" s="17"/>
      <c r="Q462" s="17"/>
      <c r="R462" s="17"/>
    </row>
    <row r="463" spans="3:18" ht="14.25" customHeight="1" x14ac:dyDescent="0.3">
      <c r="C463" s="17"/>
      <c r="D463" s="17"/>
      <c r="E463" s="17"/>
      <c r="F463" s="17"/>
      <c r="G463" s="17"/>
      <c r="H463" s="87"/>
      <c r="I463" s="17"/>
      <c r="J463" s="17"/>
      <c r="K463" s="17"/>
      <c r="L463" s="17"/>
      <c r="M463" s="17"/>
      <c r="O463" s="17"/>
      <c r="P463" s="17"/>
      <c r="Q463" s="17"/>
      <c r="R463" s="17"/>
    </row>
    <row r="464" spans="3:18" ht="14.25" customHeight="1" x14ac:dyDescent="0.3">
      <c r="C464" s="17"/>
      <c r="D464" s="17"/>
      <c r="E464" s="17"/>
      <c r="F464" s="17"/>
      <c r="G464" s="17"/>
      <c r="H464" s="87"/>
      <c r="I464" s="17"/>
      <c r="J464" s="17"/>
      <c r="K464" s="17"/>
      <c r="L464" s="17"/>
      <c r="M464" s="17"/>
      <c r="O464" s="17"/>
      <c r="P464" s="17"/>
      <c r="Q464" s="17"/>
      <c r="R464" s="17"/>
    </row>
    <row r="465" spans="3:18" ht="14.25" customHeight="1" x14ac:dyDescent="0.3">
      <c r="C465" s="17"/>
      <c r="D465" s="17"/>
      <c r="E465" s="17"/>
      <c r="F465" s="17"/>
      <c r="G465" s="17"/>
      <c r="H465" s="87"/>
      <c r="I465" s="17"/>
      <c r="J465" s="17"/>
      <c r="K465" s="17"/>
      <c r="L465" s="17"/>
      <c r="M465" s="17"/>
      <c r="O465" s="17"/>
      <c r="P465" s="17"/>
      <c r="Q465" s="17"/>
      <c r="R465" s="17"/>
    </row>
    <row r="466" spans="3:18" ht="14.25" customHeight="1" x14ac:dyDescent="0.3">
      <c r="C466" s="17"/>
      <c r="D466" s="17"/>
      <c r="E466" s="17"/>
      <c r="F466" s="17"/>
      <c r="G466" s="17"/>
      <c r="H466" s="87"/>
      <c r="I466" s="17"/>
      <c r="J466" s="17"/>
      <c r="K466" s="17"/>
      <c r="L466" s="17"/>
      <c r="M466" s="17"/>
      <c r="O466" s="17"/>
      <c r="P466" s="17"/>
      <c r="Q466" s="17"/>
      <c r="R466" s="17"/>
    </row>
    <row r="467" spans="3:18" ht="14.25" customHeight="1" x14ac:dyDescent="0.3">
      <c r="C467" s="17"/>
      <c r="D467" s="17"/>
      <c r="E467" s="17"/>
      <c r="F467" s="17"/>
      <c r="G467" s="17"/>
      <c r="H467" s="87"/>
      <c r="I467" s="17"/>
      <c r="J467" s="17"/>
      <c r="K467" s="17"/>
      <c r="L467" s="17"/>
      <c r="M467" s="17"/>
      <c r="O467" s="17"/>
      <c r="P467" s="17"/>
      <c r="Q467" s="17"/>
      <c r="R467" s="17"/>
    </row>
    <row r="468" spans="3:18" ht="14.25" customHeight="1" x14ac:dyDescent="0.3">
      <c r="C468" s="17"/>
      <c r="D468" s="17"/>
      <c r="E468" s="17"/>
      <c r="F468" s="17"/>
      <c r="G468" s="17"/>
      <c r="H468" s="87"/>
      <c r="I468" s="17"/>
      <c r="J468" s="17"/>
      <c r="K468" s="17"/>
      <c r="L468" s="17"/>
      <c r="M468" s="17"/>
      <c r="O468" s="17"/>
      <c r="P468" s="17"/>
      <c r="Q468" s="17"/>
      <c r="R468" s="17"/>
    </row>
    <row r="469" spans="3:18" ht="14.25" customHeight="1" x14ac:dyDescent="0.3">
      <c r="C469" s="17"/>
      <c r="D469" s="17"/>
      <c r="E469" s="17"/>
      <c r="F469" s="17"/>
      <c r="G469" s="17"/>
      <c r="H469" s="87"/>
      <c r="I469" s="17"/>
      <c r="J469" s="17"/>
      <c r="K469" s="17"/>
      <c r="L469" s="17"/>
      <c r="M469" s="17"/>
      <c r="O469" s="17"/>
      <c r="P469" s="17"/>
      <c r="Q469" s="17"/>
      <c r="R469" s="17"/>
    </row>
    <row r="470" spans="3:18" ht="14.25" customHeight="1" x14ac:dyDescent="0.3">
      <c r="C470" s="17"/>
      <c r="D470" s="17"/>
      <c r="E470" s="17"/>
      <c r="F470" s="17"/>
      <c r="G470" s="17"/>
      <c r="H470" s="87"/>
      <c r="I470" s="17"/>
      <c r="J470" s="17"/>
      <c r="K470" s="17"/>
      <c r="L470" s="17"/>
      <c r="M470" s="17"/>
      <c r="O470" s="17"/>
      <c r="P470" s="17"/>
      <c r="Q470" s="17"/>
      <c r="R470" s="17"/>
    </row>
    <row r="471" spans="3:18" ht="14.25" customHeight="1" x14ac:dyDescent="0.3">
      <c r="C471" s="17"/>
      <c r="D471" s="17"/>
      <c r="E471" s="17"/>
      <c r="F471" s="17"/>
      <c r="G471" s="17"/>
      <c r="H471" s="87"/>
      <c r="I471" s="17"/>
      <c r="J471" s="17"/>
      <c r="K471" s="17"/>
      <c r="L471" s="17"/>
      <c r="M471" s="17"/>
      <c r="O471" s="17"/>
      <c r="P471" s="17"/>
      <c r="Q471" s="17"/>
      <c r="R471" s="17"/>
    </row>
    <row r="472" spans="3:18" ht="14.25" customHeight="1" x14ac:dyDescent="0.3">
      <c r="C472" s="17"/>
      <c r="D472" s="17"/>
      <c r="E472" s="17"/>
      <c r="F472" s="17"/>
      <c r="G472" s="17"/>
      <c r="H472" s="87"/>
      <c r="I472" s="17"/>
      <c r="J472" s="17"/>
      <c r="K472" s="17"/>
      <c r="L472" s="17"/>
      <c r="M472" s="17"/>
      <c r="O472" s="17"/>
      <c r="P472" s="17"/>
      <c r="Q472" s="17"/>
      <c r="R472" s="17"/>
    </row>
    <row r="473" spans="3:18" ht="14.25" customHeight="1" x14ac:dyDescent="0.3">
      <c r="C473" s="17"/>
      <c r="D473" s="17"/>
      <c r="E473" s="17"/>
      <c r="F473" s="17"/>
      <c r="G473" s="17"/>
      <c r="H473" s="87"/>
      <c r="I473" s="17"/>
      <c r="J473" s="17"/>
      <c r="K473" s="17"/>
      <c r="L473" s="17"/>
      <c r="M473" s="17"/>
      <c r="O473" s="17"/>
      <c r="P473" s="17"/>
      <c r="Q473" s="17"/>
      <c r="R473" s="17"/>
    </row>
    <row r="474" spans="3:18" ht="14.25" customHeight="1" x14ac:dyDescent="0.3">
      <c r="C474" s="17"/>
      <c r="D474" s="17"/>
      <c r="E474" s="17"/>
      <c r="F474" s="17"/>
      <c r="G474" s="17"/>
      <c r="H474" s="87"/>
      <c r="I474" s="17"/>
      <c r="J474" s="17"/>
      <c r="K474" s="17"/>
      <c r="L474" s="17"/>
      <c r="M474" s="17"/>
      <c r="O474" s="17"/>
      <c r="P474" s="17"/>
      <c r="Q474" s="17"/>
      <c r="R474" s="17"/>
    </row>
    <row r="475" spans="3:18" ht="14.25" customHeight="1" x14ac:dyDescent="0.3">
      <c r="C475" s="17"/>
      <c r="D475" s="17"/>
      <c r="E475" s="17"/>
      <c r="F475" s="17"/>
      <c r="G475" s="17"/>
      <c r="H475" s="87"/>
      <c r="I475" s="17"/>
      <c r="J475" s="17"/>
      <c r="K475" s="17"/>
      <c r="L475" s="17"/>
      <c r="M475" s="17"/>
      <c r="O475" s="17"/>
      <c r="P475" s="17"/>
      <c r="Q475" s="17"/>
      <c r="R475" s="17"/>
    </row>
    <row r="476" spans="3:18" ht="14.25" customHeight="1" x14ac:dyDescent="0.3">
      <c r="C476" s="17"/>
      <c r="D476" s="17"/>
      <c r="E476" s="17"/>
      <c r="F476" s="17"/>
      <c r="G476" s="17"/>
      <c r="H476" s="87"/>
      <c r="I476" s="17"/>
      <c r="J476" s="17"/>
      <c r="K476" s="17"/>
      <c r="L476" s="17"/>
      <c r="M476" s="17"/>
      <c r="O476" s="17"/>
      <c r="P476" s="17"/>
      <c r="Q476" s="17"/>
      <c r="R476" s="17"/>
    </row>
    <row r="477" spans="3:18" ht="14.25" customHeight="1" x14ac:dyDescent="0.3">
      <c r="C477" s="17"/>
      <c r="D477" s="17"/>
      <c r="E477" s="17"/>
      <c r="F477" s="17"/>
      <c r="G477" s="17"/>
      <c r="H477" s="87"/>
      <c r="I477" s="17"/>
      <c r="J477" s="17"/>
      <c r="K477" s="17"/>
      <c r="L477" s="17"/>
      <c r="M477" s="17"/>
      <c r="O477" s="17"/>
      <c r="P477" s="17"/>
      <c r="Q477" s="17"/>
      <c r="R477" s="17"/>
    </row>
    <row r="478" spans="3:18" ht="14.25" customHeight="1" x14ac:dyDescent="0.3">
      <c r="C478" s="17"/>
      <c r="D478" s="17"/>
      <c r="E478" s="17"/>
      <c r="F478" s="17"/>
      <c r="G478" s="17"/>
      <c r="H478" s="87"/>
      <c r="I478" s="17"/>
      <c r="J478" s="17"/>
      <c r="K478" s="17"/>
      <c r="L478" s="17"/>
      <c r="M478" s="17"/>
      <c r="O478" s="17"/>
      <c r="P478" s="17"/>
      <c r="Q478" s="17"/>
      <c r="R478" s="17"/>
    </row>
    <row r="479" spans="3:18" ht="14.25" customHeight="1" x14ac:dyDescent="0.3">
      <c r="C479" s="17"/>
      <c r="D479" s="17"/>
      <c r="E479" s="17"/>
      <c r="F479" s="17"/>
      <c r="G479" s="17"/>
      <c r="H479" s="87"/>
      <c r="I479" s="17"/>
      <c r="J479" s="17"/>
      <c r="K479" s="17"/>
      <c r="L479" s="17"/>
      <c r="M479" s="17"/>
      <c r="O479" s="17"/>
      <c r="P479" s="17"/>
      <c r="Q479" s="17"/>
      <c r="R479" s="17"/>
    </row>
    <row r="480" spans="3:18" ht="14.25" customHeight="1" x14ac:dyDescent="0.3">
      <c r="C480" s="17"/>
      <c r="D480" s="17"/>
      <c r="E480" s="17"/>
      <c r="F480" s="17"/>
      <c r="G480" s="17"/>
      <c r="H480" s="87"/>
      <c r="I480" s="17"/>
      <c r="J480" s="17"/>
      <c r="K480" s="17"/>
      <c r="L480" s="17"/>
      <c r="M480" s="17"/>
      <c r="O480" s="17"/>
      <c r="P480" s="17"/>
      <c r="Q480" s="17"/>
      <c r="R480" s="17"/>
    </row>
    <row r="481" spans="3:18" ht="14.25" customHeight="1" x14ac:dyDescent="0.3">
      <c r="C481" s="17"/>
      <c r="D481" s="17"/>
      <c r="E481" s="17"/>
      <c r="F481" s="17"/>
      <c r="G481" s="17"/>
      <c r="H481" s="87"/>
      <c r="I481" s="17"/>
      <c r="J481" s="17"/>
      <c r="K481" s="17"/>
      <c r="L481" s="17"/>
      <c r="M481" s="17"/>
      <c r="O481" s="17"/>
      <c r="P481" s="17"/>
      <c r="Q481" s="17"/>
      <c r="R481" s="17"/>
    </row>
    <row r="482" spans="3:18" ht="14.25" customHeight="1" x14ac:dyDescent="0.3">
      <c r="C482" s="17"/>
      <c r="D482" s="17"/>
      <c r="E482" s="17"/>
      <c r="F482" s="17"/>
      <c r="G482" s="17"/>
      <c r="H482" s="87"/>
      <c r="I482" s="17"/>
      <c r="J482" s="17"/>
      <c r="K482" s="17"/>
      <c r="L482" s="17"/>
      <c r="M482" s="17"/>
      <c r="O482" s="17"/>
      <c r="P482" s="17"/>
      <c r="Q482" s="17"/>
      <c r="R482" s="17"/>
    </row>
    <row r="483" spans="3:18" ht="14.25" customHeight="1" x14ac:dyDescent="0.3">
      <c r="C483" s="17"/>
      <c r="D483" s="17"/>
      <c r="E483" s="17"/>
      <c r="F483" s="17"/>
      <c r="G483" s="17"/>
      <c r="H483" s="87"/>
      <c r="I483" s="17"/>
      <c r="J483" s="17"/>
      <c r="K483" s="17"/>
      <c r="L483" s="17"/>
      <c r="M483" s="17"/>
      <c r="O483" s="17"/>
      <c r="P483" s="17"/>
      <c r="Q483" s="17"/>
      <c r="R483" s="17"/>
    </row>
    <row r="484" spans="3:18" ht="14.25" customHeight="1" x14ac:dyDescent="0.3">
      <c r="C484" s="17"/>
      <c r="D484" s="17"/>
      <c r="E484" s="17"/>
      <c r="F484" s="17"/>
      <c r="G484" s="17"/>
      <c r="H484" s="87"/>
      <c r="I484" s="17"/>
      <c r="J484" s="17"/>
      <c r="K484" s="17"/>
      <c r="L484" s="17"/>
      <c r="M484" s="17"/>
      <c r="O484" s="17"/>
      <c r="P484" s="17"/>
      <c r="Q484" s="17"/>
      <c r="R484" s="17"/>
    </row>
    <row r="485" spans="3:18" ht="14.25" customHeight="1" x14ac:dyDescent="0.3">
      <c r="C485" s="17"/>
      <c r="D485" s="17"/>
      <c r="E485" s="17"/>
      <c r="F485" s="17"/>
      <c r="G485" s="17"/>
      <c r="H485" s="87"/>
      <c r="I485" s="17"/>
      <c r="J485" s="17"/>
      <c r="K485" s="17"/>
      <c r="L485" s="17"/>
      <c r="M485" s="17"/>
      <c r="O485" s="17"/>
      <c r="P485" s="17"/>
      <c r="Q485" s="17"/>
      <c r="R485" s="17"/>
    </row>
    <row r="486" spans="3:18" ht="14.25" customHeight="1" x14ac:dyDescent="0.3">
      <c r="C486" s="17"/>
      <c r="D486" s="17"/>
      <c r="E486" s="17"/>
      <c r="F486" s="17"/>
      <c r="G486" s="17"/>
      <c r="H486" s="87"/>
      <c r="I486" s="17"/>
      <c r="J486" s="17"/>
      <c r="K486" s="17"/>
      <c r="L486" s="17"/>
      <c r="M486" s="17"/>
      <c r="O486" s="17"/>
      <c r="P486" s="17"/>
      <c r="Q486" s="17"/>
      <c r="R486" s="17"/>
    </row>
    <row r="487" spans="3:18" ht="14.25" customHeight="1" x14ac:dyDescent="0.3">
      <c r="C487" s="17"/>
      <c r="D487" s="17"/>
      <c r="E487" s="17"/>
      <c r="F487" s="17"/>
      <c r="G487" s="17"/>
      <c r="H487" s="87"/>
      <c r="I487" s="17"/>
      <c r="J487" s="17"/>
      <c r="K487" s="17"/>
      <c r="L487" s="17"/>
      <c r="M487" s="17"/>
      <c r="O487" s="17"/>
      <c r="P487" s="17"/>
      <c r="Q487" s="17"/>
      <c r="R487" s="17"/>
    </row>
    <row r="488" spans="3:18" ht="14.25" customHeight="1" x14ac:dyDescent="0.3">
      <c r="C488" s="17"/>
      <c r="D488" s="17"/>
      <c r="E488" s="17"/>
      <c r="F488" s="17"/>
      <c r="G488" s="17"/>
      <c r="H488" s="87"/>
      <c r="I488" s="17"/>
      <c r="J488" s="17"/>
      <c r="K488" s="17"/>
      <c r="L488" s="17"/>
      <c r="M488" s="17"/>
      <c r="O488" s="17"/>
      <c r="P488" s="17"/>
      <c r="Q488" s="17"/>
      <c r="R488" s="17"/>
    </row>
    <row r="489" spans="3:18" ht="14.25" customHeight="1" x14ac:dyDescent="0.3">
      <c r="C489" s="17"/>
      <c r="D489" s="17"/>
      <c r="E489" s="17"/>
      <c r="F489" s="17"/>
      <c r="G489" s="17"/>
      <c r="H489" s="87"/>
      <c r="I489" s="17"/>
      <c r="J489" s="17"/>
      <c r="K489" s="17"/>
      <c r="L489" s="17"/>
      <c r="M489" s="17"/>
      <c r="O489" s="17"/>
      <c r="P489" s="17"/>
      <c r="Q489" s="17"/>
      <c r="R489" s="17"/>
    </row>
    <row r="490" spans="3:18" ht="14.25" customHeight="1" x14ac:dyDescent="0.3">
      <c r="C490" s="17"/>
      <c r="D490" s="17"/>
      <c r="E490" s="17"/>
      <c r="F490" s="17"/>
      <c r="G490" s="17"/>
      <c r="H490" s="87"/>
      <c r="I490" s="17"/>
      <c r="J490" s="17"/>
      <c r="K490" s="17"/>
      <c r="L490" s="17"/>
      <c r="M490" s="17"/>
      <c r="O490" s="17"/>
      <c r="P490" s="17"/>
      <c r="Q490" s="17"/>
      <c r="R490" s="17"/>
    </row>
    <row r="491" spans="3:18" ht="14.25" customHeight="1" x14ac:dyDescent="0.3">
      <c r="C491" s="17"/>
      <c r="D491" s="17"/>
      <c r="E491" s="17"/>
      <c r="F491" s="17"/>
      <c r="G491" s="17"/>
      <c r="H491" s="87"/>
      <c r="I491" s="17"/>
      <c r="J491" s="17"/>
      <c r="K491" s="17"/>
      <c r="L491" s="17"/>
      <c r="M491" s="17"/>
      <c r="O491" s="17"/>
      <c r="P491" s="17"/>
      <c r="Q491" s="17"/>
      <c r="R491" s="17"/>
    </row>
    <row r="492" spans="3:18" ht="14.25" customHeight="1" x14ac:dyDescent="0.3">
      <c r="C492" s="17"/>
      <c r="D492" s="17"/>
      <c r="E492" s="17"/>
      <c r="F492" s="17"/>
      <c r="G492" s="17"/>
      <c r="H492" s="87"/>
      <c r="I492" s="17"/>
      <c r="J492" s="17"/>
      <c r="K492" s="17"/>
      <c r="L492" s="17"/>
      <c r="M492" s="17"/>
      <c r="O492" s="17"/>
      <c r="P492" s="17"/>
      <c r="Q492" s="17"/>
      <c r="R492" s="17"/>
    </row>
    <row r="493" spans="3:18" ht="14.25" customHeight="1" x14ac:dyDescent="0.3">
      <c r="C493" s="17"/>
      <c r="D493" s="17"/>
      <c r="E493" s="17"/>
      <c r="F493" s="17"/>
      <c r="G493" s="17"/>
      <c r="H493" s="87"/>
      <c r="I493" s="17"/>
      <c r="J493" s="17"/>
      <c r="K493" s="17"/>
      <c r="L493" s="17"/>
      <c r="M493" s="17"/>
      <c r="O493" s="17"/>
      <c r="P493" s="17"/>
      <c r="Q493" s="17"/>
      <c r="R493" s="17"/>
    </row>
    <row r="494" spans="3:18" ht="14.25" customHeight="1" x14ac:dyDescent="0.3">
      <c r="C494" s="17"/>
      <c r="D494" s="17"/>
      <c r="E494" s="17"/>
      <c r="F494" s="17"/>
      <c r="G494" s="17"/>
      <c r="H494" s="87"/>
      <c r="I494" s="17"/>
      <c r="J494" s="17"/>
      <c r="K494" s="17"/>
      <c r="L494" s="17"/>
      <c r="M494" s="17"/>
      <c r="O494" s="17"/>
      <c r="P494" s="17"/>
      <c r="Q494" s="17"/>
      <c r="R494" s="17"/>
    </row>
    <row r="495" spans="3:18" ht="14.25" customHeight="1" x14ac:dyDescent="0.3">
      <c r="C495" s="17"/>
      <c r="D495" s="17"/>
      <c r="E495" s="17"/>
      <c r="F495" s="17"/>
      <c r="G495" s="17"/>
      <c r="H495" s="87"/>
      <c r="I495" s="17"/>
      <c r="J495" s="17"/>
      <c r="K495" s="17"/>
      <c r="L495" s="17"/>
      <c r="M495" s="17"/>
      <c r="O495" s="17"/>
      <c r="P495" s="17"/>
      <c r="Q495" s="17"/>
      <c r="R495" s="17"/>
    </row>
    <row r="496" spans="3:18" ht="14.25" customHeight="1" x14ac:dyDescent="0.3">
      <c r="C496" s="17"/>
      <c r="D496" s="17"/>
      <c r="E496" s="17"/>
      <c r="F496" s="17"/>
      <c r="G496" s="17"/>
      <c r="H496" s="87"/>
      <c r="I496" s="17"/>
      <c r="J496" s="17"/>
      <c r="K496" s="17"/>
      <c r="L496" s="17"/>
      <c r="M496" s="17"/>
      <c r="O496" s="17"/>
      <c r="P496" s="17"/>
      <c r="Q496" s="17"/>
      <c r="R496" s="17"/>
    </row>
    <row r="497" spans="3:18" ht="14.25" customHeight="1" x14ac:dyDescent="0.3">
      <c r="C497" s="17"/>
      <c r="D497" s="17"/>
      <c r="E497" s="17"/>
      <c r="F497" s="17"/>
      <c r="G497" s="17"/>
      <c r="H497" s="87"/>
      <c r="I497" s="17"/>
      <c r="J497" s="17"/>
      <c r="K497" s="17"/>
      <c r="L497" s="17"/>
      <c r="M497" s="17"/>
      <c r="O497" s="17"/>
      <c r="P497" s="17"/>
      <c r="Q497" s="17"/>
      <c r="R497" s="17"/>
    </row>
    <row r="498" spans="3:18" ht="14.25" customHeight="1" x14ac:dyDescent="0.3">
      <c r="C498" s="17"/>
      <c r="D498" s="17"/>
      <c r="E498" s="17"/>
      <c r="F498" s="17"/>
      <c r="G498" s="17"/>
      <c r="H498" s="87"/>
      <c r="I498" s="17"/>
      <c r="J498" s="17"/>
      <c r="K498" s="17"/>
      <c r="L498" s="17"/>
      <c r="M498" s="17"/>
      <c r="O498" s="17"/>
      <c r="P498" s="17"/>
      <c r="Q498" s="17"/>
      <c r="R498" s="17"/>
    </row>
    <row r="499" spans="3:18" ht="14.25" customHeight="1" x14ac:dyDescent="0.3">
      <c r="C499" s="17"/>
      <c r="D499" s="17"/>
      <c r="E499" s="17"/>
      <c r="F499" s="17"/>
      <c r="G499" s="17"/>
      <c r="H499" s="87"/>
      <c r="I499" s="17"/>
      <c r="J499" s="17"/>
      <c r="K499" s="17"/>
      <c r="L499" s="17"/>
      <c r="M499" s="17"/>
      <c r="O499" s="17"/>
      <c r="P499" s="17"/>
      <c r="Q499" s="17"/>
      <c r="R499" s="17"/>
    </row>
    <row r="500" spans="3:18" ht="14.25" customHeight="1" x14ac:dyDescent="0.3">
      <c r="C500" s="17"/>
      <c r="D500" s="17"/>
      <c r="E500" s="17"/>
      <c r="F500" s="17"/>
      <c r="G500" s="17"/>
      <c r="H500" s="87"/>
      <c r="I500" s="17"/>
      <c r="J500" s="17"/>
      <c r="K500" s="17"/>
      <c r="L500" s="17"/>
      <c r="M500" s="17"/>
      <c r="O500" s="17"/>
      <c r="P500" s="17"/>
      <c r="Q500" s="17"/>
      <c r="R500" s="17"/>
    </row>
    <row r="501" spans="3:18" ht="14.25" customHeight="1" x14ac:dyDescent="0.3">
      <c r="C501" s="17"/>
      <c r="D501" s="17"/>
      <c r="E501" s="17"/>
      <c r="F501" s="17"/>
      <c r="G501" s="17"/>
      <c r="H501" s="87"/>
      <c r="I501" s="17"/>
      <c r="J501" s="17"/>
      <c r="K501" s="17"/>
      <c r="L501" s="17"/>
      <c r="M501" s="17"/>
      <c r="O501" s="17"/>
      <c r="P501" s="17"/>
      <c r="Q501" s="17"/>
      <c r="R501" s="17"/>
    </row>
  </sheetData>
  <mergeCells count="11">
    <mergeCell ref="D24:D27"/>
    <mergeCell ref="E24:E27"/>
    <mergeCell ref="D8:K8"/>
    <mergeCell ref="D1:K1"/>
    <mergeCell ref="G10:G13"/>
    <mergeCell ref="H10:H13"/>
    <mergeCell ref="I10:I13"/>
    <mergeCell ref="J10:J13"/>
    <mergeCell ref="K10:K13"/>
    <mergeCell ref="E10:E13"/>
    <mergeCell ref="D10:D13"/>
  </mergeCells>
  <phoneticPr fontId="29" type="noConversion"/>
  <printOptions horizontalCentered="1"/>
  <pageMargins left="0.39370078740157483" right="0" top="0.78740157480314965" bottom="0.78740157480314965" header="0.31496062992125984" footer="0.31496062992125984"/>
  <pageSetup paperSize="9" scale="8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6:P88"/>
  <sheetViews>
    <sheetView topLeftCell="A68" workbookViewId="0">
      <selection activeCell="H84" sqref="H84"/>
    </sheetView>
  </sheetViews>
  <sheetFormatPr defaultRowHeight="14.4" x14ac:dyDescent="0.3"/>
  <cols>
    <col min="5" max="5" width="100.6640625" style="193" customWidth="1"/>
    <col min="6" max="6" width="14.88671875" customWidth="1"/>
    <col min="7" max="7" width="13.109375" bestFit="1" customWidth="1"/>
    <col min="8" max="8" width="15.109375" customWidth="1"/>
    <col min="9" max="9" width="13.88671875" customWidth="1"/>
    <col min="11" max="11" width="17.6640625" customWidth="1"/>
    <col min="12" max="12" width="9.33203125" bestFit="1" customWidth="1"/>
  </cols>
  <sheetData>
    <row r="6" spans="3:13" ht="15" customHeight="1" thickBot="1" x14ac:dyDescent="0.35"/>
    <row r="7" spans="3:13" ht="15.75" customHeight="1" x14ac:dyDescent="0.3">
      <c r="D7" s="592" t="s">
        <v>132</v>
      </c>
      <c r="E7" s="593"/>
      <c r="F7" s="593"/>
      <c r="G7" s="593"/>
      <c r="H7" s="593"/>
      <c r="I7" s="594"/>
    </row>
    <row r="8" spans="3:13" ht="22.5" customHeight="1" thickBot="1" x14ac:dyDescent="0.35">
      <c r="D8" s="595"/>
      <c r="E8" s="596"/>
      <c r="F8" s="596"/>
      <c r="G8" s="596"/>
      <c r="H8" s="596"/>
      <c r="I8" s="597"/>
      <c r="K8" s="170">
        <v>0.6</v>
      </c>
    </row>
    <row r="9" spans="3:13" x14ac:dyDescent="0.3">
      <c r="D9" s="598" t="s">
        <v>151</v>
      </c>
      <c r="E9" s="599"/>
      <c r="F9" s="599"/>
      <c r="G9" s="599"/>
      <c r="H9" s="599"/>
      <c r="I9" s="600"/>
    </row>
    <row r="10" spans="3:13" x14ac:dyDescent="0.3">
      <c r="D10" s="601"/>
      <c r="E10" s="602"/>
      <c r="F10" s="602"/>
      <c r="G10" s="602"/>
      <c r="H10" s="602"/>
      <c r="I10" s="603"/>
    </row>
    <row r="11" spans="3:13" ht="15" thickBot="1" x14ac:dyDescent="0.35">
      <c r="D11" s="601"/>
      <c r="E11" s="602"/>
      <c r="F11" s="602"/>
      <c r="G11" s="602"/>
      <c r="H11" s="602"/>
      <c r="I11" s="603"/>
    </row>
    <row r="12" spans="3:13" ht="16.2" thickBot="1" x14ac:dyDescent="0.35">
      <c r="D12" s="134" t="s">
        <v>0</v>
      </c>
      <c r="E12" s="222" t="s">
        <v>129</v>
      </c>
      <c r="F12" s="135" t="s">
        <v>2</v>
      </c>
      <c r="G12" s="152" t="s">
        <v>133</v>
      </c>
      <c r="H12" s="135" t="s">
        <v>130</v>
      </c>
      <c r="I12" s="136" t="s">
        <v>131</v>
      </c>
      <c r="K12" s="135" t="s">
        <v>130</v>
      </c>
    </row>
    <row r="13" spans="3:13" ht="15.6" x14ac:dyDescent="0.3">
      <c r="C13" s="2">
        <v>1</v>
      </c>
      <c r="D13" s="141">
        <v>1</v>
      </c>
      <c r="E13" s="138" t="s">
        <v>134</v>
      </c>
      <c r="F13" s="139" t="s">
        <v>7</v>
      </c>
      <c r="G13" s="139"/>
      <c r="H13" s="140">
        <f>K13*(1+$K$8)</f>
        <v>48</v>
      </c>
      <c r="I13" s="142">
        <f>ROUND(G13*H13,3)</f>
        <v>0</v>
      </c>
      <c r="K13" s="140">
        <v>30</v>
      </c>
      <c r="M13" s="2">
        <v>1</v>
      </c>
    </row>
    <row r="14" spans="3:13" ht="15.6" x14ac:dyDescent="0.3">
      <c r="C14" s="2">
        <v>2</v>
      </c>
      <c r="D14" s="143">
        <v>2</v>
      </c>
      <c r="E14" s="137" t="s">
        <v>135</v>
      </c>
      <c r="F14" s="119" t="s">
        <v>7</v>
      </c>
      <c r="G14" s="119"/>
      <c r="H14" s="121">
        <f t="shared" ref="H14:H28" si="0">K14*(1+$K$8)</f>
        <v>87.84</v>
      </c>
      <c r="I14" s="144">
        <f t="shared" ref="I14:I27" si="1">ROUND(G14*H14,2)</f>
        <v>0</v>
      </c>
      <c r="K14" s="121">
        <v>54.9</v>
      </c>
      <c r="M14" s="2">
        <v>2</v>
      </c>
    </row>
    <row r="15" spans="3:13" ht="15.6" x14ac:dyDescent="0.3">
      <c r="C15" s="2">
        <v>3</v>
      </c>
      <c r="D15" s="143">
        <v>3</v>
      </c>
      <c r="E15" s="137" t="s">
        <v>136</v>
      </c>
      <c r="F15" s="119" t="s">
        <v>7</v>
      </c>
      <c r="G15" s="119"/>
      <c r="H15" s="121">
        <f t="shared" si="0"/>
        <v>73.263999999999996</v>
      </c>
      <c r="I15" s="144">
        <f t="shared" si="1"/>
        <v>0</v>
      </c>
      <c r="K15" s="121">
        <v>45.79</v>
      </c>
      <c r="M15" s="2">
        <v>3</v>
      </c>
    </row>
    <row r="16" spans="3:13" ht="15.6" x14ac:dyDescent="0.3">
      <c r="C16" s="2">
        <v>4</v>
      </c>
      <c r="D16" s="145">
        <v>4</v>
      </c>
      <c r="E16" s="137" t="s">
        <v>137</v>
      </c>
      <c r="F16" s="119" t="s">
        <v>7</v>
      </c>
      <c r="G16" s="119"/>
      <c r="H16" s="121">
        <f t="shared" si="0"/>
        <v>24.880000000000003</v>
      </c>
      <c r="I16" s="144">
        <f t="shared" si="1"/>
        <v>0</v>
      </c>
      <c r="K16" s="121">
        <v>15.55</v>
      </c>
      <c r="M16" s="2">
        <v>4</v>
      </c>
    </row>
    <row r="17" spans="3:13" ht="15.6" x14ac:dyDescent="0.3">
      <c r="C17" s="2">
        <v>5</v>
      </c>
      <c r="D17" s="143">
        <v>5</v>
      </c>
      <c r="E17" s="137" t="s">
        <v>138</v>
      </c>
      <c r="F17" s="119" t="s">
        <v>29</v>
      </c>
      <c r="G17" s="119"/>
      <c r="H17" s="121">
        <f t="shared" si="0"/>
        <v>44.72</v>
      </c>
      <c r="I17" s="144">
        <f t="shared" si="1"/>
        <v>0</v>
      </c>
      <c r="K17" s="121">
        <v>27.95</v>
      </c>
      <c r="M17" s="2">
        <v>5</v>
      </c>
    </row>
    <row r="18" spans="3:13" ht="15.6" x14ac:dyDescent="0.3">
      <c r="C18" s="2">
        <v>6</v>
      </c>
      <c r="D18" s="143">
        <v>6</v>
      </c>
      <c r="E18" s="137" t="s">
        <v>139</v>
      </c>
      <c r="F18" s="119" t="s">
        <v>29</v>
      </c>
      <c r="G18" s="119"/>
      <c r="H18" s="121">
        <f t="shared" si="0"/>
        <v>44.72</v>
      </c>
      <c r="I18" s="144">
        <f t="shared" si="1"/>
        <v>0</v>
      </c>
      <c r="K18" s="121">
        <v>27.95</v>
      </c>
      <c r="M18" s="2">
        <v>6</v>
      </c>
    </row>
    <row r="19" spans="3:13" ht="15.6" x14ac:dyDescent="0.3">
      <c r="C19" s="2">
        <v>7</v>
      </c>
      <c r="D19" s="143">
        <v>7</v>
      </c>
      <c r="E19" s="137" t="s">
        <v>140</v>
      </c>
      <c r="F19" s="119" t="s">
        <v>29</v>
      </c>
      <c r="G19" s="119"/>
      <c r="H19" s="121">
        <f t="shared" si="0"/>
        <v>52.864000000000004</v>
      </c>
      <c r="I19" s="144">
        <f t="shared" si="1"/>
        <v>0</v>
      </c>
      <c r="K19" s="121">
        <v>33.04</v>
      </c>
      <c r="M19" s="2">
        <v>7</v>
      </c>
    </row>
    <row r="20" spans="3:13" ht="15.6" x14ac:dyDescent="0.3">
      <c r="C20" s="2">
        <v>8</v>
      </c>
      <c r="D20" s="145">
        <v>8</v>
      </c>
      <c r="E20" s="137" t="s">
        <v>141</v>
      </c>
      <c r="F20" s="119" t="s">
        <v>7</v>
      </c>
      <c r="G20" s="119"/>
      <c r="H20" s="121">
        <f t="shared" si="0"/>
        <v>19.760000000000002</v>
      </c>
      <c r="I20" s="144">
        <f t="shared" si="1"/>
        <v>0</v>
      </c>
      <c r="K20" s="121">
        <v>12.35</v>
      </c>
      <c r="M20" s="2">
        <v>8</v>
      </c>
    </row>
    <row r="21" spans="3:13" ht="15.6" x14ac:dyDescent="0.3">
      <c r="C21" s="2">
        <v>9</v>
      </c>
      <c r="D21" s="143">
        <v>9</v>
      </c>
      <c r="E21" s="137" t="s">
        <v>142</v>
      </c>
      <c r="F21" s="119" t="s">
        <v>29</v>
      </c>
      <c r="G21" s="119"/>
      <c r="H21" s="121">
        <f t="shared" si="0"/>
        <v>19.456000000000003</v>
      </c>
      <c r="I21" s="144">
        <f t="shared" si="1"/>
        <v>0</v>
      </c>
      <c r="K21" s="121">
        <v>12.16</v>
      </c>
      <c r="M21" s="2">
        <v>9</v>
      </c>
    </row>
    <row r="22" spans="3:13" ht="15.6" x14ac:dyDescent="0.3">
      <c r="C22" s="2">
        <v>10</v>
      </c>
      <c r="D22" s="143">
        <v>10</v>
      </c>
      <c r="E22" s="137" t="s">
        <v>143</v>
      </c>
      <c r="F22" s="119" t="s">
        <v>29</v>
      </c>
      <c r="G22" s="119"/>
      <c r="H22" s="121">
        <f t="shared" si="0"/>
        <v>13.776</v>
      </c>
      <c r="I22" s="144">
        <f>ROUND(G22*H22,2)</f>
        <v>0</v>
      </c>
      <c r="K22" s="121">
        <v>8.61</v>
      </c>
      <c r="M22" s="2">
        <v>10</v>
      </c>
    </row>
    <row r="23" spans="3:13" ht="15.6" x14ac:dyDescent="0.3">
      <c r="C23" s="2">
        <v>11</v>
      </c>
      <c r="D23" s="143">
        <v>11</v>
      </c>
      <c r="E23" s="54" t="s">
        <v>144</v>
      </c>
      <c r="F23" s="30" t="s">
        <v>29</v>
      </c>
      <c r="G23" s="30"/>
      <c r="H23" s="32">
        <f t="shared" si="0"/>
        <v>6.24</v>
      </c>
      <c r="I23" s="144">
        <f>ROUND(G23*H23,2)</f>
        <v>0</v>
      </c>
      <c r="K23" s="32">
        <v>3.9</v>
      </c>
      <c r="M23" s="2">
        <v>11</v>
      </c>
    </row>
    <row r="24" spans="3:13" ht="15.6" x14ac:dyDescent="0.3">
      <c r="C24" s="2">
        <v>12</v>
      </c>
      <c r="D24" s="145">
        <v>12</v>
      </c>
      <c r="E24" s="137" t="s">
        <v>145</v>
      </c>
      <c r="F24" s="119" t="s">
        <v>29</v>
      </c>
      <c r="G24" s="119"/>
      <c r="H24" s="121">
        <f t="shared" si="0"/>
        <v>62.08</v>
      </c>
      <c r="I24" s="144">
        <f>ROUND(G24*H24,2)</f>
        <v>0</v>
      </c>
      <c r="K24" s="121">
        <v>38.799999999999997</v>
      </c>
      <c r="M24" s="2">
        <v>12</v>
      </c>
    </row>
    <row r="25" spans="3:13" ht="15.6" x14ac:dyDescent="0.3">
      <c r="C25" s="2">
        <v>13</v>
      </c>
      <c r="D25" s="143">
        <v>13</v>
      </c>
      <c r="E25" s="137" t="s">
        <v>148</v>
      </c>
      <c r="F25" s="119" t="s">
        <v>7</v>
      </c>
      <c r="G25" s="119"/>
      <c r="H25" s="121">
        <f t="shared" si="0"/>
        <v>19.152000000000001</v>
      </c>
      <c r="I25" s="144">
        <f t="shared" si="1"/>
        <v>0</v>
      </c>
      <c r="K25" s="121">
        <v>11.97</v>
      </c>
      <c r="M25" s="2">
        <v>13</v>
      </c>
    </row>
    <row r="26" spans="3:13" ht="15.6" x14ac:dyDescent="0.3">
      <c r="C26" s="2">
        <v>14</v>
      </c>
      <c r="D26" s="143">
        <v>14</v>
      </c>
      <c r="E26" s="137" t="s">
        <v>146</v>
      </c>
      <c r="F26" s="119" t="s">
        <v>7</v>
      </c>
      <c r="G26" s="119"/>
      <c r="H26" s="121">
        <f t="shared" si="0"/>
        <v>67.600000000000009</v>
      </c>
      <c r="I26" s="144">
        <f t="shared" si="1"/>
        <v>0</v>
      </c>
      <c r="K26" s="121">
        <v>42.25</v>
      </c>
      <c r="M26" s="2">
        <v>14</v>
      </c>
    </row>
    <row r="27" spans="3:13" ht="15.6" x14ac:dyDescent="0.3">
      <c r="C27" s="2">
        <v>15</v>
      </c>
      <c r="D27" s="143">
        <v>15</v>
      </c>
      <c r="E27" s="137" t="s">
        <v>147</v>
      </c>
      <c r="F27" s="119" t="s">
        <v>7</v>
      </c>
      <c r="G27" s="119"/>
      <c r="H27" s="121">
        <f t="shared" si="0"/>
        <v>1.6480000000000001</v>
      </c>
      <c r="I27" s="144">
        <f t="shared" si="1"/>
        <v>0</v>
      </c>
      <c r="K27" s="121">
        <v>1.03</v>
      </c>
      <c r="M27" s="2">
        <v>15</v>
      </c>
    </row>
    <row r="28" spans="3:13" ht="16.2" thickBot="1" x14ac:dyDescent="0.35">
      <c r="C28" s="2">
        <v>16</v>
      </c>
      <c r="D28" s="145">
        <v>16</v>
      </c>
      <c r="E28" s="223" t="s">
        <v>149</v>
      </c>
      <c r="F28" s="147" t="s">
        <v>7</v>
      </c>
      <c r="G28" s="147"/>
      <c r="H28" s="148">
        <f t="shared" si="0"/>
        <v>11.616</v>
      </c>
      <c r="I28" s="149">
        <f>ROUND(G28*H28,2)</f>
        <v>0</v>
      </c>
      <c r="K28" s="148">
        <v>7.26</v>
      </c>
      <c r="M28" s="2">
        <v>16</v>
      </c>
    </row>
    <row r="29" spans="3:13" ht="15" thickBot="1" x14ac:dyDescent="0.35">
      <c r="C29" s="2"/>
      <c r="E29" s="224" t="s">
        <v>124</v>
      </c>
      <c r="F29" s="150"/>
      <c r="G29" s="150"/>
      <c r="H29" s="151"/>
      <c r="I29" s="159">
        <f>SUM(I13:I28)</f>
        <v>0</v>
      </c>
      <c r="K29" s="151"/>
      <c r="M29" s="2"/>
    </row>
    <row r="30" spans="3:13" ht="15" thickBot="1" x14ac:dyDescent="0.35">
      <c r="C30" s="2"/>
      <c r="M30" s="2"/>
    </row>
    <row r="31" spans="3:13" x14ac:dyDescent="0.3">
      <c r="C31" s="2"/>
      <c r="D31" s="598" t="s">
        <v>150</v>
      </c>
      <c r="E31" s="599"/>
      <c r="F31" s="599"/>
      <c r="G31" s="599"/>
      <c r="H31" s="599"/>
      <c r="I31" s="600"/>
      <c r="M31" s="2"/>
    </row>
    <row r="32" spans="3:13" x14ac:dyDescent="0.3">
      <c r="C32" s="2"/>
      <c r="D32" s="601"/>
      <c r="E32" s="602"/>
      <c r="F32" s="602"/>
      <c r="G32" s="602"/>
      <c r="H32" s="602"/>
      <c r="I32" s="603"/>
      <c r="M32" s="2"/>
    </row>
    <row r="33" spans="2:13" ht="15" thickBot="1" x14ac:dyDescent="0.35">
      <c r="C33" s="2"/>
      <c r="D33" s="604"/>
      <c r="E33" s="605"/>
      <c r="F33" s="605"/>
      <c r="G33" s="605"/>
      <c r="H33" s="605"/>
      <c r="I33" s="606"/>
      <c r="M33" s="2"/>
    </row>
    <row r="34" spans="2:13" ht="16.2" thickBot="1" x14ac:dyDescent="0.35">
      <c r="C34" s="2"/>
      <c r="D34" s="158" t="s">
        <v>0</v>
      </c>
      <c r="E34" s="225" t="s">
        <v>129</v>
      </c>
      <c r="F34" s="135" t="s">
        <v>2</v>
      </c>
      <c r="G34" s="152" t="s">
        <v>133</v>
      </c>
      <c r="H34" s="135" t="s">
        <v>130</v>
      </c>
      <c r="I34" s="136" t="s">
        <v>131</v>
      </c>
      <c r="K34" s="135" t="s">
        <v>130</v>
      </c>
      <c r="M34" s="2"/>
    </row>
    <row r="35" spans="2:13" ht="15.6" x14ac:dyDescent="0.3">
      <c r="C35" s="2">
        <v>17</v>
      </c>
      <c r="D35" s="141">
        <v>1</v>
      </c>
      <c r="E35" s="226" t="s">
        <v>47</v>
      </c>
      <c r="F35" s="70" t="s">
        <v>35</v>
      </c>
      <c r="G35" s="70"/>
      <c r="H35" s="72">
        <f t="shared" ref="H35:H41" si="2">K35*(1+$K$8)</f>
        <v>151.84</v>
      </c>
      <c r="I35" s="153">
        <f t="shared" ref="I35:I41" si="3">ROUND(G35*H35,2)</f>
        <v>0</v>
      </c>
      <c r="K35" s="72">
        <v>94.9</v>
      </c>
      <c r="M35" s="2">
        <v>17</v>
      </c>
    </row>
    <row r="36" spans="2:13" ht="15.6" x14ac:dyDescent="0.3">
      <c r="C36" s="2">
        <v>18</v>
      </c>
      <c r="D36" s="143">
        <v>2</v>
      </c>
      <c r="E36" s="227" t="s">
        <v>125</v>
      </c>
      <c r="F36" s="70" t="s">
        <v>35</v>
      </c>
      <c r="G36" s="70"/>
      <c r="H36" s="72">
        <f t="shared" si="2"/>
        <v>53.6</v>
      </c>
      <c r="I36" s="153">
        <f t="shared" si="3"/>
        <v>0</v>
      </c>
      <c r="K36" s="72">
        <v>33.5</v>
      </c>
      <c r="M36" s="2">
        <v>18</v>
      </c>
    </row>
    <row r="37" spans="2:13" ht="15.6" x14ac:dyDescent="0.3">
      <c r="C37" s="2">
        <v>19</v>
      </c>
      <c r="D37" s="143">
        <v>3</v>
      </c>
      <c r="E37" s="226" t="s">
        <v>126</v>
      </c>
      <c r="F37" s="70" t="s">
        <v>35</v>
      </c>
      <c r="G37" s="30"/>
      <c r="H37" s="72">
        <f t="shared" si="2"/>
        <v>19.664000000000001</v>
      </c>
      <c r="I37" s="153">
        <f t="shared" si="3"/>
        <v>0</v>
      </c>
      <c r="K37" s="72">
        <v>12.29</v>
      </c>
      <c r="M37" s="2">
        <v>19</v>
      </c>
    </row>
    <row r="38" spans="2:13" ht="15.6" x14ac:dyDescent="0.3">
      <c r="C38" s="2">
        <v>20</v>
      </c>
      <c r="D38" s="143">
        <v>4</v>
      </c>
      <c r="E38" s="227" t="s">
        <v>128</v>
      </c>
      <c r="F38" s="70" t="s">
        <v>35</v>
      </c>
      <c r="G38" s="71"/>
      <c r="H38" s="45">
        <f t="shared" si="2"/>
        <v>0.62400000000000011</v>
      </c>
      <c r="I38" s="153">
        <f t="shared" si="3"/>
        <v>0</v>
      </c>
      <c r="K38" s="45">
        <v>0.39</v>
      </c>
      <c r="M38" s="2">
        <v>20</v>
      </c>
    </row>
    <row r="39" spans="2:13" ht="15.6" x14ac:dyDescent="0.3">
      <c r="C39" s="2">
        <v>21</v>
      </c>
      <c r="D39" s="143">
        <v>5</v>
      </c>
      <c r="E39" s="226" t="s">
        <v>104</v>
      </c>
      <c r="F39" s="70" t="s">
        <v>35</v>
      </c>
      <c r="G39" s="30"/>
      <c r="H39" s="72">
        <f t="shared" si="2"/>
        <v>212.03200000000004</v>
      </c>
      <c r="I39" s="153">
        <f t="shared" si="3"/>
        <v>0</v>
      </c>
      <c r="K39" s="72">
        <v>132.52000000000001</v>
      </c>
      <c r="M39" s="2">
        <v>21</v>
      </c>
    </row>
    <row r="40" spans="2:13" ht="15.6" x14ac:dyDescent="0.3">
      <c r="C40" s="2">
        <v>22</v>
      </c>
      <c r="D40" s="143">
        <v>6</v>
      </c>
      <c r="E40" s="226" t="s">
        <v>126</v>
      </c>
      <c r="F40" s="70" t="s">
        <v>35</v>
      </c>
      <c r="G40" s="30"/>
      <c r="H40" s="72">
        <f t="shared" si="2"/>
        <v>19.664000000000001</v>
      </c>
      <c r="I40" s="153">
        <f t="shared" si="3"/>
        <v>0</v>
      </c>
      <c r="K40" s="72">
        <v>12.29</v>
      </c>
      <c r="M40" s="2">
        <v>22</v>
      </c>
    </row>
    <row r="41" spans="2:13" ht="16.2" thickBot="1" x14ac:dyDescent="0.35">
      <c r="C41" s="2">
        <v>23</v>
      </c>
      <c r="D41" s="146">
        <v>7</v>
      </c>
      <c r="E41" s="228" t="s">
        <v>125</v>
      </c>
      <c r="F41" s="154" t="s">
        <v>35</v>
      </c>
      <c r="G41" s="155"/>
      <c r="H41" s="156">
        <f t="shared" si="2"/>
        <v>53.6</v>
      </c>
      <c r="I41" s="157">
        <f t="shared" si="3"/>
        <v>0</v>
      </c>
      <c r="K41" s="156">
        <v>33.5</v>
      </c>
      <c r="M41" s="2">
        <v>23</v>
      </c>
    </row>
    <row r="42" spans="2:13" ht="15" thickBot="1" x14ac:dyDescent="0.35">
      <c r="E42" s="224" t="s">
        <v>124</v>
      </c>
      <c r="F42" s="150"/>
      <c r="G42" s="150"/>
      <c r="H42" s="151"/>
      <c r="I42" s="159">
        <f>SUM(I35:I41)</f>
        <v>0</v>
      </c>
      <c r="K42" s="151"/>
    </row>
    <row r="43" spans="2:13" ht="15" thickBot="1" x14ac:dyDescent="0.35"/>
    <row r="44" spans="2:13" x14ac:dyDescent="0.3">
      <c r="C44" s="2"/>
      <c r="D44" s="598" t="s">
        <v>5962</v>
      </c>
      <c r="E44" s="599"/>
      <c r="F44" s="599"/>
      <c r="G44" s="599"/>
      <c r="H44" s="599"/>
      <c r="I44" s="600"/>
      <c r="M44" s="2"/>
    </row>
    <row r="45" spans="2:13" x14ac:dyDescent="0.3">
      <c r="C45" s="2"/>
      <c r="D45" s="601"/>
      <c r="E45" s="602"/>
      <c r="F45" s="602"/>
      <c r="G45" s="602"/>
      <c r="H45" s="602"/>
      <c r="I45" s="603"/>
      <c r="M45" s="2"/>
    </row>
    <row r="46" spans="2:13" ht="15" thickBot="1" x14ac:dyDescent="0.35">
      <c r="C46" s="2"/>
      <c r="D46" s="604"/>
      <c r="E46" s="605"/>
      <c r="F46" s="605"/>
      <c r="G46" s="605"/>
      <c r="H46" s="605"/>
      <c r="I46" s="606"/>
      <c r="M46" s="2"/>
    </row>
    <row r="47" spans="2:13" ht="16.2" thickBot="1" x14ac:dyDescent="0.35">
      <c r="C47" s="2"/>
      <c r="D47" s="158" t="s">
        <v>0</v>
      </c>
      <c r="E47" s="225" t="s">
        <v>129</v>
      </c>
      <c r="F47" s="135" t="s">
        <v>2</v>
      </c>
      <c r="G47" s="152" t="s">
        <v>133</v>
      </c>
      <c r="H47" s="135" t="s">
        <v>130</v>
      </c>
      <c r="I47" s="136" t="s">
        <v>131</v>
      </c>
      <c r="K47" s="135" t="s">
        <v>130</v>
      </c>
      <c r="M47" s="2"/>
    </row>
    <row r="48" spans="2:13" ht="15.6" x14ac:dyDescent="0.3">
      <c r="B48">
        <v>10512</v>
      </c>
      <c r="C48" s="2">
        <v>24</v>
      </c>
      <c r="D48" s="141"/>
      <c r="E48" s="226" t="str">
        <f>VLOOKUP(B48,'ins-Sinapi'!A:I,2,FALSE)</f>
        <v xml:space="preserve">MOTORISTA DE CAMINHAO (MENSALISTA)                                                                                                                                                                                                                                                                                                                                                                                                                                                                        </v>
      </c>
      <c r="F48" s="70" t="s">
        <v>5963</v>
      </c>
      <c r="G48" s="70">
        <v>1</v>
      </c>
      <c r="H48" s="72" t="str">
        <f>VLOOKUP(B48,'ins-Sinapi'!A:I,8,FALSE)</f>
        <v>4.760,41</v>
      </c>
      <c r="I48" s="153">
        <f t="shared" ref="I48:I55" si="4">ROUND(G48*H48,2)</f>
        <v>4760.41</v>
      </c>
      <c r="K48" s="203" t="s">
        <v>9238</v>
      </c>
      <c r="M48" s="2">
        <v>24</v>
      </c>
    </row>
    <row r="49" spans="2:16" ht="15.6" x14ac:dyDescent="0.3">
      <c r="B49" s="194">
        <v>40982</v>
      </c>
      <c r="C49" s="2">
        <v>25</v>
      </c>
      <c r="D49" s="143"/>
      <c r="E49" s="227" t="str">
        <f>VLOOKUP(B49,'ins-Sinapi'!A:I,2,FALSE)</f>
        <v xml:space="preserve">OPERADOR DE MARTELETE OU MARTELETEIRO (MENSALISTA)                                                                                                                                                                                                                                                                                                                                                                                                                                                        </v>
      </c>
      <c r="F49" s="70" t="s">
        <v>5963</v>
      </c>
      <c r="G49" s="70">
        <v>1</v>
      </c>
      <c r="H49" s="72" t="str">
        <f>VLOOKUP(B49,'ins-Sinapi'!A:I,8,FALSE)</f>
        <v>3.719,05</v>
      </c>
      <c r="I49" s="153">
        <f t="shared" si="4"/>
        <v>3719.05</v>
      </c>
      <c r="K49" s="203" t="s">
        <v>9238</v>
      </c>
      <c r="M49" s="2">
        <v>25</v>
      </c>
    </row>
    <row r="50" spans="2:16" ht="15.6" x14ac:dyDescent="0.3">
      <c r="B50">
        <v>41033</v>
      </c>
      <c r="C50" s="2">
        <v>26</v>
      </c>
      <c r="D50" s="143"/>
      <c r="E50" s="226" t="str">
        <f>VLOOKUP(B50,'ins-Sinapi'!A:I,2,FALSE)</f>
        <v xml:space="preserve">OPERADOR DE PA CARREGADEIRA (MENSALISTA)                                                                                                                                                                                                                                                                                                                                                                                                                                                                  </v>
      </c>
      <c r="F50" s="70" t="s">
        <v>5963</v>
      </c>
      <c r="G50" s="30">
        <v>1</v>
      </c>
      <c r="H50" s="72" t="str">
        <f>VLOOKUP(B50,'ins-Sinapi'!A:I,8,FALSE)</f>
        <v>4.015,23</v>
      </c>
      <c r="I50" s="153">
        <f t="shared" si="4"/>
        <v>4015.23</v>
      </c>
      <c r="K50" s="203" t="s">
        <v>9238</v>
      </c>
      <c r="M50" s="2">
        <v>26</v>
      </c>
    </row>
    <row r="51" spans="2:16" ht="15.6" x14ac:dyDescent="0.3">
      <c r="B51">
        <v>40982</v>
      </c>
      <c r="C51" s="2">
        <v>27</v>
      </c>
      <c r="D51" s="143"/>
      <c r="E51" s="227" t="s">
        <v>6112</v>
      </c>
      <c r="F51" s="70" t="s">
        <v>5963</v>
      </c>
      <c r="G51" s="71">
        <v>1</v>
      </c>
      <c r="H51" s="72" t="str">
        <f>VLOOKUP(B51,'ins-Sinapi'!A:I,8,FALSE)</f>
        <v>3.719,05</v>
      </c>
      <c r="I51" s="153">
        <f t="shared" si="4"/>
        <v>3719.05</v>
      </c>
      <c r="K51" s="203" t="s">
        <v>9238</v>
      </c>
      <c r="M51" s="2">
        <v>27</v>
      </c>
      <c r="N51">
        <f>H51*1.05</f>
        <v>3905.0025000000005</v>
      </c>
    </row>
    <row r="52" spans="2:16" ht="15.6" x14ac:dyDescent="0.3">
      <c r="B52">
        <v>40818</v>
      </c>
      <c r="C52" s="2">
        <v>28</v>
      </c>
      <c r="D52" s="143"/>
      <c r="E52" s="226" t="str">
        <f>VLOOKUP(B52,'ins-Sinapi'!A:I,2,FALSE)</f>
        <v xml:space="preserve">ENCARREGADO GERAL DE OBRAS (MENSALISTA)                                                                                                                                                                                                                                                                                                                                                                                                                                                                   </v>
      </c>
      <c r="F52" s="70" t="s">
        <v>5963</v>
      </c>
      <c r="G52" s="30">
        <v>1</v>
      </c>
      <c r="H52" s="72">
        <f>VLOOKUP(B52,'ins-Sinapi'!A:I,8,FALSE)</f>
        <v>0</v>
      </c>
      <c r="I52" s="153">
        <f t="shared" si="4"/>
        <v>0</v>
      </c>
      <c r="K52" s="72"/>
      <c r="M52" s="2">
        <v>28</v>
      </c>
    </row>
    <row r="53" spans="2:16" ht="15.6" x14ac:dyDescent="0.3">
      <c r="B53">
        <v>40974</v>
      </c>
      <c r="C53" s="2">
        <v>29</v>
      </c>
      <c r="D53" s="143"/>
      <c r="E53" s="226" t="str">
        <f>VLOOKUP(B53,'ins-Sinapi'!A:I,2,FALSE)</f>
        <v xml:space="preserve">MECANICO DE EQUIPAMENTOS PESADOS (MENSALISTA)                                                                                                                                                                                                                                                                                                                                                                                                                                                             </v>
      </c>
      <c r="F53" s="70" t="s">
        <v>5963</v>
      </c>
      <c r="G53" s="30">
        <v>1</v>
      </c>
      <c r="H53" s="72" t="str">
        <f>VLOOKUP(B53,'ins-Sinapi'!A:I,8,FALSE)</f>
        <v>5.852,83</v>
      </c>
      <c r="I53" s="153">
        <f t="shared" si="4"/>
        <v>5852.83</v>
      </c>
      <c r="K53" s="203" t="s">
        <v>9238</v>
      </c>
      <c r="M53" s="2">
        <v>29</v>
      </c>
      <c r="P53">
        <f>1200/2850</f>
        <v>0.42105263157894735</v>
      </c>
    </row>
    <row r="54" spans="2:16" ht="15.6" x14ac:dyDescent="0.3">
      <c r="C54" s="220">
        <v>31</v>
      </c>
      <c r="D54" s="143"/>
      <c r="E54" s="226" t="s">
        <v>6131</v>
      </c>
      <c r="F54" s="70" t="s">
        <v>5963</v>
      </c>
      <c r="G54" s="30">
        <v>1</v>
      </c>
      <c r="H54" s="72">
        <v>1530.06</v>
      </c>
      <c r="I54" s="153">
        <f t="shared" si="4"/>
        <v>1530.06</v>
      </c>
      <c r="K54" s="216" t="s">
        <v>6019</v>
      </c>
      <c r="M54" s="2">
        <v>31</v>
      </c>
    </row>
    <row r="55" spans="2:16" ht="15.6" x14ac:dyDescent="0.3">
      <c r="C55" s="220">
        <v>32</v>
      </c>
      <c r="D55" s="143"/>
      <c r="E55" s="229" t="s">
        <v>5982</v>
      </c>
      <c r="F55" s="70" t="s">
        <v>5963</v>
      </c>
      <c r="G55" s="30">
        <v>1</v>
      </c>
      <c r="H55" s="72">
        <v>1662.45</v>
      </c>
      <c r="I55" s="215">
        <f t="shared" si="4"/>
        <v>1662.45</v>
      </c>
      <c r="K55" s="217" t="s">
        <v>6016</v>
      </c>
      <c r="M55" s="2">
        <v>32</v>
      </c>
    </row>
    <row r="56" spans="2:16" ht="15.6" x14ac:dyDescent="0.3">
      <c r="B56">
        <v>41084</v>
      </c>
      <c r="C56" s="2">
        <v>51</v>
      </c>
      <c r="D56" s="214"/>
      <c r="E56" s="230" t="str">
        <f>VLOOKUP(B56,'ins-Sinapi'!A:I,2,FALSE)</f>
        <v xml:space="preserve">SERVENTE DE OBRAS (MENSALISTA)                                                                                                                                                                                                                                                                                                                                                                                                                                                                            </v>
      </c>
      <c r="F56" s="70" t="s">
        <v>5963</v>
      </c>
      <c r="G56" s="30">
        <v>1</v>
      </c>
      <c r="H56" s="72" t="str">
        <f>VLOOKUP(B56,'ins-Sinapi'!A:I,8,FALSE)</f>
        <v>3.587,28</v>
      </c>
      <c r="I56" s="153">
        <f t="shared" ref="I56:I58" si="5">ROUND(G56*H56,2)</f>
        <v>3587.28</v>
      </c>
      <c r="K56" s="203" t="s">
        <v>9238</v>
      </c>
      <c r="M56" s="2">
        <v>33</v>
      </c>
    </row>
    <row r="57" spans="2:16" ht="15.6" x14ac:dyDescent="0.3">
      <c r="C57" s="220">
        <v>52</v>
      </c>
      <c r="D57" s="143"/>
      <c r="E57" s="226" t="s">
        <v>6035</v>
      </c>
      <c r="F57" s="70" t="s">
        <v>5963</v>
      </c>
      <c r="G57" s="30">
        <v>1</v>
      </c>
      <c r="H57" s="72">
        <f>L57</f>
        <v>3324.9</v>
      </c>
      <c r="I57" s="153">
        <f t="shared" si="5"/>
        <v>3324.9</v>
      </c>
      <c r="K57" s="216" t="s">
        <v>6019</v>
      </c>
      <c r="L57" s="221">
        <f>$H$55*(1+N57)</f>
        <v>3324.9</v>
      </c>
      <c r="M57" s="2">
        <v>34</v>
      </c>
      <c r="N57" s="218">
        <v>1</v>
      </c>
      <c r="O57" s="219" t="s">
        <v>6037</v>
      </c>
    </row>
    <row r="58" spans="2:16" ht="16.2" thickBot="1" x14ac:dyDescent="0.35">
      <c r="C58" s="220">
        <v>53</v>
      </c>
      <c r="D58" s="143"/>
      <c r="E58" s="229" t="s">
        <v>6036</v>
      </c>
      <c r="F58" s="70" t="s">
        <v>5963</v>
      </c>
      <c r="G58" s="30">
        <v>1</v>
      </c>
      <c r="H58" s="72">
        <f>L58</f>
        <v>2161.1849999999999</v>
      </c>
      <c r="I58" s="215">
        <f t="shared" si="5"/>
        <v>2161.19</v>
      </c>
      <c r="K58" s="217" t="s">
        <v>6016</v>
      </c>
      <c r="L58" s="221">
        <f>$H$55*(1+N58)</f>
        <v>2161.1849999999999</v>
      </c>
      <c r="M58" s="2">
        <v>35</v>
      </c>
      <c r="N58" s="218">
        <v>0.3</v>
      </c>
      <c r="O58" s="219" t="s">
        <v>6037</v>
      </c>
    </row>
    <row r="59" spans="2:16" ht="15" thickBot="1" x14ac:dyDescent="0.35">
      <c r="E59" s="224" t="s">
        <v>124</v>
      </c>
      <c r="F59" s="150"/>
      <c r="G59" s="150"/>
      <c r="H59" s="151"/>
      <c r="I59" s="159">
        <f>SUM(I48:I55)</f>
        <v>25259.08</v>
      </c>
      <c r="K59" s="217"/>
      <c r="N59" s="218"/>
    </row>
    <row r="60" spans="2:16" ht="15" thickBot="1" x14ac:dyDescent="0.35"/>
    <row r="61" spans="2:16" x14ac:dyDescent="0.3">
      <c r="C61" s="2"/>
      <c r="D61" s="598" t="s">
        <v>5968</v>
      </c>
      <c r="E61" s="599"/>
      <c r="F61" s="599"/>
      <c r="G61" s="599"/>
      <c r="H61" s="599"/>
      <c r="I61" s="600"/>
      <c r="M61" s="2"/>
    </row>
    <row r="62" spans="2:16" x14ac:dyDescent="0.3">
      <c r="C62" s="2"/>
      <c r="D62" s="601"/>
      <c r="E62" s="602"/>
      <c r="F62" s="602"/>
      <c r="G62" s="602"/>
      <c r="H62" s="602"/>
      <c r="I62" s="603"/>
      <c r="M62" s="2"/>
    </row>
    <row r="63" spans="2:16" ht="15" thickBot="1" x14ac:dyDescent="0.35">
      <c r="C63" s="2"/>
      <c r="D63" s="604"/>
      <c r="E63" s="605"/>
      <c r="F63" s="605"/>
      <c r="G63" s="605"/>
      <c r="H63" s="605"/>
      <c r="I63" s="606"/>
      <c r="M63" s="2"/>
    </row>
    <row r="64" spans="2:16" ht="16.2" thickBot="1" x14ac:dyDescent="0.35">
      <c r="C64" s="2"/>
      <c r="D64" s="158" t="s">
        <v>0</v>
      </c>
      <c r="E64" s="225" t="s">
        <v>129</v>
      </c>
      <c r="F64" s="135" t="s">
        <v>2</v>
      </c>
      <c r="G64" s="135" t="s">
        <v>5970</v>
      </c>
      <c r="H64" s="135" t="s">
        <v>130</v>
      </c>
      <c r="I64" s="136" t="s">
        <v>131</v>
      </c>
      <c r="K64" s="135" t="s">
        <v>130</v>
      </c>
      <c r="M64" s="2"/>
    </row>
    <row r="65" spans="2:13" ht="26.4" x14ac:dyDescent="0.3">
      <c r="B65">
        <v>44060</v>
      </c>
      <c r="C65" s="2">
        <v>33</v>
      </c>
      <c r="D65" s="141"/>
      <c r="E65" s="226" t="str">
        <f>VLOOKUP(B65,'ins-Sinapi'!A:I,2,FALSE)</f>
        <v xml:space="preserve">CAMINHAO TRUCADO, PESO BRUTO TOTAL 23000 KG, CARGA UTIL MAXIMA 15460 KG, DISTANCIA ENTRE EIXOS 4,80 M, POTENCIA 286 CV (INCLUI CABINE E CHASSI, NAO INCLUI CARROCERIA)                                                                                                                                                                                                                                                                                                                                    </v>
      </c>
      <c r="F65" s="70" t="s">
        <v>5969</v>
      </c>
      <c r="G65" s="70">
        <v>1</v>
      </c>
      <c r="H65" s="72" t="str">
        <f>VLOOKUP(B65,'ins-Sinapi'!A:I,8,FALSE)</f>
        <v>687.530,90</v>
      </c>
      <c r="I65" s="153">
        <f t="shared" ref="I65:I77" si="6">ROUND(G65*H65,2)</f>
        <v>687530.9</v>
      </c>
      <c r="K65" s="72"/>
      <c r="M65" s="2">
        <v>33</v>
      </c>
    </row>
    <row r="66" spans="2:13" ht="15.6" x14ac:dyDescent="0.3">
      <c r="B66">
        <v>4262</v>
      </c>
      <c r="C66" s="2">
        <v>34</v>
      </c>
      <c r="D66" s="143"/>
      <c r="E66" s="227" t="s">
        <v>6134</v>
      </c>
      <c r="F66" s="70" t="s">
        <v>5969</v>
      </c>
      <c r="G66" s="70">
        <v>1</v>
      </c>
      <c r="H66" s="72" t="str">
        <f>VLOOKUP(B66,'ins-Sinapi'!A:I,5,FALSE)</f>
        <v>665.000,00</v>
      </c>
      <c r="I66" s="153">
        <f t="shared" si="6"/>
        <v>665000</v>
      </c>
      <c r="K66" s="203" t="s">
        <v>9238</v>
      </c>
      <c r="M66" s="2">
        <v>34</v>
      </c>
    </row>
    <row r="67" spans="2:13" ht="15.6" x14ac:dyDescent="0.3">
      <c r="C67" s="2">
        <v>35</v>
      </c>
      <c r="D67" s="143"/>
      <c r="E67" s="226" t="s">
        <v>6119</v>
      </c>
      <c r="F67" s="70" t="s">
        <v>5969</v>
      </c>
      <c r="G67" s="70">
        <v>1</v>
      </c>
      <c r="H67" s="172">
        <v>129246.36</v>
      </c>
      <c r="I67" s="153">
        <f t="shared" si="6"/>
        <v>129246.36</v>
      </c>
      <c r="K67" s="72"/>
      <c r="M67" s="2">
        <v>35</v>
      </c>
    </row>
    <row r="68" spans="2:13" ht="15.6" x14ac:dyDescent="0.3">
      <c r="C68" s="2">
        <v>36</v>
      </c>
      <c r="D68" s="143"/>
      <c r="E68" s="227" t="s">
        <v>6120</v>
      </c>
      <c r="F68" s="70" t="s">
        <v>5969</v>
      </c>
      <c r="G68" s="70">
        <v>1</v>
      </c>
      <c r="H68" s="166">
        <v>5239.8599999999997</v>
      </c>
      <c r="I68" s="153">
        <f t="shared" si="6"/>
        <v>5239.8599999999997</v>
      </c>
      <c r="K68" s="45"/>
      <c r="M68" s="2">
        <v>36</v>
      </c>
    </row>
    <row r="69" spans="2:13" ht="15.6" x14ac:dyDescent="0.3">
      <c r="C69" s="2">
        <v>37</v>
      </c>
      <c r="D69" s="143"/>
      <c r="E69" s="226" t="s">
        <v>6121</v>
      </c>
      <c r="F69" s="70" t="s">
        <v>5969</v>
      </c>
      <c r="G69" s="70">
        <v>1</v>
      </c>
      <c r="H69" s="172">
        <v>40008.6</v>
      </c>
      <c r="I69" s="153">
        <f t="shared" si="6"/>
        <v>40008.6</v>
      </c>
      <c r="K69" s="72"/>
      <c r="M69" s="2">
        <v>37</v>
      </c>
    </row>
    <row r="70" spans="2:13" ht="15.6" x14ac:dyDescent="0.3">
      <c r="C70" s="2">
        <v>38</v>
      </c>
      <c r="D70" s="143"/>
      <c r="E70" s="226" t="s">
        <v>5976</v>
      </c>
      <c r="F70" s="70" t="s">
        <v>5969</v>
      </c>
      <c r="G70" s="70">
        <v>1</v>
      </c>
      <c r="H70" s="172">
        <v>1825</v>
      </c>
      <c r="I70" s="153"/>
      <c r="K70" s="72" t="s">
        <v>5981</v>
      </c>
      <c r="M70" s="2">
        <v>38</v>
      </c>
    </row>
    <row r="71" spans="2:13" ht="15.6" x14ac:dyDescent="0.3">
      <c r="C71" s="2">
        <v>39</v>
      </c>
      <c r="D71" s="143"/>
      <c r="E71" s="226" t="s">
        <v>5973</v>
      </c>
      <c r="F71" s="70" t="s">
        <v>5974</v>
      </c>
      <c r="G71" s="70">
        <v>1</v>
      </c>
      <c r="H71" s="172">
        <v>5.35</v>
      </c>
      <c r="I71" s="153"/>
      <c r="K71" s="203" t="s">
        <v>9238</v>
      </c>
      <c r="M71" s="2">
        <v>39</v>
      </c>
    </row>
    <row r="72" spans="2:13" ht="15.6" x14ac:dyDescent="0.3">
      <c r="C72" s="2">
        <v>40</v>
      </c>
      <c r="D72" s="143"/>
      <c r="E72" s="226" t="s">
        <v>5977</v>
      </c>
      <c r="F72" s="70" t="s">
        <v>5974</v>
      </c>
      <c r="G72" s="31">
        <v>1</v>
      </c>
      <c r="H72" s="167">
        <v>5.85</v>
      </c>
      <c r="I72" s="209"/>
      <c r="K72" s="203" t="s">
        <v>9238</v>
      </c>
      <c r="M72" s="2">
        <v>40</v>
      </c>
    </row>
    <row r="73" spans="2:13" ht="26.4" x14ac:dyDescent="0.3">
      <c r="B73">
        <v>40703</v>
      </c>
      <c r="C73" s="2">
        <v>41</v>
      </c>
      <c r="D73" s="143"/>
      <c r="E73" s="227" t="str">
        <f>VLOOKUP(B73,'ins-Sinapi'!A:I,2,FALSE)</f>
        <v xml:space="preserve">MARTELO DEMOLIDOR ELETRICO, COM POTENCIA DE 2.000 W, FREQUENCIA DE 1.000 IMPACTOS POR MINUTO, FORCA DE IMPACTO ENTRE 60 E 65 J, PESO DE 30 KG                                                                                                                                                                                                                                                                                                                                                             </v>
      </c>
      <c r="F73" s="70" t="s">
        <v>5969</v>
      </c>
      <c r="G73" s="31">
        <v>1</v>
      </c>
      <c r="H73" s="32">
        <f>VLOOKUP(B73,'ins-Sinapi'!A:I,8,FALSE)</f>
        <v>0</v>
      </c>
      <c r="I73" s="209">
        <f t="shared" ref="I73:I76" si="7">ROUND(G73*H73,2)</f>
        <v>0</v>
      </c>
      <c r="K73" s="203" t="s">
        <v>9238</v>
      </c>
      <c r="M73" s="2">
        <v>40</v>
      </c>
    </row>
    <row r="74" spans="2:13" ht="15.6" x14ac:dyDescent="0.3">
      <c r="C74" s="2">
        <v>42</v>
      </c>
      <c r="D74" s="143"/>
      <c r="E74" s="226" t="s">
        <v>6125</v>
      </c>
      <c r="F74" s="70" t="s">
        <v>5969</v>
      </c>
      <c r="G74" s="31">
        <v>1</v>
      </c>
      <c r="H74" s="32">
        <v>3732.94</v>
      </c>
      <c r="I74" s="209">
        <f t="shared" si="7"/>
        <v>3732.94</v>
      </c>
      <c r="K74" s="203" t="s">
        <v>9238</v>
      </c>
      <c r="M74" s="2">
        <v>40</v>
      </c>
    </row>
    <row r="75" spans="2:13" ht="26.4" x14ac:dyDescent="0.3">
      <c r="B75">
        <v>42251</v>
      </c>
      <c r="C75" s="2">
        <v>43</v>
      </c>
      <c r="D75" s="143"/>
      <c r="E75" s="226" t="str">
        <f>VLOOKUP(B75,'ins-Sinapi'!A:I,2,FALSE)</f>
        <v xml:space="preserve">CACAMBA METALICA BASCULANTE COM CAPACIDADE DE 12 M3 (INCLUI MONTAGEM, NAO INCLUI CAMINHAO)                                                                                                                                                                                                                                                                                                                                                                                                                </v>
      </c>
      <c r="F75" s="70" t="s">
        <v>5969</v>
      </c>
      <c r="G75" s="31">
        <v>1</v>
      </c>
      <c r="H75" s="32" t="str">
        <f>VLOOKUP(B75,'ins-Sinapi'!A:I,8,FALSE)</f>
        <v>91.760,25</v>
      </c>
      <c r="I75" s="209">
        <f t="shared" si="7"/>
        <v>91760.25</v>
      </c>
      <c r="K75" s="203" t="s">
        <v>9238</v>
      </c>
      <c r="M75" s="2">
        <v>40</v>
      </c>
    </row>
    <row r="76" spans="2:13" ht="26.4" x14ac:dyDescent="0.3">
      <c r="B76">
        <v>44056</v>
      </c>
      <c r="C76" s="2">
        <v>44</v>
      </c>
      <c r="D76" s="143"/>
      <c r="E76" s="226" t="str">
        <f>VLOOKUP(B76,'ins-Sinapi'!A:I,2,FALSE)</f>
        <v xml:space="preserve">CAMINHAO TOCO, PESO BRUTO TOTAL 10700 KG, CARGA UTIL MAXIMA 7400 KG, DISTANCIA ENTRE EIXOS 4,00 M, POTENCIA 175 CV (INCLUI CABINE E CHASSI, NAO INCLUI CARROCERIA)                                                                                                                                                                                                                                                                                                                                        </v>
      </c>
      <c r="F76" s="70" t="s">
        <v>5969</v>
      </c>
      <c r="G76" s="31">
        <v>1</v>
      </c>
      <c r="H76" s="32" t="str">
        <f>VLOOKUP(B76,'ins-Sinapi'!A:I,8,FALSE)</f>
        <v>465.515,69</v>
      </c>
      <c r="I76" s="209">
        <f t="shared" si="7"/>
        <v>465515.69</v>
      </c>
      <c r="K76" s="203" t="s">
        <v>9238</v>
      </c>
      <c r="M76" s="2">
        <v>40</v>
      </c>
    </row>
    <row r="77" spans="2:13" ht="26.4" x14ac:dyDescent="0.3">
      <c r="B77">
        <v>37737</v>
      </c>
      <c r="C77" s="2">
        <v>44</v>
      </c>
      <c r="D77" s="143"/>
      <c r="E77" s="226" t="str">
        <f>VLOOKUP(B77,'ins-Sinapi'!A:I,2,FALSE)</f>
        <v xml:space="preserve">TANQUE DE ACO PARA TRANSPORTE DE AGUA COM CAPACIDADE DE 8 M3 (INCLUI MONTAGEM, NAO INCLUI CAMINHAO)                                                                                                                                                                                                                                                                                                                                                                                                       </v>
      </c>
      <c r="F77" s="70" t="s">
        <v>5969</v>
      </c>
      <c r="G77" s="31">
        <v>1</v>
      </c>
      <c r="H77" s="32">
        <f>VLOOKUP(B77,'ins-Sinapi'!A:I,8,FALSE)</f>
        <v>0</v>
      </c>
      <c r="I77" s="209">
        <f t="shared" si="6"/>
        <v>0</v>
      </c>
      <c r="K77" s="203" t="s">
        <v>9238</v>
      </c>
      <c r="M77" s="2">
        <v>40</v>
      </c>
    </row>
    <row r="78" spans="2:13" ht="15.6" x14ac:dyDescent="0.3">
      <c r="C78" s="2">
        <v>45</v>
      </c>
      <c r="D78" s="143"/>
      <c r="E78" s="226" t="s">
        <v>6116</v>
      </c>
      <c r="F78" s="70" t="s">
        <v>5969</v>
      </c>
      <c r="G78" s="31">
        <v>1</v>
      </c>
      <c r="H78" s="32">
        <f>H65+H75</f>
        <v>779291.15</v>
      </c>
      <c r="I78" s="209">
        <f t="shared" ref="I78" si="8">ROUND(G78*H78,2)</f>
        <v>779291.15</v>
      </c>
      <c r="K78" s="203" t="s">
        <v>9238</v>
      </c>
      <c r="M78" s="2">
        <v>40</v>
      </c>
    </row>
    <row r="79" spans="2:13" ht="15.6" x14ac:dyDescent="0.3">
      <c r="C79" s="2">
        <v>46</v>
      </c>
      <c r="D79" s="143"/>
      <c r="E79" s="226" t="s">
        <v>6117</v>
      </c>
      <c r="F79" s="70" t="s">
        <v>5969</v>
      </c>
      <c r="G79" s="31">
        <v>1</v>
      </c>
      <c r="H79" s="32">
        <f>H76+H77</f>
        <v>465515.69</v>
      </c>
      <c r="I79" s="209">
        <f>ROUND(G79*H79,2)</f>
        <v>465515.69</v>
      </c>
      <c r="K79" s="203" t="s">
        <v>9238</v>
      </c>
      <c r="M79" s="2">
        <v>40</v>
      </c>
    </row>
    <row r="80" spans="2:13" ht="15.6" x14ac:dyDescent="0.3">
      <c r="C80" s="2">
        <v>47</v>
      </c>
      <c r="D80" s="143"/>
      <c r="E80" s="226" t="s">
        <v>6122</v>
      </c>
      <c r="F80" s="70" t="s">
        <v>5969</v>
      </c>
      <c r="G80" s="31">
        <v>1</v>
      </c>
      <c r="H80" s="167">
        <v>30187.13</v>
      </c>
      <c r="I80" s="209">
        <f t="shared" ref="I80:I86" si="9">ROUND(G80*H80,2)</f>
        <v>30187.13</v>
      </c>
      <c r="K80" s="203" t="s">
        <v>9238</v>
      </c>
      <c r="M80" s="2">
        <v>40</v>
      </c>
    </row>
    <row r="81" spans="2:13" ht="15.6" x14ac:dyDescent="0.3">
      <c r="C81" s="2">
        <v>48</v>
      </c>
      <c r="D81" s="143"/>
      <c r="E81" s="226" t="s">
        <v>6123</v>
      </c>
      <c r="F81" s="70" t="s">
        <v>5969</v>
      </c>
      <c r="G81" s="31">
        <v>1</v>
      </c>
      <c r="H81" s="167">
        <v>101300</v>
      </c>
      <c r="I81" s="209">
        <f t="shared" si="9"/>
        <v>101300</v>
      </c>
      <c r="K81" s="203" t="s">
        <v>9238</v>
      </c>
      <c r="M81" s="2">
        <v>40</v>
      </c>
    </row>
    <row r="82" spans="2:13" ht="15.6" x14ac:dyDescent="0.3">
      <c r="C82" s="2">
        <v>49</v>
      </c>
      <c r="D82" s="143"/>
      <c r="E82" s="226" t="s">
        <v>6124</v>
      </c>
      <c r="F82" s="70" t="s">
        <v>5969</v>
      </c>
      <c r="G82" s="31">
        <v>1</v>
      </c>
      <c r="H82" s="167">
        <v>140000</v>
      </c>
      <c r="I82" s="209">
        <f t="shared" ref="I82" si="10">ROUND(G82*H82,2)</f>
        <v>140000</v>
      </c>
      <c r="K82" s="203" t="s">
        <v>9238</v>
      </c>
      <c r="M82" s="2">
        <v>40</v>
      </c>
    </row>
    <row r="83" spans="2:13" ht="15.6" x14ac:dyDescent="0.3">
      <c r="C83" s="2">
        <v>50</v>
      </c>
      <c r="D83" s="143"/>
      <c r="E83" s="226" t="s">
        <v>6118</v>
      </c>
      <c r="F83" s="70" t="s">
        <v>5969</v>
      </c>
      <c r="G83" s="31">
        <v>1</v>
      </c>
      <c r="H83" s="167">
        <v>890000</v>
      </c>
      <c r="I83" s="209">
        <f t="shared" si="9"/>
        <v>890000</v>
      </c>
      <c r="K83" s="203" t="s">
        <v>9238</v>
      </c>
      <c r="M83" s="2">
        <v>40</v>
      </c>
    </row>
    <row r="84" spans="2:13" ht="39.6" x14ac:dyDescent="0.3">
      <c r="B84">
        <v>10712</v>
      </c>
      <c r="C84" s="439">
        <v>60</v>
      </c>
      <c r="D84" s="143"/>
      <c r="E84" s="227" t="str">
        <f>VLOOKUP(B84,'ins-Sinapi'!A:I,2,FALSE)</f>
        <v xml:space="preserve">GUINDAUTO HIDRAULICO, CAPACIDADE MAXIMA DE CARGA 3300 KG, MOMENTO MAXIMO DE CARGA 5,8 TM, ALCANCE MAXIMO HORIZONTAL 7,60 M, PARA MONTAGEM SOBRE CHASSI DE CAMINHAO PBT MINIMO 8000 KG (INCLUI MONTAGEM, NAO INCLUI CAMINHAO)                                                                                                                                                                                                                                                                              </v>
      </c>
      <c r="F84" s="70" t="s">
        <v>5969</v>
      </c>
      <c r="G84" s="31">
        <v>1</v>
      </c>
      <c r="H84" s="32">
        <f>VLOOKUP(B84,'ins-Sinapi'!A:I,8,FALSE)</f>
        <v>0</v>
      </c>
      <c r="I84" s="209">
        <f t="shared" ref="I84" si="11">ROUND(G84*H84,2)</f>
        <v>0</v>
      </c>
      <c r="K84" s="203" t="s">
        <v>9238</v>
      </c>
      <c r="M84" s="2">
        <v>40</v>
      </c>
    </row>
    <row r="85" spans="2:13" ht="15.6" x14ac:dyDescent="0.3">
      <c r="C85" s="439">
        <v>61</v>
      </c>
      <c r="D85" s="143"/>
      <c r="E85" s="226" t="s">
        <v>6126</v>
      </c>
      <c r="F85" s="70" t="s">
        <v>5969</v>
      </c>
      <c r="G85" s="31">
        <v>1</v>
      </c>
      <c r="H85" s="32">
        <f>H76+H84</f>
        <v>465515.69</v>
      </c>
      <c r="I85" s="209">
        <f t="shared" si="9"/>
        <v>465515.69</v>
      </c>
      <c r="K85" s="203" t="s">
        <v>9238</v>
      </c>
      <c r="M85" s="2">
        <v>40</v>
      </c>
    </row>
    <row r="86" spans="2:13" ht="26.4" x14ac:dyDescent="0.3">
      <c r="C86" s="439">
        <v>62</v>
      </c>
      <c r="D86" s="143"/>
      <c r="E86" s="226" t="s">
        <v>2628</v>
      </c>
      <c r="F86" s="70" t="s">
        <v>5969</v>
      </c>
      <c r="G86" s="31">
        <v>1</v>
      </c>
      <c r="H86" s="32" t="s">
        <v>7279</v>
      </c>
      <c r="I86" s="209">
        <f t="shared" si="9"/>
        <v>696043.57</v>
      </c>
      <c r="K86" s="203" t="s">
        <v>9238</v>
      </c>
      <c r="M86" s="2">
        <v>40</v>
      </c>
    </row>
    <row r="87" spans="2:13" ht="16.2" thickBot="1" x14ac:dyDescent="0.35">
      <c r="C87" s="439">
        <v>63</v>
      </c>
      <c r="D87" s="143"/>
      <c r="E87" s="226" t="s">
        <v>9242</v>
      </c>
      <c r="F87" s="70" t="s">
        <v>5969</v>
      </c>
      <c r="G87" s="31">
        <v>1</v>
      </c>
      <c r="H87" s="167">
        <v>140000</v>
      </c>
      <c r="I87" s="209">
        <f t="shared" ref="I87" si="12">ROUND(G87*H87,2)</f>
        <v>140000</v>
      </c>
      <c r="K87" s="203" t="s">
        <v>9238</v>
      </c>
      <c r="M87" s="2">
        <v>40</v>
      </c>
    </row>
    <row r="88" spans="2:13" ht="15" thickBot="1" x14ac:dyDescent="0.35">
      <c r="E88" s="224" t="s">
        <v>124</v>
      </c>
      <c r="F88" s="150"/>
      <c r="G88" s="150"/>
      <c r="H88" s="151"/>
      <c r="I88" s="159">
        <f>SUM(I65:I87)</f>
        <v>5795887.830000001</v>
      </c>
      <c r="K88" s="121"/>
    </row>
  </sheetData>
  <mergeCells count="5">
    <mergeCell ref="D7:I8"/>
    <mergeCell ref="D9:I11"/>
    <mergeCell ref="D31:I33"/>
    <mergeCell ref="D44:I46"/>
    <mergeCell ref="D61:I63"/>
  </mergeCells>
  <phoneticPr fontId="29" type="noConversion"/>
  <pageMargins left="0.51181102362204722" right="0.51181102362204722" top="0.78740157480314965" bottom="0.78740157480314965" header="0.31496062992125984" footer="0.31496062992125984"/>
  <pageSetup paperSize="9" scale="72" orientation="portrait"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0F3C8-E7B1-4705-B720-12E1C86787BC}">
  <dimension ref="A1:H4895"/>
  <sheetViews>
    <sheetView topLeftCell="A3764" workbookViewId="0">
      <selection activeCell="H3784" sqref="H3784"/>
    </sheetView>
  </sheetViews>
  <sheetFormatPr defaultColWidth="9.109375" defaultRowHeight="13.2" x14ac:dyDescent="0.25"/>
  <cols>
    <col min="1" max="1" width="10.5546875" style="194" customWidth="1"/>
    <col min="2" max="2" width="107.33203125" style="195" customWidth="1"/>
    <col min="3" max="3" width="21.109375" style="196" customWidth="1"/>
    <col min="4" max="4" width="18.6640625" style="196" customWidth="1"/>
    <col min="5" max="5" width="22.33203125" style="194" customWidth="1"/>
    <col min="6" max="6" width="9.109375" style="194"/>
    <col min="7" max="7" width="10.88671875" style="198" customWidth="1"/>
    <col min="8" max="8" width="10.6640625" style="198" customWidth="1"/>
    <col min="9" max="16384" width="9.109375" style="194"/>
  </cols>
  <sheetData>
    <row r="1" spans="1:5" x14ac:dyDescent="0.25">
      <c r="A1" s="194" t="s">
        <v>169</v>
      </c>
    </row>
    <row r="2" spans="1:5" x14ac:dyDescent="0.25">
      <c r="A2" s="194" t="s">
        <v>170</v>
      </c>
    </row>
    <row r="3" spans="1:5" ht="14.4" x14ac:dyDescent="0.3">
      <c r="A3" t="s">
        <v>6138</v>
      </c>
      <c r="B3"/>
    </row>
    <row r="4" spans="1:5" ht="14.4" x14ac:dyDescent="0.3">
      <c r="A4" t="s">
        <v>171</v>
      </c>
      <c r="B4"/>
    </row>
    <row r="5" spans="1:5" ht="14.4" x14ac:dyDescent="0.3">
      <c r="A5" t="s">
        <v>172</v>
      </c>
      <c r="B5"/>
    </row>
    <row r="6" spans="1:5" x14ac:dyDescent="0.25">
      <c r="A6" s="194" t="s">
        <v>170</v>
      </c>
    </row>
    <row r="7" spans="1:5" x14ac:dyDescent="0.25">
      <c r="A7" s="194" t="s">
        <v>173</v>
      </c>
      <c r="B7" s="195" t="s">
        <v>174</v>
      </c>
      <c r="C7" s="196" t="s">
        <v>175</v>
      </c>
      <c r="D7" s="196" t="s">
        <v>176</v>
      </c>
      <c r="E7" s="194" t="s">
        <v>177</v>
      </c>
    </row>
    <row r="8" spans="1:5" ht="14.4" x14ac:dyDescent="0.3">
      <c r="A8">
        <v>38605</v>
      </c>
      <c r="B8" t="s">
        <v>178</v>
      </c>
      <c r="C8" t="s">
        <v>179</v>
      </c>
      <c r="D8" t="s">
        <v>180</v>
      </c>
      <c r="E8" s="446" t="s">
        <v>6139</v>
      </c>
    </row>
    <row r="9" spans="1:5" ht="14.4" x14ac:dyDescent="0.3">
      <c r="A9">
        <v>11270</v>
      </c>
      <c r="B9" t="s">
        <v>181</v>
      </c>
      <c r="C9" t="s">
        <v>179</v>
      </c>
      <c r="D9" t="s">
        <v>180</v>
      </c>
      <c r="E9" s="446" t="s">
        <v>6140</v>
      </c>
    </row>
    <row r="10" spans="1:5" ht="14.4" x14ac:dyDescent="0.3">
      <c r="A10">
        <v>412</v>
      </c>
      <c r="B10" t="s">
        <v>183</v>
      </c>
      <c r="C10" t="s">
        <v>179</v>
      </c>
      <c r="D10" t="s">
        <v>180</v>
      </c>
      <c r="E10" s="446" t="s">
        <v>6141</v>
      </c>
    </row>
    <row r="11" spans="1:5" ht="14.4" x14ac:dyDescent="0.3">
      <c r="A11">
        <v>414</v>
      </c>
      <c r="B11" t="s">
        <v>184</v>
      </c>
      <c r="C11" t="s">
        <v>179</v>
      </c>
      <c r="D11" t="s">
        <v>180</v>
      </c>
      <c r="E11" s="446" t="s">
        <v>185</v>
      </c>
    </row>
    <row r="12" spans="1:5" ht="14.4" x14ac:dyDescent="0.3">
      <c r="A12">
        <v>410</v>
      </c>
      <c r="B12" t="s">
        <v>186</v>
      </c>
      <c r="C12" t="s">
        <v>179</v>
      </c>
      <c r="D12" t="s">
        <v>180</v>
      </c>
      <c r="E12" s="446" t="s">
        <v>4157</v>
      </c>
    </row>
    <row r="13" spans="1:5" ht="14.4" x14ac:dyDescent="0.3">
      <c r="A13">
        <v>411</v>
      </c>
      <c r="B13" t="s">
        <v>188</v>
      </c>
      <c r="C13" t="s">
        <v>179</v>
      </c>
      <c r="D13" t="s">
        <v>189</v>
      </c>
      <c r="E13" s="446" t="s">
        <v>6142</v>
      </c>
    </row>
    <row r="14" spans="1:5" ht="14.4" x14ac:dyDescent="0.3">
      <c r="A14">
        <v>408</v>
      </c>
      <c r="B14" t="s">
        <v>191</v>
      </c>
      <c r="C14" t="s">
        <v>179</v>
      </c>
      <c r="D14" t="s">
        <v>180</v>
      </c>
      <c r="E14" s="446" t="s">
        <v>6143</v>
      </c>
    </row>
    <row r="15" spans="1:5" ht="14.4" x14ac:dyDescent="0.3">
      <c r="A15">
        <v>39131</v>
      </c>
      <c r="B15" t="s">
        <v>193</v>
      </c>
      <c r="C15" t="s">
        <v>179</v>
      </c>
      <c r="D15" t="s">
        <v>180</v>
      </c>
      <c r="E15" s="446" t="s">
        <v>2860</v>
      </c>
    </row>
    <row r="16" spans="1:5" ht="14.4" x14ac:dyDescent="0.3">
      <c r="A16">
        <v>394</v>
      </c>
      <c r="B16" t="s">
        <v>194</v>
      </c>
      <c r="C16" t="s">
        <v>179</v>
      </c>
      <c r="D16" t="s">
        <v>180</v>
      </c>
      <c r="E16" s="446" t="s">
        <v>2857</v>
      </c>
    </row>
    <row r="17" spans="1:5" ht="14.4" x14ac:dyDescent="0.3">
      <c r="A17">
        <v>39130</v>
      </c>
      <c r="B17" t="s">
        <v>195</v>
      </c>
      <c r="C17" t="s">
        <v>179</v>
      </c>
      <c r="D17" t="s">
        <v>180</v>
      </c>
      <c r="E17" s="446" t="s">
        <v>5701</v>
      </c>
    </row>
    <row r="18" spans="1:5" ht="14.4" x14ac:dyDescent="0.3">
      <c r="A18">
        <v>395</v>
      </c>
      <c r="B18" t="s">
        <v>197</v>
      </c>
      <c r="C18" t="s">
        <v>179</v>
      </c>
      <c r="D18" t="s">
        <v>180</v>
      </c>
      <c r="E18" s="446" t="s">
        <v>1442</v>
      </c>
    </row>
    <row r="19" spans="1:5" ht="14.4" x14ac:dyDescent="0.3">
      <c r="A19">
        <v>39127</v>
      </c>
      <c r="B19" t="s">
        <v>199</v>
      </c>
      <c r="C19" t="s">
        <v>179</v>
      </c>
      <c r="D19" t="s">
        <v>180</v>
      </c>
      <c r="E19" s="446" t="s">
        <v>2812</v>
      </c>
    </row>
    <row r="20" spans="1:5" ht="14.4" x14ac:dyDescent="0.3">
      <c r="A20">
        <v>392</v>
      </c>
      <c r="B20" t="s">
        <v>201</v>
      </c>
      <c r="C20" t="s">
        <v>179</v>
      </c>
      <c r="D20" t="s">
        <v>180</v>
      </c>
      <c r="E20" s="446" t="s">
        <v>1133</v>
      </c>
    </row>
    <row r="21" spans="1:5" ht="14.4" x14ac:dyDescent="0.3">
      <c r="A21">
        <v>39129</v>
      </c>
      <c r="B21" t="s">
        <v>202</v>
      </c>
      <c r="C21" t="s">
        <v>179</v>
      </c>
      <c r="D21" t="s">
        <v>180</v>
      </c>
      <c r="E21" s="446" t="s">
        <v>2305</v>
      </c>
    </row>
    <row r="22" spans="1:5" ht="14.4" x14ac:dyDescent="0.3">
      <c r="A22">
        <v>393</v>
      </c>
      <c r="B22" t="s">
        <v>204</v>
      </c>
      <c r="C22" t="s">
        <v>179</v>
      </c>
      <c r="D22" t="s">
        <v>189</v>
      </c>
      <c r="E22" s="446" t="s">
        <v>425</v>
      </c>
    </row>
    <row r="23" spans="1:5" ht="14.4" x14ac:dyDescent="0.3">
      <c r="A23">
        <v>39133</v>
      </c>
      <c r="B23" t="s">
        <v>206</v>
      </c>
      <c r="C23" t="s">
        <v>179</v>
      </c>
      <c r="D23" t="s">
        <v>180</v>
      </c>
      <c r="E23" s="446" t="s">
        <v>1378</v>
      </c>
    </row>
    <row r="24" spans="1:5" ht="14.4" x14ac:dyDescent="0.3">
      <c r="A24">
        <v>397</v>
      </c>
      <c r="B24" t="s">
        <v>207</v>
      </c>
      <c r="C24" t="s">
        <v>179</v>
      </c>
      <c r="D24" t="s">
        <v>180</v>
      </c>
      <c r="E24" s="446" t="s">
        <v>2015</v>
      </c>
    </row>
    <row r="25" spans="1:5" ht="14.4" x14ac:dyDescent="0.3">
      <c r="A25">
        <v>39132</v>
      </c>
      <c r="B25" t="s">
        <v>208</v>
      </c>
      <c r="C25" t="s">
        <v>179</v>
      </c>
      <c r="D25" t="s">
        <v>180</v>
      </c>
      <c r="E25" s="446" t="s">
        <v>3042</v>
      </c>
    </row>
    <row r="26" spans="1:5" ht="14.4" x14ac:dyDescent="0.3">
      <c r="A26">
        <v>396</v>
      </c>
      <c r="B26" t="s">
        <v>210</v>
      </c>
      <c r="C26" t="s">
        <v>179</v>
      </c>
      <c r="D26" t="s">
        <v>180</v>
      </c>
      <c r="E26" s="446" t="s">
        <v>1391</v>
      </c>
    </row>
    <row r="27" spans="1:5" ht="14.4" x14ac:dyDescent="0.3">
      <c r="A27">
        <v>39135</v>
      </c>
      <c r="B27" t="s">
        <v>212</v>
      </c>
      <c r="C27" t="s">
        <v>179</v>
      </c>
      <c r="D27" t="s">
        <v>180</v>
      </c>
      <c r="E27" s="446" t="s">
        <v>443</v>
      </c>
    </row>
    <row r="28" spans="1:5" ht="14.4" x14ac:dyDescent="0.3">
      <c r="A28">
        <v>39128</v>
      </c>
      <c r="B28" t="s">
        <v>214</v>
      </c>
      <c r="C28" t="s">
        <v>179</v>
      </c>
      <c r="D28" t="s">
        <v>180</v>
      </c>
      <c r="E28" s="446" t="s">
        <v>2065</v>
      </c>
    </row>
    <row r="29" spans="1:5" ht="14.4" x14ac:dyDescent="0.3">
      <c r="A29">
        <v>400</v>
      </c>
      <c r="B29" t="s">
        <v>215</v>
      </c>
      <c r="C29" t="s">
        <v>179</v>
      </c>
      <c r="D29" t="s">
        <v>180</v>
      </c>
      <c r="E29" s="446" t="s">
        <v>1385</v>
      </c>
    </row>
    <row r="30" spans="1:5" ht="14.4" x14ac:dyDescent="0.3">
      <c r="A30">
        <v>39125</v>
      </c>
      <c r="B30" t="s">
        <v>217</v>
      </c>
      <c r="C30" t="s">
        <v>179</v>
      </c>
      <c r="D30" t="s">
        <v>180</v>
      </c>
      <c r="E30" s="446" t="s">
        <v>2065</v>
      </c>
    </row>
    <row r="31" spans="1:5" ht="14.4" x14ac:dyDescent="0.3">
      <c r="A31">
        <v>39134</v>
      </c>
      <c r="B31" t="s">
        <v>218</v>
      </c>
      <c r="C31" t="s">
        <v>179</v>
      </c>
      <c r="D31" t="s">
        <v>180</v>
      </c>
      <c r="E31" s="446" t="s">
        <v>4407</v>
      </c>
    </row>
    <row r="32" spans="1:5" ht="14.4" x14ac:dyDescent="0.3">
      <c r="A32">
        <v>398</v>
      </c>
      <c r="B32" t="s">
        <v>219</v>
      </c>
      <c r="C32" t="s">
        <v>179</v>
      </c>
      <c r="D32" t="s">
        <v>180</v>
      </c>
      <c r="E32" s="446" t="s">
        <v>6144</v>
      </c>
    </row>
    <row r="33" spans="1:5" ht="14.4" x14ac:dyDescent="0.3">
      <c r="A33">
        <v>39126</v>
      </c>
      <c r="B33" t="s">
        <v>221</v>
      </c>
      <c r="C33" t="s">
        <v>179</v>
      </c>
      <c r="D33" t="s">
        <v>180</v>
      </c>
      <c r="E33" s="446" t="s">
        <v>6145</v>
      </c>
    </row>
    <row r="34" spans="1:5" ht="14.4" x14ac:dyDescent="0.3">
      <c r="A34">
        <v>399</v>
      </c>
      <c r="B34" t="s">
        <v>222</v>
      </c>
      <c r="C34" t="s">
        <v>179</v>
      </c>
      <c r="D34" t="s">
        <v>180</v>
      </c>
      <c r="E34" s="446" t="s">
        <v>6146</v>
      </c>
    </row>
    <row r="35" spans="1:5" ht="14.4" x14ac:dyDescent="0.3">
      <c r="A35">
        <v>39158</v>
      </c>
      <c r="B35" t="s">
        <v>224</v>
      </c>
      <c r="C35" t="s">
        <v>179</v>
      </c>
      <c r="D35" t="s">
        <v>180</v>
      </c>
      <c r="E35" s="446" t="s">
        <v>6147</v>
      </c>
    </row>
    <row r="36" spans="1:5" ht="14.4" x14ac:dyDescent="0.3">
      <c r="A36">
        <v>39141</v>
      </c>
      <c r="B36" t="s">
        <v>225</v>
      </c>
      <c r="C36" t="s">
        <v>179</v>
      </c>
      <c r="D36" t="s">
        <v>180</v>
      </c>
      <c r="E36" s="446" t="s">
        <v>1902</v>
      </c>
    </row>
    <row r="37" spans="1:5" ht="14.4" x14ac:dyDescent="0.3">
      <c r="A37">
        <v>39140</v>
      </c>
      <c r="B37" t="s">
        <v>227</v>
      </c>
      <c r="C37" t="s">
        <v>179</v>
      </c>
      <c r="D37" t="s">
        <v>180</v>
      </c>
      <c r="E37" s="446" t="s">
        <v>3780</v>
      </c>
    </row>
    <row r="38" spans="1:5" ht="14.4" x14ac:dyDescent="0.3">
      <c r="A38">
        <v>39137</v>
      </c>
      <c r="B38" t="s">
        <v>229</v>
      </c>
      <c r="C38" t="s">
        <v>179</v>
      </c>
      <c r="D38" t="s">
        <v>180</v>
      </c>
      <c r="E38" s="446" t="s">
        <v>581</v>
      </c>
    </row>
    <row r="39" spans="1:5" ht="14.4" x14ac:dyDescent="0.3">
      <c r="A39">
        <v>39139</v>
      </c>
      <c r="B39" t="s">
        <v>231</v>
      </c>
      <c r="C39" t="s">
        <v>179</v>
      </c>
      <c r="D39" t="s">
        <v>180</v>
      </c>
      <c r="E39" s="446" t="s">
        <v>6141</v>
      </c>
    </row>
    <row r="40" spans="1:5" ht="14.4" x14ac:dyDescent="0.3">
      <c r="A40">
        <v>39143</v>
      </c>
      <c r="B40" t="s">
        <v>232</v>
      </c>
      <c r="C40" t="s">
        <v>179</v>
      </c>
      <c r="D40" t="s">
        <v>180</v>
      </c>
      <c r="E40" s="446" t="s">
        <v>396</v>
      </c>
    </row>
    <row r="41" spans="1:5" ht="14.4" x14ac:dyDescent="0.3">
      <c r="A41">
        <v>39142</v>
      </c>
      <c r="B41" t="s">
        <v>234</v>
      </c>
      <c r="C41" t="s">
        <v>179</v>
      </c>
      <c r="D41" t="s">
        <v>180</v>
      </c>
      <c r="E41" s="446" t="s">
        <v>2514</v>
      </c>
    </row>
    <row r="42" spans="1:5" ht="14.4" x14ac:dyDescent="0.3">
      <c r="A42">
        <v>39138</v>
      </c>
      <c r="B42" t="s">
        <v>235</v>
      </c>
      <c r="C42" t="s">
        <v>179</v>
      </c>
      <c r="D42" t="s">
        <v>180</v>
      </c>
      <c r="E42" s="446" t="s">
        <v>6148</v>
      </c>
    </row>
    <row r="43" spans="1:5" ht="14.4" x14ac:dyDescent="0.3">
      <c r="A43">
        <v>39136</v>
      </c>
      <c r="B43" t="s">
        <v>237</v>
      </c>
      <c r="C43" t="s">
        <v>179</v>
      </c>
      <c r="D43" t="s">
        <v>180</v>
      </c>
      <c r="E43" s="446" t="s">
        <v>6149</v>
      </c>
    </row>
    <row r="44" spans="1:5" ht="14.4" x14ac:dyDescent="0.3">
      <c r="A44">
        <v>39144</v>
      </c>
      <c r="B44" t="s">
        <v>239</v>
      </c>
      <c r="C44" t="s">
        <v>179</v>
      </c>
      <c r="D44" t="s">
        <v>180</v>
      </c>
      <c r="E44" s="446" t="s">
        <v>1442</v>
      </c>
    </row>
    <row r="45" spans="1:5" ht="14.4" x14ac:dyDescent="0.3">
      <c r="A45">
        <v>39145</v>
      </c>
      <c r="B45" t="s">
        <v>240</v>
      </c>
      <c r="C45" t="s">
        <v>179</v>
      </c>
      <c r="D45" t="s">
        <v>180</v>
      </c>
      <c r="E45" s="446" t="s">
        <v>4287</v>
      </c>
    </row>
    <row r="46" spans="1:5" ht="14.4" x14ac:dyDescent="0.3">
      <c r="A46">
        <v>12615</v>
      </c>
      <c r="B46" t="s">
        <v>241</v>
      </c>
      <c r="C46" t="s">
        <v>179</v>
      </c>
      <c r="D46" t="s">
        <v>180</v>
      </c>
      <c r="E46" s="446" t="s">
        <v>6150</v>
      </c>
    </row>
    <row r="47" spans="1:5" ht="14.4" x14ac:dyDescent="0.3">
      <c r="A47">
        <v>11927</v>
      </c>
      <c r="B47" t="s">
        <v>6151</v>
      </c>
      <c r="C47" t="s">
        <v>179</v>
      </c>
      <c r="D47" t="s">
        <v>180</v>
      </c>
      <c r="E47" s="446" t="s">
        <v>6152</v>
      </c>
    </row>
    <row r="48" spans="1:5" ht="14.4" x14ac:dyDescent="0.3">
      <c r="A48">
        <v>11928</v>
      </c>
      <c r="B48" t="s">
        <v>6153</v>
      </c>
      <c r="C48" t="s">
        <v>179</v>
      </c>
      <c r="D48" t="s">
        <v>180</v>
      </c>
      <c r="E48" s="446" t="s">
        <v>1433</v>
      </c>
    </row>
    <row r="49" spans="1:5" ht="14.4" x14ac:dyDescent="0.3">
      <c r="A49">
        <v>11929</v>
      </c>
      <c r="B49" t="s">
        <v>6154</v>
      </c>
      <c r="C49" t="s">
        <v>179</v>
      </c>
      <c r="D49" t="s">
        <v>180</v>
      </c>
      <c r="E49" s="446" t="s">
        <v>6155</v>
      </c>
    </row>
    <row r="50" spans="1:5" ht="14.4" x14ac:dyDescent="0.3">
      <c r="A50">
        <v>36801</v>
      </c>
      <c r="B50" t="s">
        <v>6156</v>
      </c>
      <c r="C50" t="s">
        <v>179</v>
      </c>
      <c r="D50" t="s">
        <v>180</v>
      </c>
      <c r="E50" s="446" t="s">
        <v>6157</v>
      </c>
    </row>
    <row r="51" spans="1:5" ht="14.4" x14ac:dyDescent="0.3">
      <c r="A51">
        <v>36246</v>
      </c>
      <c r="B51" t="s">
        <v>246</v>
      </c>
      <c r="C51" t="s">
        <v>247</v>
      </c>
      <c r="D51" t="s">
        <v>180</v>
      </c>
      <c r="E51" s="446" t="s">
        <v>6158</v>
      </c>
    </row>
    <row r="52" spans="1:5" ht="14.4" x14ac:dyDescent="0.3">
      <c r="A52">
        <v>37600</v>
      </c>
      <c r="B52" t="s">
        <v>249</v>
      </c>
      <c r="C52" t="s">
        <v>179</v>
      </c>
      <c r="D52" t="s">
        <v>180</v>
      </c>
      <c r="E52" s="446" t="s">
        <v>6159</v>
      </c>
    </row>
    <row r="53" spans="1:5" ht="14.4" x14ac:dyDescent="0.3">
      <c r="A53">
        <v>37599</v>
      </c>
      <c r="B53" t="s">
        <v>250</v>
      </c>
      <c r="C53" t="s">
        <v>179</v>
      </c>
      <c r="D53" t="s">
        <v>180</v>
      </c>
      <c r="E53" s="446" t="s">
        <v>6160</v>
      </c>
    </row>
    <row r="54" spans="1:5" ht="14.4" x14ac:dyDescent="0.3">
      <c r="A54">
        <v>1</v>
      </c>
      <c r="B54" t="s">
        <v>251</v>
      </c>
      <c r="C54" t="s">
        <v>252</v>
      </c>
      <c r="D54" t="s">
        <v>189</v>
      </c>
      <c r="E54" s="446" t="s">
        <v>6161</v>
      </c>
    </row>
    <row r="55" spans="1:5" ht="14.4" x14ac:dyDescent="0.3">
      <c r="A55">
        <v>3</v>
      </c>
      <c r="B55" t="s">
        <v>253</v>
      </c>
      <c r="C55" t="s">
        <v>254</v>
      </c>
      <c r="D55" t="s">
        <v>180</v>
      </c>
      <c r="E55" s="446" t="s">
        <v>6162</v>
      </c>
    </row>
    <row r="56" spans="1:5" ht="14.4" x14ac:dyDescent="0.3">
      <c r="A56">
        <v>43054</v>
      </c>
      <c r="B56" t="s">
        <v>255</v>
      </c>
      <c r="C56" t="s">
        <v>252</v>
      </c>
      <c r="D56" t="s">
        <v>180</v>
      </c>
      <c r="E56" s="446" t="s">
        <v>6163</v>
      </c>
    </row>
    <row r="57" spans="1:5" ht="14.4" x14ac:dyDescent="0.3">
      <c r="A57">
        <v>42402</v>
      </c>
      <c r="B57" t="s">
        <v>256</v>
      </c>
      <c r="C57" t="s">
        <v>252</v>
      </c>
      <c r="D57" t="s">
        <v>180</v>
      </c>
      <c r="E57" s="446" t="s">
        <v>6164</v>
      </c>
    </row>
    <row r="58" spans="1:5" ht="14.4" x14ac:dyDescent="0.3">
      <c r="A58">
        <v>42403</v>
      </c>
      <c r="B58" t="s">
        <v>258</v>
      </c>
      <c r="C58" t="s">
        <v>252</v>
      </c>
      <c r="D58" t="s">
        <v>180</v>
      </c>
      <c r="E58" s="446" t="s">
        <v>260</v>
      </c>
    </row>
    <row r="59" spans="1:5" ht="14.4" x14ac:dyDescent="0.3">
      <c r="A59">
        <v>42404</v>
      </c>
      <c r="B59" t="s">
        <v>259</v>
      </c>
      <c r="C59" t="s">
        <v>252</v>
      </c>
      <c r="D59" t="s">
        <v>180</v>
      </c>
      <c r="E59" s="446" t="s">
        <v>6165</v>
      </c>
    </row>
    <row r="60" spans="1:5" ht="14.4" x14ac:dyDescent="0.3">
      <c r="A60">
        <v>42405</v>
      </c>
      <c r="B60" t="s">
        <v>261</v>
      </c>
      <c r="C60" t="s">
        <v>252</v>
      </c>
      <c r="D60" t="s">
        <v>180</v>
      </c>
      <c r="E60" s="446" t="s">
        <v>2491</v>
      </c>
    </row>
    <row r="61" spans="1:5" ht="14.4" x14ac:dyDescent="0.3">
      <c r="A61">
        <v>34341</v>
      </c>
      <c r="B61" t="s">
        <v>262</v>
      </c>
      <c r="C61" t="s">
        <v>252</v>
      </c>
      <c r="D61" t="s">
        <v>180</v>
      </c>
      <c r="E61" s="446" t="s">
        <v>223</v>
      </c>
    </row>
    <row r="62" spans="1:5" ht="14.4" x14ac:dyDescent="0.3">
      <c r="A62">
        <v>43053</v>
      </c>
      <c r="B62" t="s">
        <v>263</v>
      </c>
      <c r="C62" t="s">
        <v>252</v>
      </c>
      <c r="D62" t="s">
        <v>180</v>
      </c>
      <c r="E62" s="446" t="s">
        <v>1448</v>
      </c>
    </row>
    <row r="63" spans="1:5" ht="14.4" x14ac:dyDescent="0.3">
      <c r="A63">
        <v>43058</v>
      </c>
      <c r="B63" t="s">
        <v>265</v>
      </c>
      <c r="C63" t="s">
        <v>252</v>
      </c>
      <c r="D63" t="s">
        <v>180</v>
      </c>
      <c r="E63" s="446" t="s">
        <v>6166</v>
      </c>
    </row>
    <row r="64" spans="1:5" ht="14.4" x14ac:dyDescent="0.3">
      <c r="A64">
        <v>34</v>
      </c>
      <c r="B64" t="s">
        <v>266</v>
      </c>
      <c r="C64" t="s">
        <v>252</v>
      </c>
      <c r="D64" t="s">
        <v>180</v>
      </c>
      <c r="E64" s="446" t="s">
        <v>4040</v>
      </c>
    </row>
    <row r="65" spans="1:5" ht="14.4" x14ac:dyDescent="0.3">
      <c r="A65">
        <v>43055</v>
      </c>
      <c r="B65" t="s">
        <v>267</v>
      </c>
      <c r="C65" t="s">
        <v>252</v>
      </c>
      <c r="D65" t="s">
        <v>189</v>
      </c>
      <c r="E65" s="446" t="s">
        <v>6167</v>
      </c>
    </row>
    <row r="66" spans="1:5" ht="14.4" x14ac:dyDescent="0.3">
      <c r="A66">
        <v>43056</v>
      </c>
      <c r="B66" t="s">
        <v>268</v>
      </c>
      <c r="C66" t="s">
        <v>252</v>
      </c>
      <c r="D66" t="s">
        <v>180</v>
      </c>
      <c r="E66" s="446" t="s">
        <v>6168</v>
      </c>
    </row>
    <row r="67" spans="1:5" ht="14.4" x14ac:dyDescent="0.3">
      <c r="A67">
        <v>43057</v>
      </c>
      <c r="B67" t="s">
        <v>270</v>
      </c>
      <c r="C67" t="s">
        <v>252</v>
      </c>
      <c r="D67" t="s">
        <v>180</v>
      </c>
      <c r="E67" s="446" t="s">
        <v>6169</v>
      </c>
    </row>
    <row r="68" spans="1:5" ht="14.4" x14ac:dyDescent="0.3">
      <c r="A68">
        <v>34449</v>
      </c>
      <c r="B68" t="s">
        <v>272</v>
      </c>
      <c r="C68" t="s">
        <v>252</v>
      </c>
      <c r="D68" t="s">
        <v>180</v>
      </c>
      <c r="E68" s="446" t="s">
        <v>1513</v>
      </c>
    </row>
    <row r="69" spans="1:5" ht="14.4" x14ac:dyDescent="0.3">
      <c r="A69">
        <v>32</v>
      </c>
      <c r="B69" t="s">
        <v>274</v>
      </c>
      <c r="C69" t="s">
        <v>252</v>
      </c>
      <c r="D69" t="s">
        <v>180</v>
      </c>
      <c r="E69" s="446" t="s">
        <v>281</v>
      </c>
    </row>
    <row r="70" spans="1:5" ht="14.4" x14ac:dyDescent="0.3">
      <c r="A70">
        <v>33</v>
      </c>
      <c r="B70" t="s">
        <v>276</v>
      </c>
      <c r="C70" t="s">
        <v>252</v>
      </c>
      <c r="D70" t="s">
        <v>180</v>
      </c>
      <c r="E70" s="446" t="s">
        <v>275</v>
      </c>
    </row>
    <row r="71" spans="1:5" ht="14.4" x14ac:dyDescent="0.3">
      <c r="A71">
        <v>43061</v>
      </c>
      <c r="B71" t="s">
        <v>277</v>
      </c>
      <c r="C71" t="s">
        <v>252</v>
      </c>
      <c r="D71" t="s">
        <v>180</v>
      </c>
      <c r="E71" s="446" t="s">
        <v>5010</v>
      </c>
    </row>
    <row r="72" spans="1:5" ht="14.4" x14ac:dyDescent="0.3">
      <c r="A72">
        <v>43059</v>
      </c>
      <c r="B72" t="s">
        <v>279</v>
      </c>
      <c r="C72" t="s">
        <v>252</v>
      </c>
      <c r="D72" t="s">
        <v>180</v>
      </c>
      <c r="E72" s="446" t="s">
        <v>6170</v>
      </c>
    </row>
    <row r="73" spans="1:5" ht="14.4" x14ac:dyDescent="0.3">
      <c r="A73">
        <v>43062</v>
      </c>
      <c r="B73" t="s">
        <v>280</v>
      </c>
      <c r="C73" t="s">
        <v>252</v>
      </c>
      <c r="D73" t="s">
        <v>180</v>
      </c>
      <c r="E73" s="446" t="s">
        <v>4284</v>
      </c>
    </row>
    <row r="74" spans="1:5" ht="14.4" x14ac:dyDescent="0.3">
      <c r="A74">
        <v>43060</v>
      </c>
      <c r="B74" t="s">
        <v>282</v>
      </c>
      <c r="C74" t="s">
        <v>252</v>
      </c>
      <c r="D74" t="s">
        <v>180</v>
      </c>
      <c r="E74" s="446" t="s">
        <v>6171</v>
      </c>
    </row>
    <row r="75" spans="1:5" ht="14.4" x14ac:dyDescent="0.3">
      <c r="A75">
        <v>40410</v>
      </c>
      <c r="B75" t="s">
        <v>283</v>
      </c>
      <c r="C75" t="s">
        <v>179</v>
      </c>
      <c r="D75" t="s">
        <v>189</v>
      </c>
      <c r="E75" s="446" t="s">
        <v>6172</v>
      </c>
    </row>
    <row r="76" spans="1:5" ht="14.4" x14ac:dyDescent="0.3">
      <c r="A76">
        <v>40411</v>
      </c>
      <c r="B76" t="s">
        <v>284</v>
      </c>
      <c r="C76" t="s">
        <v>179</v>
      </c>
      <c r="D76" t="s">
        <v>180</v>
      </c>
      <c r="E76" s="446" t="s">
        <v>753</v>
      </c>
    </row>
    <row r="77" spans="1:5" ht="14.4" x14ac:dyDescent="0.3">
      <c r="A77">
        <v>40412</v>
      </c>
      <c r="B77" t="s">
        <v>285</v>
      </c>
      <c r="C77" t="s">
        <v>179</v>
      </c>
      <c r="D77" t="s">
        <v>180</v>
      </c>
      <c r="E77" s="446" t="s">
        <v>6173</v>
      </c>
    </row>
    <row r="78" spans="1:5" ht="14.4" x14ac:dyDescent="0.3">
      <c r="A78">
        <v>44254</v>
      </c>
      <c r="B78" t="s">
        <v>286</v>
      </c>
      <c r="C78" t="s">
        <v>179</v>
      </c>
      <c r="D78" t="s">
        <v>180</v>
      </c>
      <c r="E78" s="446" t="s">
        <v>6174</v>
      </c>
    </row>
    <row r="79" spans="1:5" ht="14.4" x14ac:dyDescent="0.3">
      <c r="A79">
        <v>44255</v>
      </c>
      <c r="B79" t="s">
        <v>288</v>
      </c>
      <c r="C79" t="s">
        <v>179</v>
      </c>
      <c r="D79" t="s">
        <v>180</v>
      </c>
      <c r="E79" s="446" t="s">
        <v>6175</v>
      </c>
    </row>
    <row r="80" spans="1:5" ht="14.4" x14ac:dyDescent="0.3">
      <c r="A80">
        <v>44256</v>
      </c>
      <c r="B80" t="s">
        <v>289</v>
      </c>
      <c r="C80" t="s">
        <v>179</v>
      </c>
      <c r="D80" t="s">
        <v>180</v>
      </c>
      <c r="E80" s="446" t="s">
        <v>6176</v>
      </c>
    </row>
    <row r="81" spans="1:5" ht="14.4" x14ac:dyDescent="0.3">
      <c r="A81">
        <v>44257</v>
      </c>
      <c r="B81" t="s">
        <v>290</v>
      </c>
      <c r="C81" t="s">
        <v>179</v>
      </c>
      <c r="D81" t="s">
        <v>180</v>
      </c>
      <c r="E81" s="446" t="s">
        <v>6177</v>
      </c>
    </row>
    <row r="82" spans="1:5" ht="14.4" x14ac:dyDescent="0.3">
      <c r="A82">
        <v>44258</v>
      </c>
      <c r="B82" t="s">
        <v>291</v>
      </c>
      <c r="C82" t="s">
        <v>179</v>
      </c>
      <c r="D82" t="s">
        <v>180</v>
      </c>
      <c r="E82" s="446" t="s">
        <v>6178</v>
      </c>
    </row>
    <row r="83" spans="1:5" ht="14.4" x14ac:dyDescent="0.3">
      <c r="A83">
        <v>44259</v>
      </c>
      <c r="B83" t="s">
        <v>292</v>
      </c>
      <c r="C83" t="s">
        <v>179</v>
      </c>
      <c r="D83" t="s">
        <v>180</v>
      </c>
      <c r="E83" s="446" t="s">
        <v>478</v>
      </c>
    </row>
    <row r="84" spans="1:5" ht="14.4" x14ac:dyDescent="0.3">
      <c r="A84">
        <v>37997</v>
      </c>
      <c r="B84" t="s">
        <v>293</v>
      </c>
      <c r="C84" t="s">
        <v>179</v>
      </c>
      <c r="D84" t="s">
        <v>180</v>
      </c>
      <c r="E84" s="446" t="s">
        <v>6179</v>
      </c>
    </row>
    <row r="85" spans="1:5" ht="14.4" x14ac:dyDescent="0.3">
      <c r="A85">
        <v>37998</v>
      </c>
      <c r="B85" t="s">
        <v>294</v>
      </c>
      <c r="C85" t="s">
        <v>179</v>
      </c>
      <c r="D85" t="s">
        <v>180</v>
      </c>
      <c r="E85" s="446" t="s">
        <v>2095</v>
      </c>
    </row>
    <row r="86" spans="1:5" ht="14.4" x14ac:dyDescent="0.3">
      <c r="A86">
        <v>55</v>
      </c>
      <c r="B86" t="s">
        <v>295</v>
      </c>
      <c r="C86" t="s">
        <v>179</v>
      </c>
      <c r="D86" t="s">
        <v>189</v>
      </c>
      <c r="E86" s="446" t="s">
        <v>248</v>
      </c>
    </row>
    <row r="87" spans="1:5" ht="14.4" x14ac:dyDescent="0.3">
      <c r="A87">
        <v>61</v>
      </c>
      <c r="B87" t="s">
        <v>297</v>
      </c>
      <c r="C87" t="s">
        <v>179</v>
      </c>
      <c r="D87" t="s">
        <v>180</v>
      </c>
      <c r="E87" s="446" t="s">
        <v>2055</v>
      </c>
    </row>
    <row r="88" spans="1:5" ht="14.4" x14ac:dyDescent="0.3">
      <c r="A88">
        <v>62</v>
      </c>
      <c r="B88" t="s">
        <v>299</v>
      </c>
      <c r="C88" t="s">
        <v>179</v>
      </c>
      <c r="D88" t="s">
        <v>180</v>
      </c>
      <c r="E88" s="446" t="s">
        <v>2058</v>
      </c>
    </row>
    <row r="89" spans="1:5" ht="14.4" x14ac:dyDescent="0.3">
      <c r="A89">
        <v>10899</v>
      </c>
      <c r="B89" t="s">
        <v>300</v>
      </c>
      <c r="C89" t="s">
        <v>179</v>
      </c>
      <c r="D89" t="s">
        <v>180</v>
      </c>
      <c r="E89" s="446" t="s">
        <v>6180</v>
      </c>
    </row>
    <row r="90" spans="1:5" ht="14.4" x14ac:dyDescent="0.3">
      <c r="A90">
        <v>10900</v>
      </c>
      <c r="B90" t="s">
        <v>301</v>
      </c>
      <c r="C90" t="s">
        <v>179</v>
      </c>
      <c r="D90" t="s">
        <v>180</v>
      </c>
      <c r="E90" s="446" t="s">
        <v>6181</v>
      </c>
    </row>
    <row r="91" spans="1:5" ht="14.4" x14ac:dyDescent="0.3">
      <c r="A91">
        <v>47</v>
      </c>
      <c r="B91" t="s">
        <v>303</v>
      </c>
      <c r="C91" t="s">
        <v>179</v>
      </c>
      <c r="D91" t="s">
        <v>180</v>
      </c>
      <c r="E91" s="446" t="s">
        <v>6182</v>
      </c>
    </row>
    <row r="92" spans="1:5" ht="14.4" x14ac:dyDescent="0.3">
      <c r="A92">
        <v>48</v>
      </c>
      <c r="B92" t="s">
        <v>304</v>
      </c>
      <c r="C92" t="s">
        <v>179</v>
      </c>
      <c r="D92" t="s">
        <v>180</v>
      </c>
      <c r="E92" s="446" t="s">
        <v>6183</v>
      </c>
    </row>
    <row r="93" spans="1:5" ht="14.4" x14ac:dyDescent="0.3">
      <c r="A93">
        <v>46</v>
      </c>
      <c r="B93" t="s">
        <v>6184</v>
      </c>
      <c r="C93" t="s">
        <v>179</v>
      </c>
      <c r="D93" t="s">
        <v>180</v>
      </c>
      <c r="E93" s="446" t="s">
        <v>6185</v>
      </c>
    </row>
    <row r="94" spans="1:5" ht="14.4" x14ac:dyDescent="0.3">
      <c r="A94">
        <v>52</v>
      </c>
      <c r="B94" t="s">
        <v>6186</v>
      </c>
      <c r="C94" t="s">
        <v>179</v>
      </c>
      <c r="D94" t="s">
        <v>180</v>
      </c>
      <c r="E94" s="446" t="s">
        <v>6187</v>
      </c>
    </row>
    <row r="95" spans="1:5" ht="14.4" x14ac:dyDescent="0.3">
      <c r="A95">
        <v>43</v>
      </c>
      <c r="B95" t="s">
        <v>6188</v>
      </c>
      <c r="C95" t="s">
        <v>179</v>
      </c>
      <c r="D95" t="s">
        <v>180</v>
      </c>
      <c r="E95" s="446" t="s">
        <v>6189</v>
      </c>
    </row>
    <row r="96" spans="1:5" ht="14.4" x14ac:dyDescent="0.3">
      <c r="A96">
        <v>103</v>
      </c>
      <c r="B96" t="s">
        <v>305</v>
      </c>
      <c r="C96" t="s">
        <v>179</v>
      </c>
      <c r="D96" t="s">
        <v>180</v>
      </c>
      <c r="E96" s="446" t="s">
        <v>3817</v>
      </c>
    </row>
    <row r="97" spans="1:5" ht="14.4" x14ac:dyDescent="0.3">
      <c r="A97">
        <v>107</v>
      </c>
      <c r="B97" t="s">
        <v>306</v>
      </c>
      <c r="C97" t="s">
        <v>179</v>
      </c>
      <c r="D97" t="s">
        <v>180</v>
      </c>
      <c r="E97" s="446" t="s">
        <v>587</v>
      </c>
    </row>
    <row r="98" spans="1:5" ht="14.4" x14ac:dyDescent="0.3">
      <c r="A98">
        <v>65</v>
      </c>
      <c r="B98" t="s">
        <v>308</v>
      </c>
      <c r="C98" t="s">
        <v>179</v>
      </c>
      <c r="D98" t="s">
        <v>180</v>
      </c>
      <c r="E98" s="446" t="s">
        <v>784</v>
      </c>
    </row>
    <row r="99" spans="1:5" ht="14.4" x14ac:dyDescent="0.3">
      <c r="A99">
        <v>108</v>
      </c>
      <c r="B99" t="s">
        <v>310</v>
      </c>
      <c r="C99" t="s">
        <v>179</v>
      </c>
      <c r="D99" t="s">
        <v>180</v>
      </c>
      <c r="E99" s="446" t="s">
        <v>1440</v>
      </c>
    </row>
    <row r="100" spans="1:5" ht="14.4" x14ac:dyDescent="0.3">
      <c r="A100">
        <v>110</v>
      </c>
      <c r="B100" t="s">
        <v>312</v>
      </c>
      <c r="C100" t="s">
        <v>179</v>
      </c>
      <c r="D100" t="s">
        <v>180</v>
      </c>
      <c r="E100" s="446" t="s">
        <v>449</v>
      </c>
    </row>
    <row r="101" spans="1:5" ht="14.4" x14ac:dyDescent="0.3">
      <c r="A101">
        <v>109</v>
      </c>
      <c r="B101" t="s">
        <v>314</v>
      </c>
      <c r="C101" t="s">
        <v>179</v>
      </c>
      <c r="D101" t="s">
        <v>180</v>
      </c>
      <c r="E101" s="446" t="s">
        <v>5110</v>
      </c>
    </row>
    <row r="102" spans="1:5" ht="14.4" x14ac:dyDescent="0.3">
      <c r="A102">
        <v>111</v>
      </c>
      <c r="B102" t="s">
        <v>316</v>
      </c>
      <c r="C102" t="s">
        <v>179</v>
      </c>
      <c r="D102" t="s">
        <v>180</v>
      </c>
      <c r="E102" s="446" t="s">
        <v>4259</v>
      </c>
    </row>
    <row r="103" spans="1:5" ht="14.4" x14ac:dyDescent="0.3">
      <c r="A103">
        <v>112</v>
      </c>
      <c r="B103" t="s">
        <v>317</v>
      </c>
      <c r="C103" t="s">
        <v>179</v>
      </c>
      <c r="D103" t="s">
        <v>180</v>
      </c>
      <c r="E103" s="446" t="s">
        <v>2311</v>
      </c>
    </row>
    <row r="104" spans="1:5" ht="14.4" x14ac:dyDescent="0.3">
      <c r="A104">
        <v>113</v>
      </c>
      <c r="B104" t="s">
        <v>319</v>
      </c>
      <c r="C104" t="s">
        <v>179</v>
      </c>
      <c r="D104" t="s">
        <v>180</v>
      </c>
      <c r="E104" s="446" t="s">
        <v>6190</v>
      </c>
    </row>
    <row r="105" spans="1:5" ht="14.4" x14ac:dyDescent="0.3">
      <c r="A105">
        <v>104</v>
      </c>
      <c r="B105" t="s">
        <v>320</v>
      </c>
      <c r="C105" t="s">
        <v>179</v>
      </c>
      <c r="D105" t="s">
        <v>180</v>
      </c>
      <c r="E105" s="446" t="s">
        <v>6191</v>
      </c>
    </row>
    <row r="106" spans="1:5" ht="14.4" x14ac:dyDescent="0.3">
      <c r="A106">
        <v>102</v>
      </c>
      <c r="B106" t="s">
        <v>321</v>
      </c>
      <c r="C106" t="s">
        <v>179</v>
      </c>
      <c r="D106" t="s">
        <v>180</v>
      </c>
      <c r="E106" s="446" t="s">
        <v>3916</v>
      </c>
    </row>
    <row r="107" spans="1:5" ht="14.4" x14ac:dyDescent="0.3">
      <c r="A107">
        <v>95</v>
      </c>
      <c r="B107" t="s">
        <v>323</v>
      </c>
      <c r="C107" t="s">
        <v>179</v>
      </c>
      <c r="D107" t="s">
        <v>180</v>
      </c>
      <c r="E107" s="446" t="s">
        <v>1410</v>
      </c>
    </row>
    <row r="108" spans="1:5" ht="14.4" x14ac:dyDescent="0.3">
      <c r="A108">
        <v>96</v>
      </c>
      <c r="B108" t="s">
        <v>325</v>
      </c>
      <c r="C108" t="s">
        <v>179</v>
      </c>
      <c r="D108" t="s">
        <v>180</v>
      </c>
      <c r="E108" s="446" t="s">
        <v>1844</v>
      </c>
    </row>
    <row r="109" spans="1:5" ht="14.4" x14ac:dyDescent="0.3">
      <c r="A109">
        <v>97</v>
      </c>
      <c r="B109" t="s">
        <v>327</v>
      </c>
      <c r="C109" t="s">
        <v>179</v>
      </c>
      <c r="D109" t="s">
        <v>180</v>
      </c>
      <c r="E109" s="446" t="s">
        <v>6192</v>
      </c>
    </row>
    <row r="110" spans="1:5" ht="14.4" x14ac:dyDescent="0.3">
      <c r="A110">
        <v>98</v>
      </c>
      <c r="B110" t="s">
        <v>329</v>
      </c>
      <c r="C110" t="s">
        <v>179</v>
      </c>
      <c r="D110" t="s">
        <v>180</v>
      </c>
      <c r="E110" s="446" t="s">
        <v>6193</v>
      </c>
    </row>
    <row r="111" spans="1:5" ht="14.4" x14ac:dyDescent="0.3">
      <c r="A111">
        <v>99</v>
      </c>
      <c r="B111" t="s">
        <v>331</v>
      </c>
      <c r="C111" t="s">
        <v>179</v>
      </c>
      <c r="D111" t="s">
        <v>180</v>
      </c>
      <c r="E111" s="446" t="s">
        <v>6194</v>
      </c>
    </row>
    <row r="112" spans="1:5" ht="14.4" x14ac:dyDescent="0.3">
      <c r="A112">
        <v>60</v>
      </c>
      <c r="B112" t="s">
        <v>334</v>
      </c>
      <c r="C112" t="s">
        <v>179</v>
      </c>
      <c r="D112" t="s">
        <v>180</v>
      </c>
      <c r="E112" s="446" t="s">
        <v>5307</v>
      </c>
    </row>
    <row r="113" spans="1:5" ht="14.4" x14ac:dyDescent="0.3">
      <c r="A113">
        <v>72</v>
      </c>
      <c r="B113" t="s">
        <v>335</v>
      </c>
      <c r="C113" t="s">
        <v>179</v>
      </c>
      <c r="D113" t="s">
        <v>180</v>
      </c>
      <c r="E113" s="446" t="s">
        <v>6195</v>
      </c>
    </row>
    <row r="114" spans="1:5" ht="14.4" x14ac:dyDescent="0.3">
      <c r="A114">
        <v>67</v>
      </c>
      <c r="B114" t="s">
        <v>6196</v>
      </c>
      <c r="C114" t="s">
        <v>179</v>
      </c>
      <c r="D114" t="s">
        <v>180</v>
      </c>
      <c r="E114" s="446" t="s">
        <v>328</v>
      </c>
    </row>
    <row r="115" spans="1:5" ht="14.4" x14ac:dyDescent="0.3">
      <c r="A115">
        <v>71</v>
      </c>
      <c r="B115" t="s">
        <v>6197</v>
      </c>
      <c r="C115" t="s">
        <v>179</v>
      </c>
      <c r="D115" t="s">
        <v>180</v>
      </c>
      <c r="E115" s="446" t="s">
        <v>1621</v>
      </c>
    </row>
    <row r="116" spans="1:5" ht="14.4" x14ac:dyDescent="0.3">
      <c r="A116">
        <v>73</v>
      </c>
      <c r="B116" t="s">
        <v>6198</v>
      </c>
      <c r="C116" t="s">
        <v>179</v>
      </c>
      <c r="D116" t="s">
        <v>180</v>
      </c>
      <c r="E116" s="446" t="s">
        <v>3406</v>
      </c>
    </row>
    <row r="117" spans="1:5" ht="14.4" x14ac:dyDescent="0.3">
      <c r="A117">
        <v>100</v>
      </c>
      <c r="B117" t="s">
        <v>6199</v>
      </c>
      <c r="C117" t="s">
        <v>179</v>
      </c>
      <c r="D117" t="s">
        <v>180</v>
      </c>
      <c r="E117" s="446" t="s">
        <v>6200</v>
      </c>
    </row>
    <row r="118" spans="1:5" ht="14.4" x14ac:dyDescent="0.3">
      <c r="A118">
        <v>75</v>
      </c>
      <c r="B118" t="s">
        <v>6201</v>
      </c>
      <c r="C118" t="s">
        <v>179</v>
      </c>
      <c r="D118" t="s">
        <v>180</v>
      </c>
      <c r="E118" s="446" t="s">
        <v>6202</v>
      </c>
    </row>
    <row r="119" spans="1:5" ht="14.4" x14ac:dyDescent="0.3">
      <c r="A119">
        <v>83</v>
      </c>
      <c r="B119" t="s">
        <v>6203</v>
      </c>
      <c r="C119" t="s">
        <v>179</v>
      </c>
      <c r="D119" t="s">
        <v>180</v>
      </c>
      <c r="E119" s="446" t="s">
        <v>6204</v>
      </c>
    </row>
    <row r="120" spans="1:5" ht="14.4" x14ac:dyDescent="0.3">
      <c r="A120">
        <v>74</v>
      </c>
      <c r="B120" t="s">
        <v>6205</v>
      </c>
      <c r="C120" t="s">
        <v>179</v>
      </c>
      <c r="D120" t="s">
        <v>180</v>
      </c>
      <c r="E120" s="446" t="s">
        <v>6206</v>
      </c>
    </row>
    <row r="121" spans="1:5" ht="14.4" x14ac:dyDescent="0.3">
      <c r="A121">
        <v>106</v>
      </c>
      <c r="B121" t="s">
        <v>6207</v>
      </c>
      <c r="C121" t="s">
        <v>179</v>
      </c>
      <c r="D121" t="s">
        <v>180</v>
      </c>
      <c r="E121" s="446" t="s">
        <v>6208</v>
      </c>
    </row>
    <row r="122" spans="1:5" ht="14.4" x14ac:dyDescent="0.3">
      <c r="A122">
        <v>88</v>
      </c>
      <c r="B122" t="s">
        <v>6209</v>
      </c>
      <c r="C122" t="s">
        <v>179</v>
      </c>
      <c r="D122" t="s">
        <v>180</v>
      </c>
      <c r="E122" s="446" t="s">
        <v>2753</v>
      </c>
    </row>
    <row r="123" spans="1:5" ht="14.4" x14ac:dyDescent="0.3">
      <c r="A123">
        <v>82</v>
      </c>
      <c r="B123" t="s">
        <v>6210</v>
      </c>
      <c r="C123" t="s">
        <v>179</v>
      </c>
      <c r="D123" t="s">
        <v>180</v>
      </c>
      <c r="E123" s="446" t="s">
        <v>6211</v>
      </c>
    </row>
    <row r="124" spans="1:5" ht="14.4" x14ac:dyDescent="0.3">
      <c r="A124">
        <v>105</v>
      </c>
      <c r="B124" t="s">
        <v>6212</v>
      </c>
      <c r="C124" t="s">
        <v>179</v>
      </c>
      <c r="D124" t="s">
        <v>180</v>
      </c>
      <c r="E124" s="446" t="s">
        <v>6213</v>
      </c>
    </row>
    <row r="125" spans="1:5" ht="14.4" x14ac:dyDescent="0.3">
      <c r="A125">
        <v>39719</v>
      </c>
      <c r="B125" t="s">
        <v>339</v>
      </c>
      <c r="C125" t="s">
        <v>254</v>
      </c>
      <c r="D125" t="s">
        <v>180</v>
      </c>
      <c r="E125" s="446" t="s">
        <v>6214</v>
      </c>
    </row>
    <row r="126" spans="1:5" ht="14.4" x14ac:dyDescent="0.3">
      <c r="A126">
        <v>3410</v>
      </c>
      <c r="B126" t="s">
        <v>340</v>
      </c>
      <c r="C126" t="s">
        <v>252</v>
      </c>
      <c r="D126" t="s">
        <v>180</v>
      </c>
      <c r="E126" s="446" t="s">
        <v>6215</v>
      </c>
    </row>
    <row r="127" spans="1:5" ht="14.4" x14ac:dyDescent="0.3">
      <c r="A127">
        <v>4791</v>
      </c>
      <c r="B127" t="s">
        <v>341</v>
      </c>
      <c r="C127" t="s">
        <v>252</v>
      </c>
      <c r="D127" t="s">
        <v>180</v>
      </c>
      <c r="E127" s="446" t="s">
        <v>6216</v>
      </c>
    </row>
    <row r="128" spans="1:5" ht="14.4" x14ac:dyDescent="0.3">
      <c r="A128">
        <v>157</v>
      </c>
      <c r="B128" t="s">
        <v>342</v>
      </c>
      <c r="C128" t="s">
        <v>252</v>
      </c>
      <c r="D128" t="s">
        <v>180</v>
      </c>
      <c r="E128" s="446" t="s">
        <v>6217</v>
      </c>
    </row>
    <row r="129" spans="1:5" ht="14.4" x14ac:dyDescent="0.3">
      <c r="A129">
        <v>156</v>
      </c>
      <c r="B129" t="s">
        <v>343</v>
      </c>
      <c r="C129" t="s">
        <v>252</v>
      </c>
      <c r="D129" t="s">
        <v>180</v>
      </c>
      <c r="E129" s="446" t="s">
        <v>6218</v>
      </c>
    </row>
    <row r="130" spans="1:5" ht="14.4" x14ac:dyDescent="0.3">
      <c r="A130">
        <v>131</v>
      </c>
      <c r="B130" t="s">
        <v>344</v>
      </c>
      <c r="C130" t="s">
        <v>252</v>
      </c>
      <c r="D130" t="s">
        <v>180</v>
      </c>
      <c r="E130" s="446" t="s">
        <v>6219</v>
      </c>
    </row>
    <row r="131" spans="1:5" ht="14.4" x14ac:dyDescent="0.3">
      <c r="A131">
        <v>21114</v>
      </c>
      <c r="B131" t="s">
        <v>345</v>
      </c>
      <c r="C131" t="s">
        <v>179</v>
      </c>
      <c r="D131" t="s">
        <v>180</v>
      </c>
      <c r="E131" s="446" t="s">
        <v>6220</v>
      </c>
    </row>
    <row r="132" spans="1:5" ht="14.4" x14ac:dyDescent="0.3">
      <c r="A132">
        <v>119</v>
      </c>
      <c r="B132" t="s">
        <v>347</v>
      </c>
      <c r="C132" t="s">
        <v>179</v>
      </c>
      <c r="D132" t="s">
        <v>189</v>
      </c>
      <c r="E132" s="446" t="s">
        <v>6170</v>
      </c>
    </row>
    <row r="133" spans="1:5" ht="14.4" x14ac:dyDescent="0.3">
      <c r="A133">
        <v>122</v>
      </c>
      <c r="B133" t="s">
        <v>348</v>
      </c>
      <c r="C133" t="s">
        <v>179</v>
      </c>
      <c r="D133" t="s">
        <v>180</v>
      </c>
      <c r="E133" s="446" t="s">
        <v>6221</v>
      </c>
    </row>
    <row r="134" spans="1:5" ht="14.4" x14ac:dyDescent="0.3">
      <c r="A134">
        <v>20080</v>
      </c>
      <c r="B134" t="s">
        <v>349</v>
      </c>
      <c r="C134" t="s">
        <v>179</v>
      </c>
      <c r="D134" t="s">
        <v>180</v>
      </c>
      <c r="E134" s="446" t="s">
        <v>4632</v>
      </c>
    </row>
    <row r="135" spans="1:5" ht="14.4" x14ac:dyDescent="0.3">
      <c r="A135">
        <v>124</v>
      </c>
      <c r="B135" t="s">
        <v>350</v>
      </c>
      <c r="C135" t="s">
        <v>254</v>
      </c>
      <c r="D135" t="s">
        <v>180</v>
      </c>
      <c r="E135" s="446" t="s">
        <v>3237</v>
      </c>
    </row>
    <row r="136" spans="1:5" ht="14.4" x14ac:dyDescent="0.3">
      <c r="A136">
        <v>7334</v>
      </c>
      <c r="B136" t="s">
        <v>351</v>
      </c>
      <c r="C136" t="s">
        <v>254</v>
      </c>
      <c r="D136" t="s">
        <v>180</v>
      </c>
      <c r="E136" s="446" t="s">
        <v>6222</v>
      </c>
    </row>
    <row r="137" spans="1:5" ht="14.4" x14ac:dyDescent="0.3">
      <c r="A137">
        <v>45146</v>
      </c>
      <c r="B137" t="s">
        <v>353</v>
      </c>
      <c r="C137" t="s">
        <v>252</v>
      </c>
      <c r="D137" t="s">
        <v>180</v>
      </c>
      <c r="E137" s="446" t="s">
        <v>6223</v>
      </c>
    </row>
    <row r="138" spans="1:5" ht="14.4" x14ac:dyDescent="0.3">
      <c r="A138">
        <v>123</v>
      </c>
      <c r="B138" t="s">
        <v>355</v>
      </c>
      <c r="C138" t="s">
        <v>254</v>
      </c>
      <c r="D138" t="s">
        <v>189</v>
      </c>
      <c r="E138" s="446" t="s">
        <v>2482</v>
      </c>
    </row>
    <row r="139" spans="1:5" ht="14.4" x14ac:dyDescent="0.3">
      <c r="A139">
        <v>127</v>
      </c>
      <c r="B139" t="s">
        <v>357</v>
      </c>
      <c r="C139" t="s">
        <v>254</v>
      </c>
      <c r="D139" t="s">
        <v>180</v>
      </c>
      <c r="E139" s="446" t="s">
        <v>6224</v>
      </c>
    </row>
    <row r="140" spans="1:5" ht="14.4" x14ac:dyDescent="0.3">
      <c r="A140">
        <v>133</v>
      </c>
      <c r="B140" t="s">
        <v>358</v>
      </c>
      <c r="C140" t="s">
        <v>254</v>
      </c>
      <c r="D140" t="s">
        <v>180</v>
      </c>
      <c r="E140" s="446" t="s">
        <v>356</v>
      </c>
    </row>
    <row r="141" spans="1:5" ht="14.4" x14ac:dyDescent="0.3">
      <c r="A141">
        <v>43617</v>
      </c>
      <c r="B141" t="s">
        <v>360</v>
      </c>
      <c r="C141" t="s">
        <v>254</v>
      </c>
      <c r="D141" t="s">
        <v>180</v>
      </c>
      <c r="E141" s="446" t="s">
        <v>257</v>
      </c>
    </row>
    <row r="142" spans="1:5" ht="14.4" x14ac:dyDescent="0.3">
      <c r="A142">
        <v>132</v>
      </c>
      <c r="B142" t="s">
        <v>361</v>
      </c>
      <c r="C142" t="s">
        <v>254</v>
      </c>
      <c r="D142" t="s">
        <v>180</v>
      </c>
      <c r="E142" s="446" t="s">
        <v>6225</v>
      </c>
    </row>
    <row r="143" spans="1:5" ht="14.4" x14ac:dyDescent="0.3">
      <c r="A143">
        <v>43618</v>
      </c>
      <c r="B143" t="s">
        <v>363</v>
      </c>
      <c r="C143" t="s">
        <v>252</v>
      </c>
      <c r="D143" t="s">
        <v>180</v>
      </c>
      <c r="E143" s="446" t="s">
        <v>6226</v>
      </c>
    </row>
    <row r="144" spans="1:5" ht="14.4" x14ac:dyDescent="0.3">
      <c r="A144">
        <v>37476</v>
      </c>
      <c r="B144" t="s">
        <v>364</v>
      </c>
      <c r="C144" t="s">
        <v>179</v>
      </c>
      <c r="D144" t="s">
        <v>180</v>
      </c>
      <c r="E144" s="446" t="s">
        <v>6227</v>
      </c>
    </row>
    <row r="145" spans="1:5" ht="14.4" x14ac:dyDescent="0.3">
      <c r="A145">
        <v>37478</v>
      </c>
      <c r="B145" t="s">
        <v>365</v>
      </c>
      <c r="C145" t="s">
        <v>179</v>
      </c>
      <c r="D145" t="s">
        <v>180</v>
      </c>
      <c r="E145" s="446" t="s">
        <v>6228</v>
      </c>
    </row>
    <row r="146" spans="1:5" ht="14.4" x14ac:dyDescent="0.3">
      <c r="A146">
        <v>37477</v>
      </c>
      <c r="B146" t="s">
        <v>366</v>
      </c>
      <c r="C146" t="s">
        <v>179</v>
      </c>
      <c r="D146" t="s">
        <v>180</v>
      </c>
      <c r="E146" s="446" t="s">
        <v>6229</v>
      </c>
    </row>
    <row r="147" spans="1:5" ht="14.4" x14ac:dyDescent="0.3">
      <c r="A147">
        <v>37479</v>
      </c>
      <c r="B147" t="s">
        <v>367</v>
      </c>
      <c r="C147" t="s">
        <v>179</v>
      </c>
      <c r="D147" t="s">
        <v>180</v>
      </c>
      <c r="E147" s="446" t="s">
        <v>6230</v>
      </c>
    </row>
    <row r="148" spans="1:5" ht="14.4" x14ac:dyDescent="0.3">
      <c r="A148">
        <v>4319</v>
      </c>
      <c r="B148" t="s">
        <v>368</v>
      </c>
      <c r="C148" t="s">
        <v>179</v>
      </c>
      <c r="D148" t="s">
        <v>180</v>
      </c>
      <c r="E148" s="446" t="s">
        <v>2305</v>
      </c>
    </row>
    <row r="149" spans="1:5" ht="14.4" x14ac:dyDescent="0.3">
      <c r="A149">
        <v>42409</v>
      </c>
      <c r="B149" t="s">
        <v>370</v>
      </c>
      <c r="C149" t="s">
        <v>252</v>
      </c>
      <c r="D149" t="s">
        <v>180</v>
      </c>
      <c r="E149" s="446" t="s">
        <v>3177</v>
      </c>
    </row>
    <row r="150" spans="1:5" ht="14.4" x14ac:dyDescent="0.3">
      <c r="A150">
        <v>40553</v>
      </c>
      <c r="B150" t="s">
        <v>372</v>
      </c>
      <c r="C150" t="s">
        <v>373</v>
      </c>
      <c r="D150" t="s">
        <v>189</v>
      </c>
      <c r="E150" s="446" t="s">
        <v>6231</v>
      </c>
    </row>
    <row r="151" spans="1:5" ht="14.4" x14ac:dyDescent="0.3">
      <c r="A151">
        <v>6114</v>
      </c>
      <c r="B151" t="s">
        <v>374</v>
      </c>
      <c r="C151" t="s">
        <v>375</v>
      </c>
      <c r="D151" t="s">
        <v>180</v>
      </c>
      <c r="E151" s="446" t="s">
        <v>6232</v>
      </c>
    </row>
    <row r="152" spans="1:5" ht="14.4" x14ac:dyDescent="0.3">
      <c r="A152">
        <v>40912</v>
      </c>
      <c r="B152" t="s">
        <v>377</v>
      </c>
      <c r="C152" t="s">
        <v>378</v>
      </c>
      <c r="D152" t="s">
        <v>180</v>
      </c>
      <c r="E152" s="446" t="s">
        <v>6233</v>
      </c>
    </row>
    <row r="153" spans="1:5" ht="14.4" x14ac:dyDescent="0.3">
      <c r="A153">
        <v>247</v>
      </c>
      <c r="B153" t="s">
        <v>379</v>
      </c>
      <c r="C153" t="s">
        <v>375</v>
      </c>
      <c r="D153" t="s">
        <v>180</v>
      </c>
      <c r="E153" s="446" t="s">
        <v>6232</v>
      </c>
    </row>
    <row r="154" spans="1:5" ht="14.4" x14ac:dyDescent="0.3">
      <c r="A154">
        <v>40919</v>
      </c>
      <c r="B154" t="s">
        <v>380</v>
      </c>
      <c r="C154" t="s">
        <v>378</v>
      </c>
      <c r="D154" t="s">
        <v>180</v>
      </c>
      <c r="E154" s="446" t="s">
        <v>6233</v>
      </c>
    </row>
    <row r="155" spans="1:5" ht="14.4" x14ac:dyDescent="0.3">
      <c r="A155">
        <v>44499</v>
      </c>
      <c r="B155" t="s">
        <v>381</v>
      </c>
      <c r="C155" t="s">
        <v>375</v>
      </c>
      <c r="D155" t="s">
        <v>180</v>
      </c>
      <c r="E155" s="446" t="s">
        <v>6232</v>
      </c>
    </row>
    <row r="156" spans="1:5" ht="14.4" x14ac:dyDescent="0.3">
      <c r="A156">
        <v>40984</v>
      </c>
      <c r="B156" t="s">
        <v>382</v>
      </c>
      <c r="C156" t="s">
        <v>378</v>
      </c>
      <c r="D156" t="s">
        <v>180</v>
      </c>
      <c r="E156" s="446" t="s">
        <v>6233</v>
      </c>
    </row>
    <row r="157" spans="1:5" ht="14.4" x14ac:dyDescent="0.3">
      <c r="A157">
        <v>248</v>
      </c>
      <c r="B157" t="s">
        <v>383</v>
      </c>
      <c r="C157" t="s">
        <v>375</v>
      </c>
      <c r="D157" t="s">
        <v>180</v>
      </c>
      <c r="E157" s="446" t="s">
        <v>2300</v>
      </c>
    </row>
    <row r="158" spans="1:5" ht="14.4" x14ac:dyDescent="0.3">
      <c r="A158">
        <v>41086</v>
      </c>
      <c r="B158" t="s">
        <v>385</v>
      </c>
      <c r="C158" t="s">
        <v>378</v>
      </c>
      <c r="D158" t="s">
        <v>180</v>
      </c>
      <c r="E158" s="446" t="s">
        <v>6234</v>
      </c>
    </row>
    <row r="159" spans="1:5" ht="14.4" x14ac:dyDescent="0.3">
      <c r="A159">
        <v>34466</v>
      </c>
      <c r="B159" t="s">
        <v>386</v>
      </c>
      <c r="C159" t="s">
        <v>375</v>
      </c>
      <c r="D159" t="s">
        <v>180</v>
      </c>
      <c r="E159" s="446" t="s">
        <v>6232</v>
      </c>
    </row>
    <row r="160" spans="1:5" ht="14.4" x14ac:dyDescent="0.3">
      <c r="A160">
        <v>41083</v>
      </c>
      <c r="B160" t="s">
        <v>387</v>
      </c>
      <c r="C160" t="s">
        <v>378</v>
      </c>
      <c r="D160" t="s">
        <v>180</v>
      </c>
      <c r="E160" s="446" t="s">
        <v>6233</v>
      </c>
    </row>
    <row r="161" spans="1:5" ht="14.4" x14ac:dyDescent="0.3">
      <c r="A161">
        <v>252</v>
      </c>
      <c r="B161" t="s">
        <v>388</v>
      </c>
      <c r="C161" t="s">
        <v>375</v>
      </c>
      <c r="D161" t="s">
        <v>180</v>
      </c>
      <c r="E161" s="446" t="s">
        <v>6232</v>
      </c>
    </row>
    <row r="162" spans="1:5" ht="14.4" x14ac:dyDescent="0.3">
      <c r="A162">
        <v>40909</v>
      </c>
      <c r="B162" t="s">
        <v>389</v>
      </c>
      <c r="C162" t="s">
        <v>378</v>
      </c>
      <c r="D162" t="s">
        <v>180</v>
      </c>
      <c r="E162" s="446" t="s">
        <v>6233</v>
      </c>
    </row>
    <row r="163" spans="1:5" ht="14.4" x14ac:dyDescent="0.3">
      <c r="A163">
        <v>242</v>
      </c>
      <c r="B163" t="s">
        <v>390</v>
      </c>
      <c r="C163" t="s">
        <v>375</v>
      </c>
      <c r="D163" t="s">
        <v>180</v>
      </c>
      <c r="E163" s="446" t="s">
        <v>6235</v>
      </c>
    </row>
    <row r="164" spans="1:5" ht="14.4" x14ac:dyDescent="0.3">
      <c r="A164">
        <v>41085</v>
      </c>
      <c r="B164" t="s">
        <v>392</v>
      </c>
      <c r="C164" t="s">
        <v>378</v>
      </c>
      <c r="D164" t="s">
        <v>180</v>
      </c>
      <c r="E164" s="446" t="s">
        <v>6236</v>
      </c>
    </row>
    <row r="165" spans="1:5" ht="14.4" x14ac:dyDescent="0.3">
      <c r="A165">
        <v>427</v>
      </c>
      <c r="B165" t="s">
        <v>393</v>
      </c>
      <c r="C165" t="s">
        <v>179</v>
      </c>
      <c r="D165" t="s">
        <v>180</v>
      </c>
      <c r="E165" s="446" t="s">
        <v>6237</v>
      </c>
    </row>
    <row r="166" spans="1:5" ht="14.4" x14ac:dyDescent="0.3">
      <c r="A166">
        <v>417</v>
      </c>
      <c r="B166" t="s">
        <v>395</v>
      </c>
      <c r="C166" t="s">
        <v>179</v>
      </c>
      <c r="D166" t="s">
        <v>180</v>
      </c>
      <c r="E166" s="446" t="s">
        <v>315</v>
      </c>
    </row>
    <row r="167" spans="1:5" ht="14.4" x14ac:dyDescent="0.3">
      <c r="A167">
        <v>11273</v>
      </c>
      <c r="B167" t="s">
        <v>397</v>
      </c>
      <c r="C167" t="s">
        <v>179</v>
      </c>
      <c r="D167" t="s">
        <v>180</v>
      </c>
      <c r="E167" s="446" t="s">
        <v>260</v>
      </c>
    </row>
    <row r="168" spans="1:5" ht="14.4" x14ac:dyDescent="0.3">
      <c r="A168">
        <v>11272</v>
      </c>
      <c r="B168" t="s">
        <v>399</v>
      </c>
      <c r="C168" t="s">
        <v>179</v>
      </c>
      <c r="D168" t="s">
        <v>180</v>
      </c>
      <c r="E168" s="446" t="s">
        <v>2209</v>
      </c>
    </row>
    <row r="169" spans="1:5" ht="14.4" x14ac:dyDescent="0.3">
      <c r="A169">
        <v>11275</v>
      </c>
      <c r="B169" t="s">
        <v>401</v>
      </c>
      <c r="C169" t="s">
        <v>179</v>
      </c>
      <c r="D169" t="s">
        <v>180</v>
      </c>
      <c r="E169" s="446" t="s">
        <v>6238</v>
      </c>
    </row>
    <row r="170" spans="1:5" ht="14.4" x14ac:dyDescent="0.3">
      <c r="A170">
        <v>11274</v>
      </c>
      <c r="B170" t="s">
        <v>403</v>
      </c>
      <c r="C170" t="s">
        <v>179</v>
      </c>
      <c r="D170" t="s">
        <v>180</v>
      </c>
      <c r="E170" s="446" t="s">
        <v>1064</v>
      </c>
    </row>
    <row r="171" spans="1:5" ht="14.4" x14ac:dyDescent="0.3">
      <c r="A171">
        <v>38470</v>
      </c>
      <c r="B171" t="s">
        <v>6239</v>
      </c>
      <c r="C171" t="s">
        <v>179</v>
      </c>
      <c r="D171" t="s">
        <v>189</v>
      </c>
      <c r="E171" s="446" t="s">
        <v>6240</v>
      </c>
    </row>
    <row r="172" spans="1:5" ht="14.4" x14ac:dyDescent="0.3">
      <c r="A172">
        <v>38547</v>
      </c>
      <c r="B172" t="s">
        <v>404</v>
      </c>
      <c r="C172" t="s">
        <v>179</v>
      </c>
      <c r="D172" t="s">
        <v>180</v>
      </c>
      <c r="E172" s="446" t="s">
        <v>6241</v>
      </c>
    </row>
    <row r="173" spans="1:5" ht="14.4" x14ac:dyDescent="0.3">
      <c r="A173">
        <v>38469</v>
      </c>
      <c r="B173" t="s">
        <v>6242</v>
      </c>
      <c r="C173" t="s">
        <v>179</v>
      </c>
      <c r="D173" t="s">
        <v>180</v>
      </c>
      <c r="E173" s="446" t="s">
        <v>6243</v>
      </c>
    </row>
    <row r="174" spans="1:5" ht="14.4" x14ac:dyDescent="0.3">
      <c r="A174">
        <v>38467</v>
      </c>
      <c r="B174" t="s">
        <v>6244</v>
      </c>
      <c r="C174" t="s">
        <v>179</v>
      </c>
      <c r="D174" t="s">
        <v>180</v>
      </c>
      <c r="E174" s="446" t="s">
        <v>6245</v>
      </c>
    </row>
    <row r="175" spans="1:5" ht="14.4" x14ac:dyDescent="0.3">
      <c r="A175">
        <v>38468</v>
      </c>
      <c r="B175" t="s">
        <v>6246</v>
      </c>
      <c r="C175" t="s">
        <v>179</v>
      </c>
      <c r="D175" t="s">
        <v>180</v>
      </c>
      <c r="E175" s="446" t="s">
        <v>6247</v>
      </c>
    </row>
    <row r="176" spans="1:5" ht="14.4" x14ac:dyDescent="0.3">
      <c r="A176">
        <v>38471</v>
      </c>
      <c r="B176" t="s">
        <v>405</v>
      </c>
      <c r="C176" t="s">
        <v>179</v>
      </c>
      <c r="D176" t="s">
        <v>180</v>
      </c>
      <c r="E176" s="446" t="s">
        <v>6248</v>
      </c>
    </row>
    <row r="177" spans="1:5" ht="14.4" x14ac:dyDescent="0.3">
      <c r="A177">
        <v>37370</v>
      </c>
      <c r="B177" t="s">
        <v>406</v>
      </c>
      <c r="C177" t="s">
        <v>375</v>
      </c>
      <c r="D177" t="s">
        <v>189</v>
      </c>
      <c r="E177" s="446" t="s">
        <v>407</v>
      </c>
    </row>
    <row r="178" spans="1:5" ht="14.4" x14ac:dyDescent="0.3">
      <c r="A178">
        <v>40862</v>
      </c>
      <c r="B178" t="s">
        <v>408</v>
      </c>
      <c r="C178" t="s">
        <v>378</v>
      </c>
      <c r="D178" t="s">
        <v>189</v>
      </c>
      <c r="E178" s="446" t="s">
        <v>409</v>
      </c>
    </row>
    <row r="179" spans="1:5" ht="14.4" x14ac:dyDescent="0.3">
      <c r="A179">
        <v>10658</v>
      </c>
      <c r="B179" t="s">
        <v>410</v>
      </c>
      <c r="C179" t="s">
        <v>179</v>
      </c>
      <c r="D179" t="s">
        <v>189</v>
      </c>
      <c r="E179" s="446" t="s">
        <v>6249</v>
      </c>
    </row>
    <row r="180" spans="1:5" ht="14.4" x14ac:dyDescent="0.3">
      <c r="A180">
        <v>253</v>
      </c>
      <c r="B180" t="s">
        <v>411</v>
      </c>
      <c r="C180" t="s">
        <v>375</v>
      </c>
      <c r="D180" t="s">
        <v>189</v>
      </c>
      <c r="E180" s="446" t="s">
        <v>1140</v>
      </c>
    </row>
    <row r="181" spans="1:5" ht="14.4" x14ac:dyDescent="0.3">
      <c r="A181">
        <v>40809</v>
      </c>
      <c r="B181" t="s">
        <v>412</v>
      </c>
      <c r="C181" t="s">
        <v>378</v>
      </c>
      <c r="D181" t="s">
        <v>180</v>
      </c>
      <c r="E181" s="446" t="s">
        <v>6250</v>
      </c>
    </row>
    <row r="182" spans="1:5" ht="14.4" x14ac:dyDescent="0.3">
      <c r="A182">
        <v>42428</v>
      </c>
      <c r="B182" t="s">
        <v>413</v>
      </c>
      <c r="C182" t="s">
        <v>179</v>
      </c>
      <c r="D182" t="s">
        <v>189</v>
      </c>
      <c r="E182" s="446" t="s">
        <v>414</v>
      </c>
    </row>
    <row r="183" spans="1:5" ht="14.4" x14ac:dyDescent="0.3">
      <c r="A183">
        <v>301</v>
      </c>
      <c r="B183" t="s">
        <v>415</v>
      </c>
      <c r="C183" t="s">
        <v>179</v>
      </c>
      <c r="D183" t="s">
        <v>189</v>
      </c>
      <c r="E183" s="446" t="s">
        <v>6251</v>
      </c>
    </row>
    <row r="184" spans="1:5" ht="14.4" x14ac:dyDescent="0.3">
      <c r="A184">
        <v>296</v>
      </c>
      <c r="B184" t="s">
        <v>417</v>
      </c>
      <c r="C184" t="s">
        <v>179</v>
      </c>
      <c r="D184" t="s">
        <v>180</v>
      </c>
      <c r="E184" s="446" t="s">
        <v>6252</v>
      </c>
    </row>
    <row r="185" spans="1:5" ht="14.4" x14ac:dyDescent="0.3">
      <c r="A185">
        <v>297</v>
      </c>
      <c r="B185" t="s">
        <v>418</v>
      </c>
      <c r="C185" t="s">
        <v>179</v>
      </c>
      <c r="D185" t="s">
        <v>180</v>
      </c>
      <c r="E185" s="446" t="s">
        <v>3185</v>
      </c>
    </row>
    <row r="186" spans="1:5" ht="14.4" x14ac:dyDescent="0.3">
      <c r="A186">
        <v>299</v>
      </c>
      <c r="B186" t="s">
        <v>420</v>
      </c>
      <c r="C186" t="s">
        <v>179</v>
      </c>
      <c r="D186" t="s">
        <v>180</v>
      </c>
      <c r="E186" s="446" t="s">
        <v>5226</v>
      </c>
    </row>
    <row r="187" spans="1:5" ht="14.4" x14ac:dyDescent="0.3">
      <c r="A187">
        <v>300</v>
      </c>
      <c r="B187" t="s">
        <v>422</v>
      </c>
      <c r="C187" t="s">
        <v>179</v>
      </c>
      <c r="D187" t="s">
        <v>180</v>
      </c>
      <c r="E187" s="446" t="s">
        <v>1743</v>
      </c>
    </row>
    <row r="188" spans="1:5" ht="14.4" x14ac:dyDescent="0.3">
      <c r="A188">
        <v>20085</v>
      </c>
      <c r="B188" t="s">
        <v>424</v>
      </c>
      <c r="C188" t="s">
        <v>179</v>
      </c>
      <c r="D188" t="s">
        <v>180</v>
      </c>
      <c r="E188" s="446" t="s">
        <v>6253</v>
      </c>
    </row>
    <row r="189" spans="1:5" ht="14.4" x14ac:dyDescent="0.3">
      <c r="A189">
        <v>298</v>
      </c>
      <c r="B189" t="s">
        <v>426</v>
      </c>
      <c r="C189" t="s">
        <v>179</v>
      </c>
      <c r="D189" t="s">
        <v>180</v>
      </c>
      <c r="E189" s="446" t="s">
        <v>3199</v>
      </c>
    </row>
    <row r="190" spans="1:5" ht="14.4" x14ac:dyDescent="0.3">
      <c r="A190">
        <v>311</v>
      </c>
      <c r="B190" t="s">
        <v>428</v>
      </c>
      <c r="C190" t="s">
        <v>179</v>
      </c>
      <c r="D190" t="s">
        <v>180</v>
      </c>
      <c r="E190" s="446" t="s">
        <v>3196</v>
      </c>
    </row>
    <row r="191" spans="1:5" ht="14.4" x14ac:dyDescent="0.3">
      <c r="A191">
        <v>318</v>
      </c>
      <c r="B191" t="s">
        <v>430</v>
      </c>
      <c r="C191" t="s">
        <v>179</v>
      </c>
      <c r="D191" t="s">
        <v>180</v>
      </c>
      <c r="E191" s="446" t="s">
        <v>1989</v>
      </c>
    </row>
    <row r="192" spans="1:5" ht="14.4" x14ac:dyDescent="0.3">
      <c r="A192">
        <v>319</v>
      </c>
      <c r="B192" t="s">
        <v>431</v>
      </c>
      <c r="C192" t="s">
        <v>179</v>
      </c>
      <c r="D192" t="s">
        <v>180</v>
      </c>
      <c r="E192" s="446" t="s">
        <v>6254</v>
      </c>
    </row>
    <row r="193" spans="1:5" ht="14.4" x14ac:dyDescent="0.3">
      <c r="A193">
        <v>303</v>
      </c>
      <c r="B193" t="s">
        <v>432</v>
      </c>
      <c r="C193" t="s">
        <v>179</v>
      </c>
      <c r="D193" t="s">
        <v>180</v>
      </c>
      <c r="E193" s="446" t="s">
        <v>3135</v>
      </c>
    </row>
    <row r="194" spans="1:5" ht="14.4" x14ac:dyDescent="0.3">
      <c r="A194">
        <v>305</v>
      </c>
      <c r="B194" t="s">
        <v>434</v>
      </c>
      <c r="C194" t="s">
        <v>179</v>
      </c>
      <c r="D194" t="s">
        <v>180</v>
      </c>
      <c r="E194" s="446" t="s">
        <v>6255</v>
      </c>
    </row>
    <row r="195" spans="1:5" ht="14.4" x14ac:dyDescent="0.3">
      <c r="A195">
        <v>306</v>
      </c>
      <c r="B195" t="s">
        <v>436</v>
      </c>
      <c r="C195" t="s">
        <v>179</v>
      </c>
      <c r="D195" t="s">
        <v>180</v>
      </c>
      <c r="E195" s="446" t="s">
        <v>6256</v>
      </c>
    </row>
    <row r="196" spans="1:5" ht="14.4" x14ac:dyDescent="0.3">
      <c r="A196">
        <v>307</v>
      </c>
      <c r="B196" t="s">
        <v>438</v>
      </c>
      <c r="C196" t="s">
        <v>179</v>
      </c>
      <c r="D196" t="s">
        <v>180</v>
      </c>
      <c r="E196" s="446" t="s">
        <v>2303</v>
      </c>
    </row>
    <row r="197" spans="1:5" ht="14.4" x14ac:dyDescent="0.3">
      <c r="A197">
        <v>309</v>
      </c>
      <c r="B197" t="s">
        <v>439</v>
      </c>
      <c r="C197" t="s">
        <v>179</v>
      </c>
      <c r="D197" t="s">
        <v>180</v>
      </c>
      <c r="E197" s="446" t="s">
        <v>6257</v>
      </c>
    </row>
    <row r="198" spans="1:5" ht="14.4" x14ac:dyDescent="0.3">
      <c r="A198">
        <v>310</v>
      </c>
      <c r="B198" t="s">
        <v>441</v>
      </c>
      <c r="C198" t="s">
        <v>179</v>
      </c>
      <c r="D198" t="s">
        <v>180</v>
      </c>
      <c r="E198" s="446" t="s">
        <v>5139</v>
      </c>
    </row>
    <row r="199" spans="1:5" ht="14.4" x14ac:dyDescent="0.3">
      <c r="A199">
        <v>328</v>
      </c>
      <c r="B199" t="s">
        <v>442</v>
      </c>
      <c r="C199" t="s">
        <v>179</v>
      </c>
      <c r="D199" t="s">
        <v>180</v>
      </c>
      <c r="E199" s="446" t="s">
        <v>6258</v>
      </c>
    </row>
    <row r="200" spans="1:5" ht="14.4" x14ac:dyDescent="0.3">
      <c r="A200">
        <v>325</v>
      </c>
      <c r="B200" t="s">
        <v>444</v>
      </c>
      <c r="C200" t="s">
        <v>179</v>
      </c>
      <c r="D200" t="s">
        <v>180</v>
      </c>
      <c r="E200" s="446" t="s">
        <v>6259</v>
      </c>
    </row>
    <row r="201" spans="1:5" ht="14.4" x14ac:dyDescent="0.3">
      <c r="A201">
        <v>20326</v>
      </c>
      <c r="B201" t="s">
        <v>446</v>
      </c>
      <c r="C201" t="s">
        <v>179</v>
      </c>
      <c r="D201" t="s">
        <v>180</v>
      </c>
      <c r="E201" s="446" t="s">
        <v>2487</v>
      </c>
    </row>
    <row r="202" spans="1:5" ht="14.4" x14ac:dyDescent="0.3">
      <c r="A202">
        <v>329</v>
      </c>
      <c r="B202" t="s">
        <v>448</v>
      </c>
      <c r="C202" t="s">
        <v>179</v>
      </c>
      <c r="D202" t="s">
        <v>180</v>
      </c>
      <c r="E202" s="446" t="s">
        <v>6260</v>
      </c>
    </row>
    <row r="203" spans="1:5" ht="14.4" x14ac:dyDescent="0.3">
      <c r="A203">
        <v>308</v>
      </c>
      <c r="B203" t="s">
        <v>450</v>
      </c>
      <c r="C203" t="s">
        <v>179</v>
      </c>
      <c r="D203" t="s">
        <v>180</v>
      </c>
      <c r="E203" s="446" t="s">
        <v>6261</v>
      </c>
    </row>
    <row r="204" spans="1:5" ht="14.4" x14ac:dyDescent="0.3">
      <c r="A204">
        <v>39642</v>
      </c>
      <c r="B204" t="s">
        <v>451</v>
      </c>
      <c r="C204" t="s">
        <v>179</v>
      </c>
      <c r="D204" t="s">
        <v>180</v>
      </c>
      <c r="E204" s="446" t="s">
        <v>779</v>
      </c>
    </row>
    <row r="205" spans="1:5" ht="14.4" x14ac:dyDescent="0.3">
      <c r="A205">
        <v>39641</v>
      </c>
      <c r="B205" t="s">
        <v>453</v>
      </c>
      <c r="C205" t="s">
        <v>179</v>
      </c>
      <c r="D205" t="s">
        <v>180</v>
      </c>
      <c r="E205" s="446" t="s">
        <v>3906</v>
      </c>
    </row>
    <row r="206" spans="1:5" ht="14.4" x14ac:dyDescent="0.3">
      <c r="A206">
        <v>39643</v>
      </c>
      <c r="B206" t="s">
        <v>455</v>
      </c>
      <c r="C206" t="s">
        <v>179</v>
      </c>
      <c r="D206" t="s">
        <v>180</v>
      </c>
      <c r="E206" s="446" t="s">
        <v>396</v>
      </c>
    </row>
    <row r="207" spans="1:5" ht="14.4" x14ac:dyDescent="0.3">
      <c r="A207">
        <v>39644</v>
      </c>
      <c r="B207" t="s">
        <v>457</v>
      </c>
      <c r="C207" t="s">
        <v>179</v>
      </c>
      <c r="D207" t="s">
        <v>180</v>
      </c>
      <c r="E207" s="446" t="s">
        <v>6262</v>
      </c>
    </row>
    <row r="208" spans="1:5" ht="14.4" x14ac:dyDescent="0.3">
      <c r="A208">
        <v>39645</v>
      </c>
      <c r="B208" t="s">
        <v>459</v>
      </c>
      <c r="C208" t="s">
        <v>179</v>
      </c>
      <c r="D208" t="s">
        <v>180</v>
      </c>
      <c r="E208" s="446" t="s">
        <v>6263</v>
      </c>
    </row>
    <row r="209" spans="1:5" ht="14.4" x14ac:dyDescent="0.3">
      <c r="A209">
        <v>41610</v>
      </c>
      <c r="B209" t="s">
        <v>461</v>
      </c>
      <c r="C209" t="s">
        <v>179</v>
      </c>
      <c r="D209" t="s">
        <v>180</v>
      </c>
      <c r="E209" s="446" t="s">
        <v>6264</v>
      </c>
    </row>
    <row r="210" spans="1:5" ht="14.4" x14ac:dyDescent="0.3">
      <c r="A210">
        <v>41611</v>
      </c>
      <c r="B210" t="s">
        <v>462</v>
      </c>
      <c r="C210" t="s">
        <v>179</v>
      </c>
      <c r="D210" t="s">
        <v>180</v>
      </c>
      <c r="E210" s="446" t="s">
        <v>6265</v>
      </c>
    </row>
    <row r="211" spans="1:5" ht="14.4" x14ac:dyDescent="0.3">
      <c r="A211">
        <v>41612</v>
      </c>
      <c r="B211" t="s">
        <v>463</v>
      </c>
      <c r="C211" t="s">
        <v>179</v>
      </c>
      <c r="D211" t="s">
        <v>180</v>
      </c>
      <c r="E211" s="446" t="s">
        <v>6266</v>
      </c>
    </row>
    <row r="212" spans="1:5" ht="14.4" x14ac:dyDescent="0.3">
      <c r="A212">
        <v>41637</v>
      </c>
      <c r="B212" t="s">
        <v>464</v>
      </c>
      <c r="C212" t="s">
        <v>179</v>
      </c>
      <c r="D212" t="s">
        <v>180</v>
      </c>
      <c r="E212" s="446" t="s">
        <v>6267</v>
      </c>
    </row>
    <row r="213" spans="1:5" ht="14.4" x14ac:dyDescent="0.3">
      <c r="A213">
        <v>41638</v>
      </c>
      <c r="B213" t="s">
        <v>465</v>
      </c>
      <c r="C213" t="s">
        <v>179</v>
      </c>
      <c r="D213" t="s">
        <v>180</v>
      </c>
      <c r="E213" s="446" t="s">
        <v>4223</v>
      </c>
    </row>
    <row r="214" spans="1:5" ht="14.4" x14ac:dyDescent="0.3">
      <c r="A214">
        <v>41639</v>
      </c>
      <c r="B214" t="s">
        <v>466</v>
      </c>
      <c r="C214" t="s">
        <v>179</v>
      </c>
      <c r="D214" t="s">
        <v>180</v>
      </c>
      <c r="E214" s="446" t="s">
        <v>6268</v>
      </c>
    </row>
    <row r="215" spans="1:5" ht="14.4" x14ac:dyDescent="0.3">
      <c r="A215">
        <v>11789</v>
      </c>
      <c r="B215" t="s">
        <v>467</v>
      </c>
      <c r="C215" t="s">
        <v>179</v>
      </c>
      <c r="D215" t="s">
        <v>180</v>
      </c>
      <c r="E215" s="446" t="s">
        <v>1122</v>
      </c>
    </row>
    <row r="216" spans="1:5" ht="14.4" x14ac:dyDescent="0.3">
      <c r="A216">
        <v>20975</v>
      </c>
      <c r="B216" t="s">
        <v>468</v>
      </c>
      <c r="C216" t="s">
        <v>179</v>
      </c>
      <c r="D216" t="s">
        <v>180</v>
      </c>
      <c r="E216" s="446" t="s">
        <v>6269</v>
      </c>
    </row>
    <row r="217" spans="1:5" ht="14.4" x14ac:dyDescent="0.3">
      <c r="A217">
        <v>20976</v>
      </c>
      <c r="B217" t="s">
        <v>469</v>
      </c>
      <c r="C217" t="s">
        <v>179</v>
      </c>
      <c r="D217" t="s">
        <v>180</v>
      </c>
      <c r="E217" s="446" t="s">
        <v>6270</v>
      </c>
    </row>
    <row r="218" spans="1:5" ht="14.4" x14ac:dyDescent="0.3">
      <c r="A218">
        <v>40340</v>
      </c>
      <c r="B218" t="s">
        <v>470</v>
      </c>
      <c r="C218" t="s">
        <v>179</v>
      </c>
      <c r="D218" t="s">
        <v>180</v>
      </c>
      <c r="E218" s="446" t="s">
        <v>6271</v>
      </c>
    </row>
    <row r="219" spans="1:5" ht="14.4" x14ac:dyDescent="0.3">
      <c r="A219">
        <v>40341</v>
      </c>
      <c r="B219" t="s">
        <v>471</v>
      </c>
      <c r="C219" t="s">
        <v>179</v>
      </c>
      <c r="D219" t="s">
        <v>180</v>
      </c>
      <c r="E219" s="446" t="s">
        <v>2099</v>
      </c>
    </row>
    <row r="220" spans="1:5" ht="14.4" x14ac:dyDescent="0.3">
      <c r="A220">
        <v>40342</v>
      </c>
      <c r="B220" t="s">
        <v>472</v>
      </c>
      <c r="C220" t="s">
        <v>179</v>
      </c>
      <c r="D220" t="s">
        <v>180</v>
      </c>
      <c r="E220" s="446" t="s">
        <v>3087</v>
      </c>
    </row>
    <row r="221" spans="1:5" ht="14.4" x14ac:dyDescent="0.3">
      <c r="A221">
        <v>40343</v>
      </c>
      <c r="B221" t="s">
        <v>473</v>
      </c>
      <c r="C221" t="s">
        <v>179</v>
      </c>
      <c r="D221" t="s">
        <v>180</v>
      </c>
      <c r="E221" s="446" t="s">
        <v>6272</v>
      </c>
    </row>
    <row r="222" spans="1:5" ht="14.4" x14ac:dyDescent="0.3">
      <c r="A222">
        <v>40344</v>
      </c>
      <c r="B222" t="s">
        <v>474</v>
      </c>
      <c r="C222" t="s">
        <v>179</v>
      </c>
      <c r="D222" t="s">
        <v>180</v>
      </c>
      <c r="E222" s="446" t="s">
        <v>6273</v>
      </c>
    </row>
    <row r="223" spans="1:5" ht="14.4" x14ac:dyDescent="0.3">
      <c r="A223">
        <v>40345</v>
      </c>
      <c r="B223" t="s">
        <v>475</v>
      </c>
      <c r="C223" t="s">
        <v>179</v>
      </c>
      <c r="D223" t="s">
        <v>180</v>
      </c>
      <c r="E223" s="446" t="s">
        <v>6274</v>
      </c>
    </row>
    <row r="224" spans="1:5" ht="14.4" x14ac:dyDescent="0.3">
      <c r="A224">
        <v>40346</v>
      </c>
      <c r="B224" t="s">
        <v>476</v>
      </c>
      <c r="C224" t="s">
        <v>179</v>
      </c>
      <c r="D224" t="s">
        <v>180</v>
      </c>
      <c r="E224" s="446" t="s">
        <v>6275</v>
      </c>
    </row>
    <row r="225" spans="1:5" ht="14.4" x14ac:dyDescent="0.3">
      <c r="A225">
        <v>40347</v>
      </c>
      <c r="B225" t="s">
        <v>477</v>
      </c>
      <c r="C225" t="s">
        <v>179</v>
      </c>
      <c r="D225" t="s">
        <v>180</v>
      </c>
      <c r="E225" s="446" t="s">
        <v>6276</v>
      </c>
    </row>
    <row r="226" spans="1:5" ht="14.4" x14ac:dyDescent="0.3">
      <c r="A226">
        <v>6138</v>
      </c>
      <c r="B226" t="s">
        <v>479</v>
      </c>
      <c r="C226" t="s">
        <v>179</v>
      </c>
      <c r="D226" t="s">
        <v>180</v>
      </c>
      <c r="E226" s="446" t="s">
        <v>3225</v>
      </c>
    </row>
    <row r="227" spans="1:5" ht="14.4" x14ac:dyDescent="0.3">
      <c r="A227">
        <v>43424</v>
      </c>
      <c r="B227" t="s">
        <v>6277</v>
      </c>
      <c r="C227" t="s">
        <v>179</v>
      </c>
      <c r="D227" t="s">
        <v>180</v>
      </c>
      <c r="E227" s="446" t="s">
        <v>6278</v>
      </c>
    </row>
    <row r="228" spans="1:5" ht="14.4" x14ac:dyDescent="0.3">
      <c r="A228">
        <v>43426</v>
      </c>
      <c r="B228" t="s">
        <v>481</v>
      </c>
      <c r="C228" t="s">
        <v>179</v>
      </c>
      <c r="D228" t="s">
        <v>180</v>
      </c>
      <c r="E228" s="446" t="s">
        <v>6279</v>
      </c>
    </row>
    <row r="229" spans="1:5" ht="14.4" x14ac:dyDescent="0.3">
      <c r="A229">
        <v>12565</v>
      </c>
      <c r="B229" t="s">
        <v>482</v>
      </c>
      <c r="C229" t="s">
        <v>179</v>
      </c>
      <c r="D229" t="s">
        <v>180</v>
      </c>
      <c r="E229" s="446" t="s">
        <v>6280</v>
      </c>
    </row>
    <row r="230" spans="1:5" ht="14.4" x14ac:dyDescent="0.3">
      <c r="A230">
        <v>12567</v>
      </c>
      <c r="B230" t="s">
        <v>483</v>
      </c>
      <c r="C230" t="s">
        <v>179</v>
      </c>
      <c r="D230" t="s">
        <v>180</v>
      </c>
      <c r="E230" s="446" t="s">
        <v>6281</v>
      </c>
    </row>
    <row r="231" spans="1:5" ht="14.4" x14ac:dyDescent="0.3">
      <c r="A231">
        <v>12568</v>
      </c>
      <c r="B231" t="s">
        <v>484</v>
      </c>
      <c r="C231" t="s">
        <v>179</v>
      </c>
      <c r="D231" t="s">
        <v>180</v>
      </c>
      <c r="E231" s="446" t="s">
        <v>6282</v>
      </c>
    </row>
    <row r="232" spans="1:5" ht="14.4" x14ac:dyDescent="0.3">
      <c r="A232">
        <v>43441</v>
      </c>
      <c r="B232" t="s">
        <v>485</v>
      </c>
      <c r="C232" t="s">
        <v>179</v>
      </c>
      <c r="D232" t="s">
        <v>180</v>
      </c>
      <c r="E232" s="446" t="s">
        <v>6283</v>
      </c>
    </row>
    <row r="233" spans="1:5" ht="14.4" x14ac:dyDescent="0.3">
      <c r="A233">
        <v>43423</v>
      </c>
      <c r="B233" t="s">
        <v>486</v>
      </c>
      <c r="C233" t="s">
        <v>179</v>
      </c>
      <c r="D233" t="s">
        <v>180</v>
      </c>
      <c r="E233" s="446" t="s">
        <v>6284</v>
      </c>
    </row>
    <row r="234" spans="1:5" ht="14.4" x14ac:dyDescent="0.3">
      <c r="A234">
        <v>12532</v>
      </c>
      <c r="B234" t="s">
        <v>487</v>
      </c>
      <c r="C234" t="s">
        <v>179</v>
      </c>
      <c r="D234" t="s">
        <v>180</v>
      </c>
      <c r="E234" s="446" t="s">
        <v>6285</v>
      </c>
    </row>
    <row r="235" spans="1:5" ht="14.4" x14ac:dyDescent="0.3">
      <c r="A235">
        <v>43444</v>
      </c>
      <c r="B235" t="s">
        <v>488</v>
      </c>
      <c r="C235" t="s">
        <v>179</v>
      </c>
      <c r="D235" t="s">
        <v>180</v>
      </c>
      <c r="E235" s="446" t="s">
        <v>6286</v>
      </c>
    </row>
    <row r="236" spans="1:5" ht="14.4" x14ac:dyDescent="0.3">
      <c r="A236">
        <v>12551</v>
      </c>
      <c r="B236" t="s">
        <v>489</v>
      </c>
      <c r="C236" t="s">
        <v>179</v>
      </c>
      <c r="D236" t="s">
        <v>180</v>
      </c>
      <c r="E236" s="446" t="s">
        <v>6287</v>
      </c>
    </row>
    <row r="237" spans="1:5" ht="14.4" x14ac:dyDescent="0.3">
      <c r="A237">
        <v>43442</v>
      </c>
      <c r="B237" t="s">
        <v>490</v>
      </c>
      <c r="C237" t="s">
        <v>179</v>
      </c>
      <c r="D237" t="s">
        <v>180</v>
      </c>
      <c r="E237" s="446" t="s">
        <v>6288</v>
      </c>
    </row>
    <row r="238" spans="1:5" ht="14.4" x14ac:dyDescent="0.3">
      <c r="A238">
        <v>43443</v>
      </c>
      <c r="B238" t="s">
        <v>491</v>
      </c>
      <c r="C238" t="s">
        <v>179</v>
      </c>
      <c r="D238" t="s">
        <v>180</v>
      </c>
      <c r="E238" s="446" t="s">
        <v>6289</v>
      </c>
    </row>
    <row r="239" spans="1:5" ht="14.4" x14ac:dyDescent="0.3">
      <c r="A239">
        <v>12544</v>
      </c>
      <c r="B239" t="s">
        <v>492</v>
      </c>
      <c r="C239" t="s">
        <v>179</v>
      </c>
      <c r="D239" t="s">
        <v>180</v>
      </c>
      <c r="E239" s="446" t="s">
        <v>6290</v>
      </c>
    </row>
    <row r="240" spans="1:5" ht="14.4" x14ac:dyDescent="0.3">
      <c r="A240">
        <v>12547</v>
      </c>
      <c r="B240" t="s">
        <v>493</v>
      </c>
      <c r="C240" t="s">
        <v>179</v>
      </c>
      <c r="D240" t="s">
        <v>180</v>
      </c>
      <c r="E240" s="446" t="s">
        <v>6291</v>
      </c>
    </row>
    <row r="241" spans="1:8" ht="14.4" x14ac:dyDescent="0.3">
      <c r="A241">
        <v>43445</v>
      </c>
      <c r="B241" t="s">
        <v>494</v>
      </c>
      <c r="C241" t="s">
        <v>179</v>
      </c>
      <c r="D241" t="s">
        <v>180</v>
      </c>
      <c r="E241" s="446" t="s">
        <v>6292</v>
      </c>
    </row>
    <row r="242" spans="1:8" ht="14.4" x14ac:dyDescent="0.3">
      <c r="A242">
        <v>12563</v>
      </c>
      <c r="B242" t="s">
        <v>495</v>
      </c>
      <c r="C242" t="s">
        <v>179</v>
      </c>
      <c r="D242" t="s">
        <v>180</v>
      </c>
      <c r="E242" s="446" t="s">
        <v>6293</v>
      </c>
    </row>
    <row r="243" spans="1:8" ht="14.4" x14ac:dyDescent="0.3">
      <c r="A243">
        <v>43425</v>
      </c>
      <c r="B243" t="s">
        <v>6294</v>
      </c>
      <c r="C243" t="s">
        <v>179</v>
      </c>
      <c r="D243" t="s">
        <v>180</v>
      </c>
      <c r="E243" s="446" t="s">
        <v>6295</v>
      </c>
    </row>
    <row r="244" spans="1:8" ht="14.4" x14ac:dyDescent="0.3">
      <c r="A244">
        <v>43446</v>
      </c>
      <c r="B244" t="s">
        <v>496</v>
      </c>
      <c r="C244" t="s">
        <v>179</v>
      </c>
      <c r="D244" t="s">
        <v>180</v>
      </c>
      <c r="E244" s="446" t="s">
        <v>6296</v>
      </c>
    </row>
    <row r="245" spans="1:8" ht="14.4" x14ac:dyDescent="0.3">
      <c r="A245">
        <v>43447</v>
      </c>
      <c r="B245" t="s">
        <v>497</v>
      </c>
      <c r="C245" t="s">
        <v>179</v>
      </c>
      <c r="D245" t="s">
        <v>180</v>
      </c>
      <c r="E245" s="446" t="s">
        <v>6297</v>
      </c>
    </row>
    <row r="246" spans="1:8" ht="14.4" x14ac:dyDescent="0.3">
      <c r="A246">
        <v>43448</v>
      </c>
      <c r="B246" t="s">
        <v>498</v>
      </c>
      <c r="C246" t="s">
        <v>179</v>
      </c>
      <c r="D246" t="s">
        <v>180</v>
      </c>
      <c r="E246" s="446" t="s">
        <v>6298</v>
      </c>
    </row>
    <row r="247" spans="1:8" ht="14.4" x14ac:dyDescent="0.3">
      <c r="A247">
        <v>13761</v>
      </c>
      <c r="B247" t="s">
        <v>499</v>
      </c>
      <c r="C247" t="s">
        <v>179</v>
      </c>
      <c r="D247" t="s">
        <v>180</v>
      </c>
      <c r="E247" s="446" t="s">
        <v>500</v>
      </c>
    </row>
    <row r="248" spans="1:8" ht="14.4" x14ac:dyDescent="0.3">
      <c r="A248">
        <v>4814</v>
      </c>
      <c r="B248" t="s">
        <v>501</v>
      </c>
      <c r="C248" t="s">
        <v>179</v>
      </c>
      <c r="D248" t="s">
        <v>180</v>
      </c>
      <c r="E248" s="446" t="s">
        <v>6299</v>
      </c>
    </row>
    <row r="249" spans="1:8" ht="14.4" x14ac:dyDescent="0.3">
      <c r="A249">
        <v>44473</v>
      </c>
      <c r="B249" t="s">
        <v>502</v>
      </c>
      <c r="C249" t="s">
        <v>179</v>
      </c>
      <c r="D249" t="s">
        <v>180</v>
      </c>
      <c r="E249" s="446" t="s">
        <v>6300</v>
      </c>
    </row>
    <row r="250" spans="1:8" ht="14.4" x14ac:dyDescent="0.3">
      <c r="A250">
        <v>6122</v>
      </c>
      <c r="B250" t="s">
        <v>503</v>
      </c>
      <c r="C250" t="s">
        <v>375</v>
      </c>
      <c r="D250" t="s">
        <v>180</v>
      </c>
      <c r="E250" s="446" t="s">
        <v>6301</v>
      </c>
      <c r="G250" s="199">
        <f>E250*220</f>
        <v>8245.5999999999985</v>
      </c>
      <c r="H250" s="199">
        <f>G250/2.11554</f>
        <v>3897.6337010881371</v>
      </c>
    </row>
    <row r="251" spans="1:8" ht="14.4" x14ac:dyDescent="0.3">
      <c r="A251">
        <v>40810</v>
      </c>
      <c r="B251" t="s">
        <v>504</v>
      </c>
      <c r="C251" t="s">
        <v>378</v>
      </c>
      <c r="D251" t="s">
        <v>180</v>
      </c>
      <c r="E251" s="446" t="s">
        <v>6302</v>
      </c>
      <c r="G251" s="199" t="str">
        <f>E251</f>
        <v>6.561,84</v>
      </c>
      <c r="H251" s="199">
        <f>G251/1.7146</f>
        <v>3827.038376297679</v>
      </c>
    </row>
    <row r="252" spans="1:8" ht="14.4" x14ac:dyDescent="0.3">
      <c r="A252">
        <v>21100</v>
      </c>
      <c r="B252" t="s">
        <v>505</v>
      </c>
      <c r="C252" t="s">
        <v>179</v>
      </c>
      <c r="D252" t="s">
        <v>180</v>
      </c>
      <c r="E252" s="446" t="s">
        <v>506</v>
      </c>
    </row>
    <row r="253" spans="1:8" ht="14.4" x14ac:dyDescent="0.3">
      <c r="A253">
        <v>11811</v>
      </c>
      <c r="B253" t="s">
        <v>511</v>
      </c>
      <c r="C253" t="s">
        <v>179</v>
      </c>
      <c r="D253" t="s">
        <v>180</v>
      </c>
      <c r="E253" s="446" t="s">
        <v>512</v>
      </c>
    </row>
    <row r="254" spans="1:8" ht="14.4" x14ac:dyDescent="0.3">
      <c r="A254">
        <v>11816</v>
      </c>
      <c r="B254" t="s">
        <v>6303</v>
      </c>
      <c r="C254" t="s">
        <v>179</v>
      </c>
      <c r="D254" t="s">
        <v>189</v>
      </c>
      <c r="E254" s="446" t="s">
        <v>507</v>
      </c>
    </row>
    <row r="255" spans="1:8" ht="14.4" x14ac:dyDescent="0.3">
      <c r="A255">
        <v>11814</v>
      </c>
      <c r="B255" t="s">
        <v>6304</v>
      </c>
      <c r="C255" t="s">
        <v>179</v>
      </c>
      <c r="D255" t="s">
        <v>180</v>
      </c>
      <c r="E255" s="446" t="s">
        <v>508</v>
      </c>
    </row>
    <row r="256" spans="1:8" ht="14.4" x14ac:dyDescent="0.3">
      <c r="A256">
        <v>14186</v>
      </c>
      <c r="B256" t="s">
        <v>6305</v>
      </c>
      <c r="C256" t="s">
        <v>179</v>
      </c>
      <c r="D256" t="s">
        <v>180</v>
      </c>
      <c r="E256" s="446" t="s">
        <v>509</v>
      </c>
    </row>
    <row r="257" spans="1:5" ht="14.4" x14ac:dyDescent="0.3">
      <c r="A257">
        <v>14185</v>
      </c>
      <c r="B257" t="s">
        <v>6306</v>
      </c>
      <c r="C257" t="s">
        <v>179</v>
      </c>
      <c r="D257" t="s">
        <v>180</v>
      </c>
      <c r="E257" s="446" t="s">
        <v>510</v>
      </c>
    </row>
    <row r="258" spans="1:5" ht="14.4" x14ac:dyDescent="0.3">
      <c r="A258">
        <v>44498</v>
      </c>
      <c r="B258" t="s">
        <v>513</v>
      </c>
      <c r="C258" t="s">
        <v>179</v>
      </c>
      <c r="D258" t="s">
        <v>180</v>
      </c>
      <c r="E258" s="446" t="s">
        <v>514</v>
      </c>
    </row>
    <row r="259" spans="1:5" ht="14.4" x14ac:dyDescent="0.3">
      <c r="A259">
        <v>34469</v>
      </c>
      <c r="B259" t="s">
        <v>515</v>
      </c>
      <c r="C259" t="s">
        <v>179</v>
      </c>
      <c r="D259" t="s">
        <v>180</v>
      </c>
      <c r="E259" s="446" t="s">
        <v>516</v>
      </c>
    </row>
    <row r="260" spans="1:5" ht="14.4" x14ac:dyDescent="0.3">
      <c r="A260">
        <v>34476</v>
      </c>
      <c r="B260" t="s">
        <v>517</v>
      </c>
      <c r="C260" t="s">
        <v>179</v>
      </c>
      <c r="D260" t="s">
        <v>180</v>
      </c>
      <c r="E260" s="446" t="s">
        <v>518</v>
      </c>
    </row>
    <row r="261" spans="1:5" ht="14.4" x14ac:dyDescent="0.3">
      <c r="A261">
        <v>34477</v>
      </c>
      <c r="B261" t="s">
        <v>519</v>
      </c>
      <c r="C261" t="s">
        <v>179</v>
      </c>
      <c r="D261" t="s">
        <v>180</v>
      </c>
      <c r="E261" s="446" t="s">
        <v>520</v>
      </c>
    </row>
    <row r="262" spans="1:5" ht="14.4" x14ac:dyDescent="0.3">
      <c r="A262">
        <v>34482</v>
      </c>
      <c r="B262" t="s">
        <v>521</v>
      </c>
      <c r="C262" t="s">
        <v>179</v>
      </c>
      <c r="D262" t="s">
        <v>180</v>
      </c>
      <c r="E262" s="446" t="s">
        <v>522</v>
      </c>
    </row>
    <row r="263" spans="1:5" ht="14.4" x14ac:dyDescent="0.3">
      <c r="A263">
        <v>34472</v>
      </c>
      <c r="B263" t="s">
        <v>523</v>
      </c>
      <c r="C263" t="s">
        <v>179</v>
      </c>
      <c r="D263" t="s">
        <v>189</v>
      </c>
      <c r="E263" s="446" t="s">
        <v>524</v>
      </c>
    </row>
    <row r="264" spans="1:5" ht="14.4" x14ac:dyDescent="0.3">
      <c r="A264">
        <v>42425</v>
      </c>
      <c r="B264" t="s">
        <v>525</v>
      </c>
      <c r="C264" t="s">
        <v>179</v>
      </c>
      <c r="D264" t="s">
        <v>180</v>
      </c>
      <c r="E264" s="446" t="s">
        <v>6307</v>
      </c>
    </row>
    <row r="265" spans="1:5" ht="14.4" x14ac:dyDescent="0.3">
      <c r="A265">
        <v>42422</v>
      </c>
      <c r="B265" t="s">
        <v>526</v>
      </c>
      <c r="C265" t="s">
        <v>179</v>
      </c>
      <c r="D265" t="s">
        <v>189</v>
      </c>
      <c r="E265" s="446" t="s">
        <v>6308</v>
      </c>
    </row>
    <row r="266" spans="1:5" ht="14.4" x14ac:dyDescent="0.3">
      <c r="A266">
        <v>43184</v>
      </c>
      <c r="B266" t="s">
        <v>527</v>
      </c>
      <c r="C266" t="s">
        <v>179</v>
      </c>
      <c r="D266" t="s">
        <v>180</v>
      </c>
      <c r="E266" s="446" t="s">
        <v>6309</v>
      </c>
    </row>
    <row r="267" spans="1:5" ht="14.4" x14ac:dyDescent="0.3">
      <c r="A267">
        <v>42424</v>
      </c>
      <c r="B267" t="s">
        <v>528</v>
      </c>
      <c r="C267" t="s">
        <v>179</v>
      </c>
      <c r="D267" t="s">
        <v>180</v>
      </c>
      <c r="E267" s="446" t="s">
        <v>6310</v>
      </c>
    </row>
    <row r="268" spans="1:5" ht="14.4" x14ac:dyDescent="0.3">
      <c r="A268">
        <v>42421</v>
      </c>
      <c r="B268" t="s">
        <v>529</v>
      </c>
      <c r="C268" t="s">
        <v>179</v>
      </c>
      <c r="D268" t="s">
        <v>180</v>
      </c>
      <c r="E268" s="446" t="s">
        <v>6311</v>
      </c>
    </row>
    <row r="269" spans="1:5" ht="14.4" x14ac:dyDescent="0.3">
      <c r="A269">
        <v>42416</v>
      </c>
      <c r="B269" t="s">
        <v>530</v>
      </c>
      <c r="C269" t="s">
        <v>179</v>
      </c>
      <c r="D269" t="s">
        <v>180</v>
      </c>
      <c r="E269" s="446" t="s">
        <v>6312</v>
      </c>
    </row>
    <row r="270" spans="1:5" ht="14.4" x14ac:dyDescent="0.3">
      <c r="A270">
        <v>42417</v>
      </c>
      <c r="B270" t="s">
        <v>531</v>
      </c>
      <c r="C270" t="s">
        <v>179</v>
      </c>
      <c r="D270" t="s">
        <v>180</v>
      </c>
      <c r="E270" s="446" t="s">
        <v>6313</v>
      </c>
    </row>
    <row r="271" spans="1:5" ht="14.4" x14ac:dyDescent="0.3">
      <c r="A271">
        <v>42419</v>
      </c>
      <c r="B271" t="s">
        <v>532</v>
      </c>
      <c r="C271" t="s">
        <v>179</v>
      </c>
      <c r="D271" t="s">
        <v>180</v>
      </c>
      <c r="E271" s="446" t="s">
        <v>6314</v>
      </c>
    </row>
    <row r="272" spans="1:5" ht="14.4" x14ac:dyDescent="0.3">
      <c r="A272">
        <v>42420</v>
      </c>
      <c r="B272" t="s">
        <v>533</v>
      </c>
      <c r="C272" t="s">
        <v>179</v>
      </c>
      <c r="D272" t="s">
        <v>180</v>
      </c>
      <c r="E272" s="446" t="s">
        <v>6315</v>
      </c>
    </row>
    <row r="273" spans="1:5" ht="14.4" x14ac:dyDescent="0.3">
      <c r="A273">
        <v>43195</v>
      </c>
      <c r="B273" t="s">
        <v>534</v>
      </c>
      <c r="C273" t="s">
        <v>179</v>
      </c>
      <c r="D273" t="s">
        <v>180</v>
      </c>
      <c r="E273" s="446" t="s">
        <v>6316</v>
      </c>
    </row>
    <row r="274" spans="1:5" ht="14.4" x14ac:dyDescent="0.3">
      <c r="A274">
        <v>43196</v>
      </c>
      <c r="B274" t="s">
        <v>535</v>
      </c>
      <c r="C274" t="s">
        <v>179</v>
      </c>
      <c r="D274" t="s">
        <v>180</v>
      </c>
      <c r="E274" s="446" t="s">
        <v>6317</v>
      </c>
    </row>
    <row r="275" spans="1:5" ht="14.4" x14ac:dyDescent="0.3">
      <c r="A275">
        <v>43198</v>
      </c>
      <c r="B275" t="s">
        <v>536</v>
      </c>
      <c r="C275" t="s">
        <v>179</v>
      </c>
      <c r="D275" t="s">
        <v>180</v>
      </c>
      <c r="E275" s="446" t="s">
        <v>6318</v>
      </c>
    </row>
    <row r="276" spans="1:5" ht="14.4" x14ac:dyDescent="0.3">
      <c r="A276">
        <v>43199</v>
      </c>
      <c r="B276" t="s">
        <v>537</v>
      </c>
      <c r="C276" t="s">
        <v>179</v>
      </c>
      <c r="D276" t="s">
        <v>180</v>
      </c>
      <c r="E276" s="446" t="s">
        <v>6319</v>
      </c>
    </row>
    <row r="277" spans="1:5" ht="14.4" x14ac:dyDescent="0.3">
      <c r="A277">
        <v>43200</v>
      </c>
      <c r="B277" t="s">
        <v>538</v>
      </c>
      <c r="C277" t="s">
        <v>179</v>
      </c>
      <c r="D277" t="s">
        <v>180</v>
      </c>
      <c r="E277" s="446" t="s">
        <v>6320</v>
      </c>
    </row>
    <row r="278" spans="1:5" ht="14.4" x14ac:dyDescent="0.3">
      <c r="A278">
        <v>39556</v>
      </c>
      <c r="B278" t="s">
        <v>539</v>
      </c>
      <c r="C278" t="s">
        <v>179</v>
      </c>
      <c r="D278" t="s">
        <v>180</v>
      </c>
      <c r="E278" s="446" t="s">
        <v>6321</v>
      </c>
    </row>
    <row r="279" spans="1:5" ht="14.4" x14ac:dyDescent="0.3">
      <c r="A279">
        <v>39557</v>
      </c>
      <c r="B279" t="s">
        <v>540</v>
      </c>
      <c r="C279" t="s">
        <v>179</v>
      </c>
      <c r="D279" t="s">
        <v>180</v>
      </c>
      <c r="E279" s="446" t="s">
        <v>6322</v>
      </c>
    </row>
    <row r="280" spans="1:5" ht="14.4" x14ac:dyDescent="0.3">
      <c r="A280">
        <v>39559</v>
      </c>
      <c r="B280" t="s">
        <v>541</v>
      </c>
      <c r="C280" t="s">
        <v>179</v>
      </c>
      <c r="D280" t="s">
        <v>180</v>
      </c>
      <c r="E280" s="446" t="s">
        <v>6323</v>
      </c>
    </row>
    <row r="281" spans="1:5" ht="14.4" x14ac:dyDescent="0.3">
      <c r="A281">
        <v>39560</v>
      </c>
      <c r="B281" t="s">
        <v>542</v>
      </c>
      <c r="C281" t="s">
        <v>179</v>
      </c>
      <c r="D281" t="s">
        <v>180</v>
      </c>
      <c r="E281" s="446" t="s">
        <v>6324</v>
      </c>
    </row>
    <row r="282" spans="1:5" ht="14.4" x14ac:dyDescent="0.3">
      <c r="A282">
        <v>39561</v>
      </c>
      <c r="B282" t="s">
        <v>543</v>
      </c>
      <c r="C282" t="s">
        <v>179</v>
      </c>
      <c r="D282" t="s">
        <v>180</v>
      </c>
      <c r="E282" s="446" t="s">
        <v>6325</v>
      </c>
    </row>
    <row r="283" spans="1:5" ht="14.4" x14ac:dyDescent="0.3">
      <c r="A283">
        <v>43190</v>
      </c>
      <c r="B283" t="s">
        <v>544</v>
      </c>
      <c r="C283" t="s">
        <v>179</v>
      </c>
      <c r="D283" t="s">
        <v>180</v>
      </c>
      <c r="E283" s="446" t="s">
        <v>6326</v>
      </c>
    </row>
    <row r="284" spans="1:5" ht="14.4" x14ac:dyDescent="0.3">
      <c r="A284">
        <v>39555</v>
      </c>
      <c r="B284" t="s">
        <v>545</v>
      </c>
      <c r="C284" t="s">
        <v>179</v>
      </c>
      <c r="D284" t="s">
        <v>180</v>
      </c>
      <c r="E284" s="446" t="s">
        <v>6327</v>
      </c>
    </row>
    <row r="285" spans="1:5" ht="14.4" x14ac:dyDescent="0.3">
      <c r="A285">
        <v>43191</v>
      </c>
      <c r="B285" t="s">
        <v>546</v>
      </c>
      <c r="C285" t="s">
        <v>179</v>
      </c>
      <c r="D285" t="s">
        <v>180</v>
      </c>
      <c r="E285" s="446" t="s">
        <v>6328</v>
      </c>
    </row>
    <row r="286" spans="1:5" ht="14.4" x14ac:dyDescent="0.3">
      <c r="A286">
        <v>39548</v>
      </c>
      <c r="B286" t="s">
        <v>547</v>
      </c>
      <c r="C286" t="s">
        <v>179</v>
      </c>
      <c r="D286" t="s">
        <v>180</v>
      </c>
      <c r="E286" s="446" t="s">
        <v>6329</v>
      </c>
    </row>
    <row r="287" spans="1:5" ht="14.4" x14ac:dyDescent="0.3">
      <c r="A287">
        <v>43192</v>
      </c>
      <c r="B287" t="s">
        <v>548</v>
      </c>
      <c r="C287" t="s">
        <v>179</v>
      </c>
      <c r="D287" t="s">
        <v>180</v>
      </c>
      <c r="E287" s="446" t="s">
        <v>6330</v>
      </c>
    </row>
    <row r="288" spans="1:5" ht="14.4" x14ac:dyDescent="0.3">
      <c r="A288">
        <v>39554</v>
      </c>
      <c r="B288" t="s">
        <v>549</v>
      </c>
      <c r="C288" t="s">
        <v>179</v>
      </c>
      <c r="D288" t="s">
        <v>180</v>
      </c>
      <c r="E288" s="446" t="s">
        <v>6331</v>
      </c>
    </row>
    <row r="289" spans="1:5" ht="14.4" x14ac:dyDescent="0.3">
      <c r="A289">
        <v>43194</v>
      </c>
      <c r="B289" t="s">
        <v>550</v>
      </c>
      <c r="C289" t="s">
        <v>179</v>
      </c>
      <c r="D289" t="s">
        <v>180</v>
      </c>
      <c r="E289" s="446" t="s">
        <v>6332</v>
      </c>
    </row>
    <row r="290" spans="1:5" ht="14.4" x14ac:dyDescent="0.3">
      <c r="A290">
        <v>39551</v>
      </c>
      <c r="B290" t="s">
        <v>551</v>
      </c>
      <c r="C290" t="s">
        <v>179</v>
      </c>
      <c r="D290" t="s">
        <v>180</v>
      </c>
      <c r="E290" s="446" t="s">
        <v>6333</v>
      </c>
    </row>
    <row r="291" spans="1:5" ht="14.4" x14ac:dyDescent="0.3">
      <c r="A291">
        <v>43185</v>
      </c>
      <c r="B291" t="s">
        <v>552</v>
      </c>
      <c r="C291" t="s">
        <v>179</v>
      </c>
      <c r="D291" t="s">
        <v>180</v>
      </c>
      <c r="E291" s="446" t="s">
        <v>6334</v>
      </c>
    </row>
    <row r="292" spans="1:5" ht="14.4" x14ac:dyDescent="0.3">
      <c r="A292">
        <v>43186</v>
      </c>
      <c r="B292" t="s">
        <v>553</v>
      </c>
      <c r="C292" t="s">
        <v>179</v>
      </c>
      <c r="D292" t="s">
        <v>180</v>
      </c>
      <c r="E292" s="446" t="s">
        <v>6335</v>
      </c>
    </row>
    <row r="293" spans="1:5" ht="14.4" x14ac:dyDescent="0.3">
      <c r="A293">
        <v>43187</v>
      </c>
      <c r="B293" t="s">
        <v>554</v>
      </c>
      <c r="C293" t="s">
        <v>179</v>
      </c>
      <c r="D293" t="s">
        <v>180</v>
      </c>
      <c r="E293" s="446" t="s">
        <v>6336</v>
      </c>
    </row>
    <row r="294" spans="1:5" ht="14.4" x14ac:dyDescent="0.3">
      <c r="A294">
        <v>43188</v>
      </c>
      <c r="B294" t="s">
        <v>555</v>
      </c>
      <c r="C294" t="s">
        <v>179</v>
      </c>
      <c r="D294" t="s">
        <v>180</v>
      </c>
      <c r="E294" s="446" t="s">
        <v>6337</v>
      </c>
    </row>
    <row r="295" spans="1:5" ht="14.4" x14ac:dyDescent="0.3">
      <c r="A295">
        <v>43189</v>
      </c>
      <c r="B295" t="s">
        <v>556</v>
      </c>
      <c r="C295" t="s">
        <v>179</v>
      </c>
      <c r="D295" t="s">
        <v>180</v>
      </c>
      <c r="E295" s="446" t="s">
        <v>6338</v>
      </c>
    </row>
    <row r="296" spans="1:5" ht="14.4" x14ac:dyDescent="0.3">
      <c r="A296">
        <v>39580</v>
      </c>
      <c r="B296" t="s">
        <v>557</v>
      </c>
      <c r="C296" t="s">
        <v>179</v>
      </c>
      <c r="D296" t="s">
        <v>180</v>
      </c>
      <c r="E296" s="446" t="s">
        <v>6339</v>
      </c>
    </row>
    <row r="297" spans="1:5" ht="14.4" x14ac:dyDescent="0.3">
      <c r="A297">
        <v>39577</v>
      </c>
      <c r="B297" t="s">
        <v>558</v>
      </c>
      <c r="C297" t="s">
        <v>179</v>
      </c>
      <c r="D297" t="s">
        <v>180</v>
      </c>
      <c r="E297" s="446" t="s">
        <v>6340</v>
      </c>
    </row>
    <row r="298" spans="1:5" ht="14.4" x14ac:dyDescent="0.3">
      <c r="A298">
        <v>39578</v>
      </c>
      <c r="B298" t="s">
        <v>559</v>
      </c>
      <c r="C298" t="s">
        <v>179</v>
      </c>
      <c r="D298" t="s">
        <v>180</v>
      </c>
      <c r="E298" s="446" t="s">
        <v>6341</v>
      </c>
    </row>
    <row r="299" spans="1:5" ht="14.4" x14ac:dyDescent="0.3">
      <c r="A299">
        <v>39579</v>
      </c>
      <c r="B299" t="s">
        <v>560</v>
      </c>
      <c r="C299" t="s">
        <v>179</v>
      </c>
      <c r="D299" t="s">
        <v>180</v>
      </c>
      <c r="E299" s="446" t="s">
        <v>6342</v>
      </c>
    </row>
    <row r="300" spans="1:5" ht="14.4" x14ac:dyDescent="0.3">
      <c r="A300">
        <v>39826</v>
      </c>
      <c r="B300" t="s">
        <v>561</v>
      </c>
      <c r="C300" t="s">
        <v>179</v>
      </c>
      <c r="D300" t="s">
        <v>180</v>
      </c>
      <c r="E300" s="446" t="s">
        <v>6343</v>
      </c>
    </row>
    <row r="301" spans="1:5" ht="14.4" x14ac:dyDescent="0.3">
      <c r="A301">
        <v>10700</v>
      </c>
      <c r="B301" t="s">
        <v>562</v>
      </c>
      <c r="C301" t="s">
        <v>179</v>
      </c>
      <c r="D301" t="s">
        <v>180</v>
      </c>
      <c r="E301" s="446" t="s">
        <v>563</v>
      </c>
    </row>
    <row r="302" spans="1:5" ht="14.4" x14ac:dyDescent="0.3">
      <c r="A302">
        <v>346</v>
      </c>
      <c r="B302" t="s">
        <v>6344</v>
      </c>
      <c r="C302" t="s">
        <v>252</v>
      </c>
      <c r="D302" t="s">
        <v>180</v>
      </c>
      <c r="E302" s="446" t="s">
        <v>1724</v>
      </c>
    </row>
    <row r="303" spans="1:5" ht="14.4" x14ac:dyDescent="0.3">
      <c r="A303">
        <v>3312</v>
      </c>
      <c r="B303" t="s">
        <v>564</v>
      </c>
      <c r="C303" t="s">
        <v>252</v>
      </c>
      <c r="D303" t="s">
        <v>180</v>
      </c>
      <c r="E303" s="446" t="s">
        <v>6345</v>
      </c>
    </row>
    <row r="304" spans="1:5" ht="14.4" x14ac:dyDescent="0.3">
      <c r="A304">
        <v>339</v>
      </c>
      <c r="B304" t="s">
        <v>565</v>
      </c>
      <c r="C304" t="s">
        <v>247</v>
      </c>
      <c r="D304" t="s">
        <v>180</v>
      </c>
      <c r="E304" s="446" t="s">
        <v>6346</v>
      </c>
    </row>
    <row r="305" spans="1:5" ht="14.4" x14ac:dyDescent="0.3">
      <c r="A305">
        <v>340</v>
      </c>
      <c r="B305" t="s">
        <v>566</v>
      </c>
      <c r="C305" t="s">
        <v>247</v>
      </c>
      <c r="D305" t="s">
        <v>180</v>
      </c>
      <c r="E305" s="446" t="s">
        <v>789</v>
      </c>
    </row>
    <row r="306" spans="1:5" ht="14.4" x14ac:dyDescent="0.3">
      <c r="A306">
        <v>43130</v>
      </c>
      <c r="B306" t="s">
        <v>567</v>
      </c>
      <c r="C306" t="s">
        <v>252</v>
      </c>
      <c r="D306" t="s">
        <v>189</v>
      </c>
      <c r="E306" s="446" t="s">
        <v>6347</v>
      </c>
    </row>
    <row r="307" spans="1:5" ht="14.4" x14ac:dyDescent="0.3">
      <c r="A307">
        <v>344</v>
      </c>
      <c r="B307" t="s">
        <v>568</v>
      </c>
      <c r="C307" t="s">
        <v>252</v>
      </c>
      <c r="D307" t="s">
        <v>180</v>
      </c>
      <c r="E307" s="446" t="s">
        <v>2448</v>
      </c>
    </row>
    <row r="308" spans="1:5" ht="14.4" x14ac:dyDescent="0.3">
      <c r="A308">
        <v>345</v>
      </c>
      <c r="B308" t="s">
        <v>569</v>
      </c>
      <c r="C308" t="s">
        <v>252</v>
      </c>
      <c r="D308" t="s">
        <v>180</v>
      </c>
      <c r="E308" s="446" t="s">
        <v>3059</v>
      </c>
    </row>
    <row r="309" spans="1:5" ht="14.4" x14ac:dyDescent="0.3">
      <c r="A309">
        <v>43131</v>
      </c>
      <c r="B309" t="s">
        <v>570</v>
      </c>
      <c r="C309" t="s">
        <v>252</v>
      </c>
      <c r="D309" t="s">
        <v>180</v>
      </c>
      <c r="E309" s="446" t="s">
        <v>6348</v>
      </c>
    </row>
    <row r="310" spans="1:5" ht="14.4" x14ac:dyDescent="0.3">
      <c r="A310">
        <v>3313</v>
      </c>
      <c r="B310" t="s">
        <v>571</v>
      </c>
      <c r="C310" t="s">
        <v>252</v>
      </c>
      <c r="D310" t="s">
        <v>180</v>
      </c>
      <c r="E310" s="446" t="s">
        <v>6349</v>
      </c>
    </row>
    <row r="311" spans="1:5" ht="14.4" x14ac:dyDescent="0.3">
      <c r="A311">
        <v>43132</v>
      </c>
      <c r="B311" t="s">
        <v>572</v>
      </c>
      <c r="C311" t="s">
        <v>252</v>
      </c>
      <c r="D311" t="s">
        <v>180</v>
      </c>
      <c r="E311" s="446" t="s">
        <v>6347</v>
      </c>
    </row>
    <row r="312" spans="1:5" ht="14.4" x14ac:dyDescent="0.3">
      <c r="A312">
        <v>366</v>
      </c>
      <c r="B312" t="s">
        <v>573</v>
      </c>
      <c r="C312" t="s">
        <v>373</v>
      </c>
      <c r="D312" t="s">
        <v>189</v>
      </c>
      <c r="E312" s="446" t="s">
        <v>6350</v>
      </c>
    </row>
    <row r="313" spans="1:5" ht="14.4" x14ac:dyDescent="0.3">
      <c r="A313">
        <v>367</v>
      </c>
      <c r="B313" t="s">
        <v>575</v>
      </c>
      <c r="C313" t="s">
        <v>373</v>
      </c>
      <c r="D313" t="s">
        <v>180</v>
      </c>
      <c r="E313" s="446" t="s">
        <v>6351</v>
      </c>
    </row>
    <row r="314" spans="1:5" ht="14.4" x14ac:dyDescent="0.3">
      <c r="A314">
        <v>370</v>
      </c>
      <c r="B314" t="s">
        <v>577</v>
      </c>
      <c r="C314" t="s">
        <v>373</v>
      </c>
      <c r="D314" t="s">
        <v>180</v>
      </c>
      <c r="E314" s="446" t="s">
        <v>6350</v>
      </c>
    </row>
    <row r="315" spans="1:5" ht="14.4" x14ac:dyDescent="0.3">
      <c r="A315">
        <v>368</v>
      </c>
      <c r="B315" t="s">
        <v>578</v>
      </c>
      <c r="C315" t="s">
        <v>373</v>
      </c>
      <c r="D315" t="s">
        <v>180</v>
      </c>
      <c r="E315" s="446" t="s">
        <v>6352</v>
      </c>
    </row>
    <row r="316" spans="1:5" ht="14.4" x14ac:dyDescent="0.3">
      <c r="A316">
        <v>11075</v>
      </c>
      <c r="B316" t="s">
        <v>579</v>
      </c>
      <c r="C316" t="s">
        <v>373</v>
      </c>
      <c r="D316" t="s">
        <v>180</v>
      </c>
      <c r="E316" s="446" t="s">
        <v>6353</v>
      </c>
    </row>
    <row r="317" spans="1:5" ht="14.4" x14ac:dyDescent="0.3">
      <c r="A317">
        <v>1381</v>
      </c>
      <c r="B317" t="s">
        <v>580</v>
      </c>
      <c r="C317" t="s">
        <v>252</v>
      </c>
      <c r="D317" t="s">
        <v>189</v>
      </c>
      <c r="E317" s="446" t="s">
        <v>6148</v>
      </c>
    </row>
    <row r="318" spans="1:5" ht="14.4" x14ac:dyDescent="0.3">
      <c r="A318">
        <v>34353</v>
      </c>
      <c r="B318" t="s">
        <v>582</v>
      </c>
      <c r="C318" t="s">
        <v>252</v>
      </c>
      <c r="D318" t="s">
        <v>180</v>
      </c>
      <c r="E318" s="446" t="s">
        <v>1099</v>
      </c>
    </row>
    <row r="319" spans="1:5" ht="14.4" x14ac:dyDescent="0.3">
      <c r="A319">
        <v>37595</v>
      </c>
      <c r="B319" t="s">
        <v>583</v>
      </c>
      <c r="C319" t="s">
        <v>252</v>
      </c>
      <c r="D319" t="s">
        <v>180</v>
      </c>
      <c r="E319" s="446" t="s">
        <v>591</v>
      </c>
    </row>
    <row r="320" spans="1:5" ht="14.4" x14ac:dyDescent="0.3">
      <c r="A320">
        <v>37596</v>
      </c>
      <c r="B320" t="s">
        <v>585</v>
      </c>
      <c r="C320" t="s">
        <v>252</v>
      </c>
      <c r="D320" t="s">
        <v>180</v>
      </c>
      <c r="E320" s="446" t="s">
        <v>416</v>
      </c>
    </row>
    <row r="321" spans="1:5" ht="14.4" x14ac:dyDescent="0.3">
      <c r="A321">
        <v>371</v>
      </c>
      <c r="B321" t="s">
        <v>586</v>
      </c>
      <c r="C321" t="s">
        <v>252</v>
      </c>
      <c r="D321" t="s">
        <v>180</v>
      </c>
      <c r="E321" s="446" t="s">
        <v>6354</v>
      </c>
    </row>
    <row r="322" spans="1:5" ht="14.4" x14ac:dyDescent="0.3">
      <c r="A322">
        <v>37553</v>
      </c>
      <c r="B322" t="s">
        <v>588</v>
      </c>
      <c r="C322" t="s">
        <v>252</v>
      </c>
      <c r="D322" t="s">
        <v>180</v>
      </c>
      <c r="E322" s="446" t="s">
        <v>5321</v>
      </c>
    </row>
    <row r="323" spans="1:5" ht="14.4" x14ac:dyDescent="0.3">
      <c r="A323">
        <v>37552</v>
      </c>
      <c r="B323" t="s">
        <v>590</v>
      </c>
      <c r="C323" t="s">
        <v>252</v>
      </c>
      <c r="D323" t="s">
        <v>180</v>
      </c>
      <c r="E323" s="446" t="s">
        <v>205</v>
      </c>
    </row>
    <row r="324" spans="1:5" ht="14.4" x14ac:dyDescent="0.3">
      <c r="A324">
        <v>36880</v>
      </c>
      <c r="B324" t="s">
        <v>592</v>
      </c>
      <c r="C324" t="s">
        <v>252</v>
      </c>
      <c r="D324" t="s">
        <v>180</v>
      </c>
      <c r="E324" s="446" t="s">
        <v>2845</v>
      </c>
    </row>
    <row r="325" spans="1:5" ht="14.4" x14ac:dyDescent="0.3">
      <c r="A325">
        <v>34355</v>
      </c>
      <c r="B325" t="s">
        <v>594</v>
      </c>
      <c r="C325" t="s">
        <v>252</v>
      </c>
      <c r="D325" t="s">
        <v>180</v>
      </c>
      <c r="E325" s="446" t="s">
        <v>584</v>
      </c>
    </row>
    <row r="326" spans="1:5" ht="14.4" x14ac:dyDescent="0.3">
      <c r="A326">
        <v>130</v>
      </c>
      <c r="B326" t="s">
        <v>595</v>
      </c>
      <c r="C326" t="s">
        <v>252</v>
      </c>
      <c r="D326" t="s">
        <v>180</v>
      </c>
      <c r="E326" s="446" t="s">
        <v>4295</v>
      </c>
    </row>
    <row r="327" spans="1:5" ht="14.4" x14ac:dyDescent="0.3">
      <c r="A327">
        <v>135</v>
      </c>
      <c r="B327" t="s">
        <v>597</v>
      </c>
      <c r="C327" t="s">
        <v>252</v>
      </c>
      <c r="D327" t="s">
        <v>180</v>
      </c>
      <c r="E327" s="446" t="s">
        <v>6355</v>
      </c>
    </row>
    <row r="328" spans="1:5" ht="14.4" x14ac:dyDescent="0.3">
      <c r="A328">
        <v>36886</v>
      </c>
      <c r="B328" t="s">
        <v>598</v>
      </c>
      <c r="C328" t="s">
        <v>252</v>
      </c>
      <c r="D328" t="s">
        <v>180</v>
      </c>
      <c r="E328" s="446" t="s">
        <v>3457</v>
      </c>
    </row>
    <row r="329" spans="1:5" ht="14.4" x14ac:dyDescent="0.3">
      <c r="A329">
        <v>38546</v>
      </c>
      <c r="B329" t="s">
        <v>600</v>
      </c>
      <c r="C329" t="s">
        <v>373</v>
      </c>
      <c r="D329" t="s">
        <v>180</v>
      </c>
      <c r="E329" s="446" t="s">
        <v>601</v>
      </c>
    </row>
    <row r="330" spans="1:5" ht="14.4" x14ac:dyDescent="0.3">
      <c r="A330">
        <v>34549</v>
      </c>
      <c r="B330" t="s">
        <v>602</v>
      </c>
      <c r="C330" t="s">
        <v>373</v>
      </c>
      <c r="D330" t="s">
        <v>180</v>
      </c>
      <c r="E330" s="446" t="s">
        <v>6356</v>
      </c>
    </row>
    <row r="331" spans="1:5" ht="14.4" x14ac:dyDescent="0.3">
      <c r="A331">
        <v>6081</v>
      </c>
      <c r="B331" t="s">
        <v>603</v>
      </c>
      <c r="C331" t="s">
        <v>373</v>
      </c>
      <c r="D331" t="s">
        <v>180</v>
      </c>
      <c r="E331" s="446" t="s">
        <v>6357</v>
      </c>
    </row>
    <row r="332" spans="1:5" ht="14.4" x14ac:dyDescent="0.3">
      <c r="A332">
        <v>6077</v>
      </c>
      <c r="B332" t="s">
        <v>604</v>
      </c>
      <c r="C332" t="s">
        <v>373</v>
      </c>
      <c r="D332" t="s">
        <v>180</v>
      </c>
      <c r="E332" s="446" t="s">
        <v>610</v>
      </c>
    </row>
    <row r="333" spans="1:5" ht="14.4" x14ac:dyDescent="0.3">
      <c r="A333">
        <v>6079</v>
      </c>
      <c r="B333" t="s">
        <v>605</v>
      </c>
      <c r="C333" t="s">
        <v>373</v>
      </c>
      <c r="D333" t="s">
        <v>180</v>
      </c>
      <c r="E333" s="446" t="s">
        <v>610</v>
      </c>
    </row>
    <row r="334" spans="1:5" ht="14.4" x14ac:dyDescent="0.3">
      <c r="A334">
        <v>1091</v>
      </c>
      <c r="B334" t="s">
        <v>606</v>
      </c>
      <c r="C334" t="s">
        <v>179</v>
      </c>
      <c r="D334" t="s">
        <v>180</v>
      </c>
      <c r="E334" s="446" t="s">
        <v>6174</v>
      </c>
    </row>
    <row r="335" spans="1:5" ht="14.4" x14ac:dyDescent="0.3">
      <c r="A335">
        <v>1094</v>
      </c>
      <c r="B335" t="s">
        <v>607</v>
      </c>
      <c r="C335" t="s">
        <v>179</v>
      </c>
      <c r="D335" t="s">
        <v>180</v>
      </c>
      <c r="E335" s="446" t="s">
        <v>3447</v>
      </c>
    </row>
    <row r="336" spans="1:5" ht="14.4" x14ac:dyDescent="0.3">
      <c r="A336">
        <v>1095</v>
      </c>
      <c r="B336" t="s">
        <v>609</v>
      </c>
      <c r="C336" t="s">
        <v>179</v>
      </c>
      <c r="D336" t="s">
        <v>180</v>
      </c>
      <c r="E336" s="446" t="s">
        <v>6358</v>
      </c>
    </row>
    <row r="337" spans="1:5" ht="14.4" x14ac:dyDescent="0.3">
      <c r="A337">
        <v>1092</v>
      </c>
      <c r="B337" t="s">
        <v>611</v>
      </c>
      <c r="C337" t="s">
        <v>179</v>
      </c>
      <c r="D337" t="s">
        <v>189</v>
      </c>
      <c r="E337" s="446" t="s">
        <v>6359</v>
      </c>
    </row>
    <row r="338" spans="1:5" ht="14.4" x14ac:dyDescent="0.3">
      <c r="A338">
        <v>1093</v>
      </c>
      <c r="B338" t="s">
        <v>612</v>
      </c>
      <c r="C338" t="s">
        <v>179</v>
      </c>
      <c r="D338" t="s">
        <v>180</v>
      </c>
      <c r="E338" s="446" t="s">
        <v>6360</v>
      </c>
    </row>
    <row r="339" spans="1:5" ht="14.4" x14ac:dyDescent="0.3">
      <c r="A339">
        <v>1090</v>
      </c>
      <c r="B339" t="s">
        <v>613</v>
      </c>
      <c r="C339" t="s">
        <v>179</v>
      </c>
      <c r="D339" t="s">
        <v>180</v>
      </c>
      <c r="E339" s="446" t="s">
        <v>6361</v>
      </c>
    </row>
    <row r="340" spans="1:5" ht="14.4" x14ac:dyDescent="0.3">
      <c r="A340">
        <v>1096</v>
      </c>
      <c r="B340" t="s">
        <v>614</v>
      </c>
      <c r="C340" t="s">
        <v>179</v>
      </c>
      <c r="D340" t="s">
        <v>180</v>
      </c>
      <c r="E340" s="446" t="s">
        <v>6362</v>
      </c>
    </row>
    <row r="341" spans="1:5" ht="14.4" x14ac:dyDescent="0.3">
      <c r="A341">
        <v>1097</v>
      </c>
      <c r="B341" t="s">
        <v>615</v>
      </c>
      <c r="C341" t="s">
        <v>179</v>
      </c>
      <c r="D341" t="s">
        <v>180</v>
      </c>
      <c r="E341" s="446" t="s">
        <v>6363</v>
      </c>
    </row>
    <row r="342" spans="1:5" ht="14.4" x14ac:dyDescent="0.3">
      <c r="A342">
        <v>378</v>
      </c>
      <c r="B342" t="s">
        <v>616</v>
      </c>
      <c r="C342" t="s">
        <v>375</v>
      </c>
      <c r="D342" t="s">
        <v>180</v>
      </c>
      <c r="E342" s="446" t="s">
        <v>6364</v>
      </c>
    </row>
    <row r="343" spans="1:5" ht="14.4" x14ac:dyDescent="0.3">
      <c r="A343">
        <v>40911</v>
      </c>
      <c r="B343" t="s">
        <v>617</v>
      </c>
      <c r="C343" t="s">
        <v>378</v>
      </c>
      <c r="D343" t="s">
        <v>180</v>
      </c>
      <c r="E343" s="446" t="s">
        <v>6365</v>
      </c>
    </row>
    <row r="344" spans="1:5" ht="14.4" x14ac:dyDescent="0.3">
      <c r="A344">
        <v>33939</v>
      </c>
      <c r="B344" t="s">
        <v>618</v>
      </c>
      <c r="C344" t="s">
        <v>375</v>
      </c>
      <c r="D344" t="s">
        <v>180</v>
      </c>
      <c r="E344" s="446" t="s">
        <v>619</v>
      </c>
    </row>
    <row r="345" spans="1:5" ht="14.4" x14ac:dyDescent="0.3">
      <c r="A345">
        <v>40815</v>
      </c>
      <c r="B345" t="s">
        <v>620</v>
      </c>
      <c r="C345" t="s">
        <v>378</v>
      </c>
      <c r="D345" t="s">
        <v>180</v>
      </c>
      <c r="E345" s="446" t="s">
        <v>621</v>
      </c>
    </row>
    <row r="346" spans="1:5" ht="14.4" x14ac:dyDescent="0.3">
      <c r="A346">
        <v>33952</v>
      </c>
      <c r="B346" t="s">
        <v>622</v>
      </c>
      <c r="C346" t="s">
        <v>375</v>
      </c>
      <c r="D346" t="s">
        <v>180</v>
      </c>
      <c r="E346" s="446" t="s">
        <v>623</v>
      </c>
    </row>
    <row r="347" spans="1:5" ht="14.4" x14ac:dyDescent="0.3">
      <c r="A347">
        <v>40816</v>
      </c>
      <c r="B347" t="s">
        <v>624</v>
      </c>
      <c r="C347" t="s">
        <v>378</v>
      </c>
      <c r="D347" t="s">
        <v>180</v>
      </c>
      <c r="E347" s="446" t="s">
        <v>625</v>
      </c>
    </row>
    <row r="348" spans="1:5" ht="14.4" x14ac:dyDescent="0.3">
      <c r="A348">
        <v>33953</v>
      </c>
      <c r="B348" t="s">
        <v>626</v>
      </c>
      <c r="C348" t="s">
        <v>375</v>
      </c>
      <c r="D348" t="s">
        <v>180</v>
      </c>
      <c r="E348" s="446" t="s">
        <v>627</v>
      </c>
    </row>
    <row r="349" spans="1:5" ht="14.4" x14ac:dyDescent="0.3">
      <c r="A349">
        <v>40817</v>
      </c>
      <c r="B349" t="s">
        <v>628</v>
      </c>
      <c r="C349" t="s">
        <v>378</v>
      </c>
      <c r="D349" t="s">
        <v>180</v>
      </c>
      <c r="E349" s="446" t="s">
        <v>629</v>
      </c>
    </row>
    <row r="350" spans="1:5" ht="14.4" x14ac:dyDescent="0.3">
      <c r="A350">
        <v>13348</v>
      </c>
      <c r="B350" t="s">
        <v>6366</v>
      </c>
      <c r="C350" t="s">
        <v>179</v>
      </c>
      <c r="D350" t="s">
        <v>180</v>
      </c>
      <c r="E350" s="446" t="s">
        <v>6367</v>
      </c>
    </row>
    <row r="351" spans="1:5" ht="14.4" x14ac:dyDescent="0.3">
      <c r="A351">
        <v>39212</v>
      </c>
      <c r="B351" t="s">
        <v>632</v>
      </c>
      <c r="C351" t="s">
        <v>179</v>
      </c>
      <c r="D351" t="s">
        <v>180</v>
      </c>
      <c r="E351" s="446" t="s">
        <v>1066</v>
      </c>
    </row>
    <row r="352" spans="1:5" ht="14.4" x14ac:dyDescent="0.3">
      <c r="A352">
        <v>39211</v>
      </c>
      <c r="B352" t="s">
        <v>6368</v>
      </c>
      <c r="C352" t="s">
        <v>179</v>
      </c>
      <c r="D352" t="s">
        <v>180</v>
      </c>
      <c r="E352" s="446" t="s">
        <v>1133</v>
      </c>
    </row>
    <row r="353" spans="1:5" ht="14.4" x14ac:dyDescent="0.3">
      <c r="A353">
        <v>39208</v>
      </c>
      <c r="B353" t="s">
        <v>633</v>
      </c>
      <c r="C353" t="s">
        <v>179</v>
      </c>
      <c r="D353" t="s">
        <v>180</v>
      </c>
      <c r="E353" s="446" t="s">
        <v>6149</v>
      </c>
    </row>
    <row r="354" spans="1:5" ht="14.4" x14ac:dyDescent="0.3">
      <c r="A354">
        <v>39210</v>
      </c>
      <c r="B354" t="s">
        <v>634</v>
      </c>
      <c r="C354" t="s">
        <v>179</v>
      </c>
      <c r="D354" t="s">
        <v>180</v>
      </c>
      <c r="E354" s="446" t="s">
        <v>5277</v>
      </c>
    </row>
    <row r="355" spans="1:5" ht="14.4" x14ac:dyDescent="0.3">
      <c r="A355">
        <v>39214</v>
      </c>
      <c r="B355" t="s">
        <v>635</v>
      </c>
      <c r="C355" t="s">
        <v>179</v>
      </c>
      <c r="D355" t="s">
        <v>180</v>
      </c>
      <c r="E355" s="446" t="s">
        <v>6369</v>
      </c>
    </row>
    <row r="356" spans="1:5" ht="14.4" x14ac:dyDescent="0.3">
      <c r="A356">
        <v>39213</v>
      </c>
      <c r="B356" t="s">
        <v>637</v>
      </c>
      <c r="C356" t="s">
        <v>179</v>
      </c>
      <c r="D356" t="s">
        <v>180</v>
      </c>
      <c r="E356" s="446" t="s">
        <v>6370</v>
      </c>
    </row>
    <row r="357" spans="1:5" ht="14.4" x14ac:dyDescent="0.3">
      <c r="A357">
        <v>39209</v>
      </c>
      <c r="B357" t="s">
        <v>638</v>
      </c>
      <c r="C357" t="s">
        <v>179</v>
      </c>
      <c r="D357" t="s">
        <v>180</v>
      </c>
      <c r="E357" s="446" t="s">
        <v>6371</v>
      </c>
    </row>
    <row r="358" spans="1:5" ht="14.4" x14ac:dyDescent="0.3">
      <c r="A358">
        <v>39207</v>
      </c>
      <c r="B358" t="s">
        <v>639</v>
      </c>
      <c r="C358" t="s">
        <v>179</v>
      </c>
      <c r="D358" t="s">
        <v>180</v>
      </c>
      <c r="E358" s="446" t="s">
        <v>5277</v>
      </c>
    </row>
    <row r="359" spans="1:5" ht="14.4" x14ac:dyDescent="0.3">
      <c r="A359">
        <v>39215</v>
      </c>
      <c r="B359" t="s">
        <v>640</v>
      </c>
      <c r="C359" t="s">
        <v>179</v>
      </c>
      <c r="D359" t="s">
        <v>180</v>
      </c>
      <c r="E359" s="446" t="s">
        <v>6372</v>
      </c>
    </row>
    <row r="360" spans="1:5" ht="14.4" x14ac:dyDescent="0.3">
      <c r="A360">
        <v>39216</v>
      </c>
      <c r="B360" t="s">
        <v>641</v>
      </c>
      <c r="C360" t="s">
        <v>179</v>
      </c>
      <c r="D360" t="s">
        <v>180</v>
      </c>
      <c r="E360" s="446" t="s">
        <v>3557</v>
      </c>
    </row>
    <row r="361" spans="1:5" ht="14.4" x14ac:dyDescent="0.3">
      <c r="A361">
        <v>11267</v>
      </c>
      <c r="B361" t="s">
        <v>643</v>
      </c>
      <c r="C361" t="s">
        <v>179</v>
      </c>
      <c r="D361" t="s">
        <v>180</v>
      </c>
      <c r="E361" s="446" t="s">
        <v>2580</v>
      </c>
    </row>
    <row r="362" spans="1:5" ht="14.4" x14ac:dyDescent="0.3">
      <c r="A362">
        <v>379</v>
      </c>
      <c r="B362" t="s">
        <v>645</v>
      </c>
      <c r="C362" t="s">
        <v>179</v>
      </c>
      <c r="D362" t="s">
        <v>180</v>
      </c>
      <c r="E362" s="446" t="s">
        <v>1902</v>
      </c>
    </row>
    <row r="363" spans="1:5" ht="14.4" x14ac:dyDescent="0.3">
      <c r="A363">
        <v>510</v>
      </c>
      <c r="B363" t="s">
        <v>646</v>
      </c>
      <c r="C363" t="s">
        <v>252</v>
      </c>
      <c r="D363" t="s">
        <v>180</v>
      </c>
      <c r="E363" s="446" t="s">
        <v>6373</v>
      </c>
    </row>
    <row r="364" spans="1:5" ht="14.4" x14ac:dyDescent="0.3">
      <c r="A364">
        <v>516</v>
      </c>
      <c r="B364" t="s">
        <v>647</v>
      </c>
      <c r="C364" t="s">
        <v>252</v>
      </c>
      <c r="D364" t="s">
        <v>180</v>
      </c>
      <c r="E364" s="446" t="s">
        <v>6374</v>
      </c>
    </row>
    <row r="365" spans="1:5" ht="14.4" x14ac:dyDescent="0.3">
      <c r="A365">
        <v>509</v>
      </c>
      <c r="B365" t="s">
        <v>648</v>
      </c>
      <c r="C365" t="s">
        <v>252</v>
      </c>
      <c r="D365" t="s">
        <v>180</v>
      </c>
      <c r="E365" s="446" t="s">
        <v>6375</v>
      </c>
    </row>
    <row r="366" spans="1:5" ht="14.4" x14ac:dyDescent="0.3">
      <c r="A366">
        <v>40331</v>
      </c>
      <c r="B366" t="s">
        <v>649</v>
      </c>
      <c r="C366" t="s">
        <v>375</v>
      </c>
      <c r="D366" t="s">
        <v>180</v>
      </c>
      <c r="E366" s="446" t="s">
        <v>6376</v>
      </c>
    </row>
    <row r="367" spans="1:5" ht="14.4" x14ac:dyDescent="0.3">
      <c r="A367">
        <v>40930</v>
      </c>
      <c r="B367" t="s">
        <v>651</v>
      </c>
      <c r="C367" t="s">
        <v>378</v>
      </c>
      <c r="D367" t="s">
        <v>180</v>
      </c>
      <c r="E367" s="446" t="s">
        <v>6377</v>
      </c>
    </row>
    <row r="368" spans="1:5" ht="14.4" x14ac:dyDescent="0.3">
      <c r="A368">
        <v>377</v>
      </c>
      <c r="B368" t="s">
        <v>652</v>
      </c>
      <c r="C368" t="s">
        <v>179</v>
      </c>
      <c r="D368" t="s">
        <v>189</v>
      </c>
      <c r="E368" s="446" t="s">
        <v>6378</v>
      </c>
    </row>
    <row r="369" spans="1:5" ht="14.4" x14ac:dyDescent="0.3">
      <c r="A369">
        <v>11761</v>
      </c>
      <c r="B369" t="s">
        <v>6379</v>
      </c>
      <c r="C369" t="s">
        <v>179</v>
      </c>
      <c r="D369" t="s">
        <v>180</v>
      </c>
      <c r="E369" s="446" t="s">
        <v>6380</v>
      </c>
    </row>
    <row r="370" spans="1:5" ht="14.4" x14ac:dyDescent="0.3">
      <c r="A370">
        <v>7588</v>
      </c>
      <c r="B370" t="s">
        <v>654</v>
      </c>
      <c r="C370" t="s">
        <v>179</v>
      </c>
      <c r="D370" t="s">
        <v>189</v>
      </c>
      <c r="E370" s="446" t="s">
        <v>6381</v>
      </c>
    </row>
    <row r="371" spans="1:5" ht="14.4" x14ac:dyDescent="0.3">
      <c r="A371">
        <v>34551</v>
      </c>
      <c r="B371" t="s">
        <v>655</v>
      </c>
      <c r="C371" t="s">
        <v>375</v>
      </c>
      <c r="D371" t="s">
        <v>180</v>
      </c>
      <c r="E371" s="446" t="s">
        <v>6382</v>
      </c>
    </row>
    <row r="372" spans="1:5" ht="14.4" x14ac:dyDescent="0.3">
      <c r="A372">
        <v>41078</v>
      </c>
      <c r="B372" t="s">
        <v>657</v>
      </c>
      <c r="C372" t="s">
        <v>378</v>
      </c>
      <c r="D372" t="s">
        <v>180</v>
      </c>
      <c r="E372" s="446" t="s">
        <v>6383</v>
      </c>
    </row>
    <row r="373" spans="1:5" ht="14.4" x14ac:dyDescent="0.3">
      <c r="A373">
        <v>246</v>
      </c>
      <c r="B373" t="s">
        <v>658</v>
      </c>
      <c r="C373" t="s">
        <v>375</v>
      </c>
      <c r="D373" t="s">
        <v>180</v>
      </c>
      <c r="E373" s="446" t="s">
        <v>6232</v>
      </c>
    </row>
    <row r="374" spans="1:5" ht="14.4" x14ac:dyDescent="0.3">
      <c r="A374">
        <v>40927</v>
      </c>
      <c r="B374" t="s">
        <v>659</v>
      </c>
      <c r="C374" t="s">
        <v>378</v>
      </c>
      <c r="D374" t="s">
        <v>180</v>
      </c>
      <c r="E374" s="446" t="s">
        <v>6233</v>
      </c>
    </row>
    <row r="375" spans="1:5" ht="14.4" x14ac:dyDescent="0.3">
      <c r="A375">
        <v>2350</v>
      </c>
      <c r="B375" t="s">
        <v>660</v>
      </c>
      <c r="C375" t="s">
        <v>375</v>
      </c>
      <c r="D375" t="s">
        <v>180</v>
      </c>
      <c r="E375" s="446" t="s">
        <v>941</v>
      </c>
    </row>
    <row r="376" spans="1:5" ht="14.4" x14ac:dyDescent="0.3">
      <c r="A376">
        <v>40812</v>
      </c>
      <c r="B376" t="s">
        <v>661</v>
      </c>
      <c r="C376" t="s">
        <v>378</v>
      </c>
      <c r="D376" t="s">
        <v>180</v>
      </c>
      <c r="E376" s="446" t="s">
        <v>6384</v>
      </c>
    </row>
    <row r="377" spans="1:5" ht="14.4" x14ac:dyDescent="0.3">
      <c r="A377">
        <v>245</v>
      </c>
      <c r="B377" t="s">
        <v>662</v>
      </c>
      <c r="C377" t="s">
        <v>375</v>
      </c>
      <c r="D377" t="s">
        <v>180</v>
      </c>
      <c r="E377" s="446" t="s">
        <v>6385</v>
      </c>
    </row>
    <row r="378" spans="1:5" ht="14.4" x14ac:dyDescent="0.3">
      <c r="A378">
        <v>41090</v>
      </c>
      <c r="B378" t="s">
        <v>663</v>
      </c>
      <c r="C378" t="s">
        <v>378</v>
      </c>
      <c r="D378" t="s">
        <v>180</v>
      </c>
      <c r="E378" s="446" t="s">
        <v>6386</v>
      </c>
    </row>
    <row r="379" spans="1:5" ht="14.4" x14ac:dyDescent="0.3">
      <c r="A379">
        <v>251</v>
      </c>
      <c r="B379" t="s">
        <v>664</v>
      </c>
      <c r="C379" t="s">
        <v>375</v>
      </c>
      <c r="D379" t="s">
        <v>180</v>
      </c>
      <c r="E379" s="446" t="s">
        <v>6232</v>
      </c>
    </row>
    <row r="380" spans="1:5" ht="14.4" x14ac:dyDescent="0.3">
      <c r="A380">
        <v>40975</v>
      </c>
      <c r="B380" t="s">
        <v>665</v>
      </c>
      <c r="C380" t="s">
        <v>378</v>
      </c>
      <c r="D380" t="s">
        <v>180</v>
      </c>
      <c r="E380" s="446" t="s">
        <v>6233</v>
      </c>
    </row>
    <row r="381" spans="1:5" ht="14.4" x14ac:dyDescent="0.3">
      <c r="A381">
        <v>6127</v>
      </c>
      <c r="B381" t="s">
        <v>666</v>
      </c>
      <c r="C381" t="s">
        <v>375</v>
      </c>
      <c r="D381" t="s">
        <v>180</v>
      </c>
      <c r="E381" s="446" t="s">
        <v>6232</v>
      </c>
    </row>
    <row r="382" spans="1:5" ht="14.4" x14ac:dyDescent="0.3">
      <c r="A382">
        <v>41072</v>
      </c>
      <c r="B382" t="s">
        <v>667</v>
      </c>
      <c r="C382" t="s">
        <v>378</v>
      </c>
      <c r="D382" t="s">
        <v>180</v>
      </c>
      <c r="E382" s="446" t="s">
        <v>6233</v>
      </c>
    </row>
    <row r="383" spans="1:5" ht="14.4" x14ac:dyDescent="0.3">
      <c r="A383">
        <v>6121</v>
      </c>
      <c r="B383" t="s">
        <v>668</v>
      </c>
      <c r="C383" t="s">
        <v>375</v>
      </c>
      <c r="D383" t="s">
        <v>180</v>
      </c>
      <c r="E383" s="446" t="s">
        <v>2300</v>
      </c>
    </row>
    <row r="384" spans="1:5" ht="14.4" x14ac:dyDescent="0.3">
      <c r="A384">
        <v>41071</v>
      </c>
      <c r="B384" t="s">
        <v>669</v>
      </c>
      <c r="C384" t="s">
        <v>378</v>
      </c>
      <c r="D384" t="s">
        <v>180</v>
      </c>
      <c r="E384" s="446" t="s">
        <v>6387</v>
      </c>
    </row>
    <row r="385" spans="1:5" ht="14.4" x14ac:dyDescent="0.3">
      <c r="A385">
        <v>244</v>
      </c>
      <c r="B385" t="s">
        <v>670</v>
      </c>
      <c r="C385" t="s">
        <v>375</v>
      </c>
      <c r="D385" t="s">
        <v>180</v>
      </c>
      <c r="E385" s="446" t="s">
        <v>6388</v>
      </c>
    </row>
    <row r="386" spans="1:5" ht="14.4" x14ac:dyDescent="0.3">
      <c r="A386">
        <v>41093</v>
      </c>
      <c r="B386" t="s">
        <v>672</v>
      </c>
      <c r="C386" t="s">
        <v>378</v>
      </c>
      <c r="D386" t="s">
        <v>180</v>
      </c>
      <c r="E386" s="446" t="s">
        <v>6389</v>
      </c>
    </row>
    <row r="387" spans="1:5" ht="14.4" x14ac:dyDescent="0.3">
      <c r="A387">
        <v>532</v>
      </c>
      <c r="B387" t="s">
        <v>673</v>
      </c>
      <c r="C387" t="s">
        <v>375</v>
      </c>
      <c r="D387" t="s">
        <v>180</v>
      </c>
      <c r="E387" s="446" t="s">
        <v>674</v>
      </c>
    </row>
    <row r="388" spans="1:5" ht="14.4" x14ac:dyDescent="0.3">
      <c r="A388">
        <v>40931</v>
      </c>
      <c r="B388" t="s">
        <v>675</v>
      </c>
      <c r="C388" t="s">
        <v>378</v>
      </c>
      <c r="D388" t="s">
        <v>180</v>
      </c>
      <c r="E388" s="446" t="s">
        <v>676</v>
      </c>
    </row>
    <row r="389" spans="1:5" ht="14.4" x14ac:dyDescent="0.3">
      <c r="A389">
        <v>36150</v>
      </c>
      <c r="B389" t="s">
        <v>677</v>
      </c>
      <c r="C389" t="s">
        <v>179</v>
      </c>
      <c r="D389" t="s">
        <v>180</v>
      </c>
      <c r="E389" s="446" t="s">
        <v>6390</v>
      </c>
    </row>
    <row r="390" spans="1:5" ht="14.4" x14ac:dyDescent="0.3">
      <c r="A390">
        <v>4760</v>
      </c>
      <c r="B390" t="s">
        <v>679</v>
      </c>
      <c r="C390" t="s">
        <v>375</v>
      </c>
      <c r="D390" t="s">
        <v>180</v>
      </c>
      <c r="E390" s="446" t="s">
        <v>6364</v>
      </c>
    </row>
    <row r="391" spans="1:5" ht="14.4" x14ac:dyDescent="0.3">
      <c r="A391">
        <v>41069</v>
      </c>
      <c r="B391" t="s">
        <v>680</v>
      </c>
      <c r="C391" t="s">
        <v>378</v>
      </c>
      <c r="D391" t="s">
        <v>180</v>
      </c>
      <c r="E391" s="446" t="s">
        <v>6365</v>
      </c>
    </row>
    <row r="392" spans="1:5" ht="14.4" x14ac:dyDescent="0.3">
      <c r="A392">
        <v>10422</v>
      </c>
      <c r="B392" t="s">
        <v>681</v>
      </c>
      <c r="C392" t="s">
        <v>179</v>
      </c>
      <c r="D392" t="s">
        <v>180</v>
      </c>
      <c r="E392" s="446" t="s">
        <v>6391</v>
      </c>
    </row>
    <row r="393" spans="1:5" ht="14.4" x14ac:dyDescent="0.3">
      <c r="A393">
        <v>44019</v>
      </c>
      <c r="B393" t="s">
        <v>6392</v>
      </c>
      <c r="C393" t="s">
        <v>179</v>
      </c>
      <c r="D393" t="s">
        <v>180</v>
      </c>
      <c r="E393" s="446" t="s">
        <v>6393</v>
      </c>
    </row>
    <row r="394" spans="1:5" ht="14.4" x14ac:dyDescent="0.3">
      <c r="A394">
        <v>36520</v>
      </c>
      <c r="B394" t="s">
        <v>682</v>
      </c>
      <c r="C394" t="s">
        <v>179</v>
      </c>
      <c r="D394" t="s">
        <v>180</v>
      </c>
      <c r="E394" s="446" t="s">
        <v>6394</v>
      </c>
    </row>
    <row r="395" spans="1:5" ht="14.4" x14ac:dyDescent="0.3">
      <c r="A395">
        <v>42319</v>
      </c>
      <c r="B395" t="s">
        <v>683</v>
      </c>
      <c r="C395" t="s">
        <v>179</v>
      </c>
      <c r="D395" t="s">
        <v>180</v>
      </c>
      <c r="E395" s="446" t="s">
        <v>6395</v>
      </c>
    </row>
    <row r="396" spans="1:5" ht="14.4" x14ac:dyDescent="0.3">
      <c r="A396">
        <v>10420</v>
      </c>
      <c r="B396" t="s">
        <v>684</v>
      </c>
      <c r="C396" t="s">
        <v>179</v>
      </c>
      <c r="D396" t="s">
        <v>189</v>
      </c>
      <c r="E396" s="446" t="s">
        <v>6396</v>
      </c>
    </row>
    <row r="397" spans="1:5" ht="14.4" x14ac:dyDescent="0.3">
      <c r="A397">
        <v>10421</v>
      </c>
      <c r="B397" t="s">
        <v>685</v>
      </c>
      <c r="C397" t="s">
        <v>179</v>
      </c>
      <c r="D397" t="s">
        <v>180</v>
      </c>
      <c r="E397" s="446" t="s">
        <v>6397</v>
      </c>
    </row>
    <row r="398" spans="1:5" ht="14.4" x14ac:dyDescent="0.3">
      <c r="A398">
        <v>11786</v>
      </c>
      <c r="B398" t="s">
        <v>686</v>
      </c>
      <c r="C398" t="s">
        <v>179</v>
      </c>
      <c r="D398" t="s">
        <v>180</v>
      </c>
      <c r="E398" s="446" t="s">
        <v>6398</v>
      </c>
    </row>
    <row r="399" spans="1:5" ht="14.4" x14ac:dyDescent="0.3">
      <c r="A399">
        <v>4815</v>
      </c>
      <c r="B399" t="s">
        <v>687</v>
      </c>
      <c r="C399" t="s">
        <v>179</v>
      </c>
      <c r="D399" t="s">
        <v>180</v>
      </c>
      <c r="E399" s="446" t="s">
        <v>449</v>
      </c>
    </row>
    <row r="400" spans="1:5" ht="14.4" x14ac:dyDescent="0.3">
      <c r="A400">
        <v>541</v>
      </c>
      <c r="B400" t="s">
        <v>689</v>
      </c>
      <c r="C400" t="s">
        <v>179</v>
      </c>
      <c r="D400" t="s">
        <v>189</v>
      </c>
      <c r="E400" s="446" t="s">
        <v>6399</v>
      </c>
    </row>
    <row r="401" spans="1:5" ht="14.4" x14ac:dyDescent="0.3">
      <c r="A401">
        <v>542</v>
      </c>
      <c r="B401" t="s">
        <v>690</v>
      </c>
      <c r="C401" t="s">
        <v>179</v>
      </c>
      <c r="D401" t="s">
        <v>180</v>
      </c>
      <c r="E401" s="446" t="s">
        <v>6400</v>
      </c>
    </row>
    <row r="402" spans="1:5" ht="14.4" x14ac:dyDescent="0.3">
      <c r="A402">
        <v>540</v>
      </c>
      <c r="B402" t="s">
        <v>691</v>
      </c>
      <c r="C402" t="s">
        <v>179</v>
      </c>
      <c r="D402" t="s">
        <v>180</v>
      </c>
      <c r="E402" s="446" t="s">
        <v>6401</v>
      </c>
    </row>
    <row r="403" spans="1:5" ht="14.4" x14ac:dyDescent="0.3">
      <c r="A403">
        <v>38364</v>
      </c>
      <c r="B403" t="s">
        <v>6402</v>
      </c>
      <c r="C403" t="s">
        <v>179</v>
      </c>
      <c r="D403" t="s">
        <v>180</v>
      </c>
      <c r="E403" s="446" t="s">
        <v>6403</v>
      </c>
    </row>
    <row r="404" spans="1:5" ht="14.4" x14ac:dyDescent="0.3">
      <c r="A404">
        <v>11692</v>
      </c>
      <c r="B404" t="s">
        <v>692</v>
      </c>
      <c r="C404" t="s">
        <v>693</v>
      </c>
      <c r="D404" t="s">
        <v>180</v>
      </c>
      <c r="E404" s="446" t="s">
        <v>6404</v>
      </c>
    </row>
    <row r="405" spans="1:5" ht="14.4" x14ac:dyDescent="0.3">
      <c r="A405">
        <v>1746</v>
      </c>
      <c r="B405" t="s">
        <v>694</v>
      </c>
      <c r="C405" t="s">
        <v>179</v>
      </c>
      <c r="D405" t="s">
        <v>189</v>
      </c>
      <c r="E405" s="446" t="s">
        <v>6405</v>
      </c>
    </row>
    <row r="406" spans="1:5" ht="14.4" x14ac:dyDescent="0.3">
      <c r="A406">
        <v>1748</v>
      </c>
      <c r="B406" t="s">
        <v>695</v>
      </c>
      <c r="C406" t="s">
        <v>179</v>
      </c>
      <c r="D406" t="s">
        <v>180</v>
      </c>
      <c r="E406" s="446" t="s">
        <v>6406</v>
      </c>
    </row>
    <row r="407" spans="1:5" ht="14.4" x14ac:dyDescent="0.3">
      <c r="A407">
        <v>1749</v>
      </c>
      <c r="B407" t="s">
        <v>696</v>
      </c>
      <c r="C407" t="s">
        <v>179</v>
      </c>
      <c r="D407" t="s">
        <v>180</v>
      </c>
      <c r="E407" s="446" t="s">
        <v>6407</v>
      </c>
    </row>
    <row r="408" spans="1:5" ht="14.4" x14ac:dyDescent="0.3">
      <c r="A408">
        <v>37412</v>
      </c>
      <c r="B408" t="s">
        <v>697</v>
      </c>
      <c r="C408" t="s">
        <v>179</v>
      </c>
      <c r="D408" t="s">
        <v>180</v>
      </c>
      <c r="E408" s="446" t="s">
        <v>6408</v>
      </c>
    </row>
    <row r="409" spans="1:5" ht="14.4" x14ac:dyDescent="0.3">
      <c r="A409">
        <v>1745</v>
      </c>
      <c r="B409" t="s">
        <v>698</v>
      </c>
      <c r="C409" t="s">
        <v>179</v>
      </c>
      <c r="D409" t="s">
        <v>180</v>
      </c>
      <c r="E409" s="446" t="s">
        <v>6409</v>
      </c>
    </row>
    <row r="410" spans="1:5" ht="14.4" x14ac:dyDescent="0.3">
      <c r="A410">
        <v>1750</v>
      </c>
      <c r="B410" t="s">
        <v>699</v>
      </c>
      <c r="C410" t="s">
        <v>179</v>
      </c>
      <c r="D410" t="s">
        <v>180</v>
      </c>
      <c r="E410" s="446" t="s">
        <v>6410</v>
      </c>
    </row>
    <row r="411" spans="1:5" ht="14.4" x14ac:dyDescent="0.3">
      <c r="A411">
        <v>11687</v>
      </c>
      <c r="B411" t="s">
        <v>700</v>
      </c>
      <c r="C411" t="s">
        <v>247</v>
      </c>
      <c r="D411" t="s">
        <v>180</v>
      </c>
      <c r="E411" s="446" t="s">
        <v>6411</v>
      </c>
    </row>
    <row r="412" spans="1:5" ht="14.4" x14ac:dyDescent="0.3">
      <c r="A412">
        <v>11689</v>
      </c>
      <c r="B412" t="s">
        <v>701</v>
      </c>
      <c r="C412" t="s">
        <v>247</v>
      </c>
      <c r="D412" t="s">
        <v>180</v>
      </c>
      <c r="E412" s="446" t="s">
        <v>6412</v>
      </c>
    </row>
    <row r="413" spans="1:5" ht="14.4" x14ac:dyDescent="0.3">
      <c r="A413">
        <v>11693</v>
      </c>
      <c r="B413" t="s">
        <v>702</v>
      </c>
      <c r="C413" t="s">
        <v>693</v>
      </c>
      <c r="D413" t="s">
        <v>180</v>
      </c>
      <c r="E413" s="446" t="s">
        <v>6413</v>
      </c>
    </row>
    <row r="414" spans="1:5" ht="14.4" x14ac:dyDescent="0.3">
      <c r="A414">
        <v>36215</v>
      </c>
      <c r="B414" t="s">
        <v>703</v>
      </c>
      <c r="C414" t="s">
        <v>179</v>
      </c>
      <c r="D414" t="s">
        <v>180</v>
      </c>
      <c r="E414" s="446" t="s">
        <v>704</v>
      </c>
    </row>
    <row r="415" spans="1:5" ht="14.4" x14ac:dyDescent="0.3">
      <c r="A415">
        <v>42439</v>
      </c>
      <c r="B415" t="s">
        <v>705</v>
      </c>
      <c r="C415" t="s">
        <v>179</v>
      </c>
      <c r="D415" t="s">
        <v>180</v>
      </c>
      <c r="E415" s="446" t="s">
        <v>706</v>
      </c>
    </row>
    <row r="416" spans="1:5" ht="14.4" x14ac:dyDescent="0.3">
      <c r="A416">
        <v>38381</v>
      </c>
      <c r="B416" t="s">
        <v>707</v>
      </c>
      <c r="C416" t="s">
        <v>179</v>
      </c>
      <c r="D416" t="s">
        <v>180</v>
      </c>
      <c r="E416" s="446" t="s">
        <v>708</v>
      </c>
    </row>
    <row r="417" spans="1:5" ht="14.4" x14ac:dyDescent="0.3">
      <c r="A417">
        <v>39621</v>
      </c>
      <c r="B417" t="s">
        <v>709</v>
      </c>
      <c r="C417" t="s">
        <v>710</v>
      </c>
      <c r="D417" t="s">
        <v>180</v>
      </c>
      <c r="E417" s="446" t="s">
        <v>6414</v>
      </c>
    </row>
    <row r="418" spans="1:5" ht="14.4" x14ac:dyDescent="0.3">
      <c r="A418">
        <v>39624</v>
      </c>
      <c r="B418" t="s">
        <v>711</v>
      </c>
      <c r="C418" t="s">
        <v>710</v>
      </c>
      <c r="D418" t="s">
        <v>180</v>
      </c>
      <c r="E418" s="446" t="s">
        <v>6415</v>
      </c>
    </row>
    <row r="419" spans="1:5" ht="14.4" x14ac:dyDescent="0.3">
      <c r="A419">
        <v>39615</v>
      </c>
      <c r="B419" t="s">
        <v>712</v>
      </c>
      <c r="C419" t="s">
        <v>179</v>
      </c>
      <c r="D419" t="s">
        <v>180</v>
      </c>
      <c r="E419" s="446" t="s">
        <v>6416</v>
      </c>
    </row>
    <row r="420" spans="1:5" ht="14.4" x14ac:dyDescent="0.3">
      <c r="A420">
        <v>39620</v>
      </c>
      <c r="B420" t="s">
        <v>713</v>
      </c>
      <c r="C420" t="s">
        <v>179</v>
      </c>
      <c r="D420" t="s">
        <v>180</v>
      </c>
      <c r="E420" s="446" t="s">
        <v>6417</v>
      </c>
    </row>
    <row r="421" spans="1:5" ht="14.4" x14ac:dyDescent="0.3">
      <c r="A421">
        <v>39623</v>
      </c>
      <c r="B421" t="s">
        <v>714</v>
      </c>
      <c r="C421" t="s">
        <v>179</v>
      </c>
      <c r="D421" t="s">
        <v>180</v>
      </c>
      <c r="E421" s="446" t="s">
        <v>6418</v>
      </c>
    </row>
    <row r="422" spans="1:5" ht="14.4" x14ac:dyDescent="0.3">
      <c r="A422">
        <v>546</v>
      </c>
      <c r="B422" t="s">
        <v>715</v>
      </c>
      <c r="C422" t="s">
        <v>252</v>
      </c>
      <c r="D422" t="s">
        <v>189</v>
      </c>
      <c r="E422" s="446" t="s">
        <v>6419</v>
      </c>
    </row>
    <row r="423" spans="1:5" ht="14.4" x14ac:dyDescent="0.3">
      <c r="A423">
        <v>566</v>
      </c>
      <c r="B423" t="s">
        <v>717</v>
      </c>
      <c r="C423" t="s">
        <v>247</v>
      </c>
      <c r="D423" t="s">
        <v>180</v>
      </c>
      <c r="E423" s="446" t="s">
        <v>6420</v>
      </c>
    </row>
    <row r="424" spans="1:5" ht="14.4" x14ac:dyDescent="0.3">
      <c r="A424">
        <v>565</v>
      </c>
      <c r="B424" t="s">
        <v>719</v>
      </c>
      <c r="C424" t="s">
        <v>247</v>
      </c>
      <c r="D424" t="s">
        <v>180</v>
      </c>
      <c r="E424" s="446" t="s">
        <v>6421</v>
      </c>
    </row>
    <row r="425" spans="1:5" ht="14.4" x14ac:dyDescent="0.3">
      <c r="A425">
        <v>555</v>
      </c>
      <c r="B425" t="s">
        <v>720</v>
      </c>
      <c r="C425" t="s">
        <v>247</v>
      </c>
      <c r="D425" t="s">
        <v>180</v>
      </c>
      <c r="E425" s="446" t="s">
        <v>1713</v>
      </c>
    </row>
    <row r="426" spans="1:5" ht="14.4" x14ac:dyDescent="0.3">
      <c r="A426">
        <v>557</v>
      </c>
      <c r="B426" t="s">
        <v>721</v>
      </c>
      <c r="C426" t="s">
        <v>247</v>
      </c>
      <c r="D426" t="s">
        <v>180</v>
      </c>
      <c r="E426" s="446" t="s">
        <v>6422</v>
      </c>
    </row>
    <row r="427" spans="1:5" ht="14.4" x14ac:dyDescent="0.3">
      <c r="A427">
        <v>552</v>
      </c>
      <c r="B427" t="s">
        <v>723</v>
      </c>
      <c r="C427" t="s">
        <v>247</v>
      </c>
      <c r="D427" t="s">
        <v>180</v>
      </c>
      <c r="E427" s="446" t="s">
        <v>6423</v>
      </c>
    </row>
    <row r="428" spans="1:5" ht="14.4" x14ac:dyDescent="0.3">
      <c r="A428">
        <v>563</v>
      </c>
      <c r="B428" t="s">
        <v>724</v>
      </c>
      <c r="C428" t="s">
        <v>247</v>
      </c>
      <c r="D428" t="s">
        <v>180</v>
      </c>
      <c r="E428" s="446" t="s">
        <v>1985</v>
      </c>
    </row>
    <row r="429" spans="1:5" ht="14.4" x14ac:dyDescent="0.3">
      <c r="A429">
        <v>549</v>
      </c>
      <c r="B429" t="s">
        <v>726</v>
      </c>
      <c r="C429" t="s">
        <v>247</v>
      </c>
      <c r="D429" t="s">
        <v>180</v>
      </c>
      <c r="E429" s="446" t="s">
        <v>6424</v>
      </c>
    </row>
    <row r="430" spans="1:5" ht="14.4" x14ac:dyDescent="0.3">
      <c r="A430">
        <v>551</v>
      </c>
      <c r="B430" t="s">
        <v>727</v>
      </c>
      <c r="C430" t="s">
        <v>247</v>
      </c>
      <c r="D430" t="s">
        <v>180</v>
      </c>
      <c r="E430" s="446" t="s">
        <v>6425</v>
      </c>
    </row>
    <row r="431" spans="1:5" ht="14.4" x14ac:dyDescent="0.3">
      <c r="A431">
        <v>559</v>
      </c>
      <c r="B431" t="s">
        <v>728</v>
      </c>
      <c r="C431" t="s">
        <v>247</v>
      </c>
      <c r="D431" t="s">
        <v>180</v>
      </c>
      <c r="E431" s="446" t="s">
        <v>6426</v>
      </c>
    </row>
    <row r="432" spans="1:5" ht="14.4" x14ac:dyDescent="0.3">
      <c r="A432">
        <v>560</v>
      </c>
      <c r="B432" t="s">
        <v>729</v>
      </c>
      <c r="C432" t="s">
        <v>247</v>
      </c>
      <c r="D432" t="s">
        <v>180</v>
      </c>
      <c r="E432" s="446" t="s">
        <v>6427</v>
      </c>
    </row>
    <row r="433" spans="1:5" ht="14.4" x14ac:dyDescent="0.3">
      <c r="A433">
        <v>547</v>
      </c>
      <c r="B433" t="s">
        <v>730</v>
      </c>
      <c r="C433" t="s">
        <v>247</v>
      </c>
      <c r="D433" t="s">
        <v>180</v>
      </c>
      <c r="E433" s="446" t="s">
        <v>6428</v>
      </c>
    </row>
    <row r="434" spans="1:5" ht="14.4" x14ac:dyDescent="0.3">
      <c r="A434">
        <v>36207</v>
      </c>
      <c r="B434" t="s">
        <v>731</v>
      </c>
      <c r="C434" t="s">
        <v>179</v>
      </c>
      <c r="D434" t="s">
        <v>180</v>
      </c>
      <c r="E434" s="446" t="s">
        <v>732</v>
      </c>
    </row>
    <row r="435" spans="1:5" ht="14.4" x14ac:dyDescent="0.3">
      <c r="A435">
        <v>36209</v>
      </c>
      <c r="B435" t="s">
        <v>733</v>
      </c>
      <c r="C435" t="s">
        <v>179</v>
      </c>
      <c r="D435" t="s">
        <v>180</v>
      </c>
      <c r="E435" s="446" t="s">
        <v>734</v>
      </c>
    </row>
    <row r="436" spans="1:5" ht="14.4" x14ac:dyDescent="0.3">
      <c r="A436">
        <v>36210</v>
      </c>
      <c r="B436" t="s">
        <v>735</v>
      </c>
      <c r="C436" t="s">
        <v>179</v>
      </c>
      <c r="D436" t="s">
        <v>180</v>
      </c>
      <c r="E436" s="446" t="s">
        <v>736</v>
      </c>
    </row>
    <row r="437" spans="1:5" ht="14.4" x14ac:dyDescent="0.3">
      <c r="A437">
        <v>36204</v>
      </c>
      <c r="B437" t="s">
        <v>737</v>
      </c>
      <c r="C437" t="s">
        <v>179</v>
      </c>
      <c r="D437" t="s">
        <v>180</v>
      </c>
      <c r="E437" s="446" t="s">
        <v>738</v>
      </c>
    </row>
    <row r="438" spans="1:5" ht="14.4" x14ac:dyDescent="0.3">
      <c r="A438">
        <v>36205</v>
      </c>
      <c r="B438" t="s">
        <v>739</v>
      </c>
      <c r="C438" t="s">
        <v>179</v>
      </c>
      <c r="D438" t="s">
        <v>180</v>
      </c>
      <c r="E438" s="446" t="s">
        <v>740</v>
      </c>
    </row>
    <row r="439" spans="1:5" ht="14.4" x14ac:dyDescent="0.3">
      <c r="A439">
        <v>36081</v>
      </c>
      <c r="B439" t="s">
        <v>741</v>
      </c>
      <c r="C439" t="s">
        <v>179</v>
      </c>
      <c r="D439" t="s">
        <v>189</v>
      </c>
      <c r="E439" s="446" t="s">
        <v>742</v>
      </c>
    </row>
    <row r="440" spans="1:5" ht="14.4" x14ac:dyDescent="0.3">
      <c r="A440">
        <v>36206</v>
      </c>
      <c r="B440" t="s">
        <v>743</v>
      </c>
      <c r="C440" t="s">
        <v>179</v>
      </c>
      <c r="D440" t="s">
        <v>180</v>
      </c>
      <c r="E440" s="446" t="s">
        <v>744</v>
      </c>
    </row>
    <row r="441" spans="1:5" ht="14.4" x14ac:dyDescent="0.3">
      <c r="A441">
        <v>36218</v>
      </c>
      <c r="B441" t="s">
        <v>745</v>
      </c>
      <c r="C441" t="s">
        <v>179</v>
      </c>
      <c r="D441" t="s">
        <v>180</v>
      </c>
      <c r="E441" s="446" t="s">
        <v>6429</v>
      </c>
    </row>
    <row r="442" spans="1:5" ht="14.4" x14ac:dyDescent="0.3">
      <c r="A442">
        <v>36220</v>
      </c>
      <c r="B442" t="s">
        <v>746</v>
      </c>
      <c r="C442" t="s">
        <v>179</v>
      </c>
      <c r="D442" t="s">
        <v>180</v>
      </c>
      <c r="E442" s="446" t="s">
        <v>6430</v>
      </c>
    </row>
    <row r="443" spans="1:5" ht="14.4" x14ac:dyDescent="0.3">
      <c r="A443">
        <v>36080</v>
      </c>
      <c r="B443" t="s">
        <v>747</v>
      </c>
      <c r="C443" t="s">
        <v>179</v>
      </c>
      <c r="D443" t="s">
        <v>189</v>
      </c>
      <c r="E443" s="446" t="s">
        <v>1728</v>
      </c>
    </row>
    <row r="444" spans="1:5" ht="14.4" x14ac:dyDescent="0.3">
      <c r="A444">
        <v>36223</v>
      </c>
      <c r="B444" t="s">
        <v>748</v>
      </c>
      <c r="C444" t="s">
        <v>179</v>
      </c>
      <c r="D444" t="s">
        <v>180</v>
      </c>
      <c r="E444" s="446" t="s">
        <v>6431</v>
      </c>
    </row>
    <row r="445" spans="1:5" ht="14.4" x14ac:dyDescent="0.3">
      <c r="A445">
        <v>38127</v>
      </c>
      <c r="B445" t="s">
        <v>749</v>
      </c>
      <c r="C445" t="s">
        <v>179</v>
      </c>
      <c r="D445" t="s">
        <v>180</v>
      </c>
      <c r="E445" s="446" t="s">
        <v>6432</v>
      </c>
    </row>
    <row r="446" spans="1:5" ht="14.4" x14ac:dyDescent="0.3">
      <c r="A446">
        <v>38060</v>
      </c>
      <c r="B446" t="s">
        <v>750</v>
      </c>
      <c r="C446" t="s">
        <v>179</v>
      </c>
      <c r="D446" t="s">
        <v>180</v>
      </c>
      <c r="E446" s="446" t="s">
        <v>6433</v>
      </c>
    </row>
    <row r="447" spans="1:5" ht="14.4" x14ac:dyDescent="0.3">
      <c r="A447">
        <v>10956</v>
      </c>
      <c r="B447" t="s">
        <v>751</v>
      </c>
      <c r="C447" t="s">
        <v>179</v>
      </c>
      <c r="D447" t="s">
        <v>180</v>
      </c>
      <c r="E447" s="446" t="s">
        <v>3754</v>
      </c>
    </row>
    <row r="448" spans="1:5" ht="14.4" x14ac:dyDescent="0.3">
      <c r="A448">
        <v>39380</v>
      </c>
      <c r="B448" t="s">
        <v>752</v>
      </c>
      <c r="C448" t="s">
        <v>179</v>
      </c>
      <c r="D448" t="s">
        <v>180</v>
      </c>
      <c r="E448" s="446" t="s">
        <v>1500</v>
      </c>
    </row>
    <row r="449" spans="1:5" ht="14.4" x14ac:dyDescent="0.3">
      <c r="A449">
        <v>44172</v>
      </c>
      <c r="B449" t="s">
        <v>754</v>
      </c>
      <c r="C449" t="s">
        <v>179</v>
      </c>
      <c r="D449" t="s">
        <v>180</v>
      </c>
      <c r="E449" s="446" t="s">
        <v>6434</v>
      </c>
    </row>
    <row r="450" spans="1:5" ht="14.4" x14ac:dyDescent="0.3">
      <c r="A450">
        <v>37597</v>
      </c>
      <c r="B450" t="s">
        <v>756</v>
      </c>
      <c r="C450" t="s">
        <v>179</v>
      </c>
      <c r="D450" t="s">
        <v>180</v>
      </c>
      <c r="E450" s="446" t="s">
        <v>6435</v>
      </c>
    </row>
    <row r="451" spans="1:5" ht="14.4" x14ac:dyDescent="0.3">
      <c r="A451">
        <v>183</v>
      </c>
      <c r="B451" t="s">
        <v>6436</v>
      </c>
      <c r="C451" t="s">
        <v>757</v>
      </c>
      <c r="D451" t="s">
        <v>189</v>
      </c>
      <c r="E451" s="446" t="s">
        <v>4620</v>
      </c>
    </row>
    <row r="452" spans="1:5" ht="14.4" x14ac:dyDescent="0.3">
      <c r="A452">
        <v>184</v>
      </c>
      <c r="B452" t="s">
        <v>6437</v>
      </c>
      <c r="C452" t="s">
        <v>757</v>
      </c>
      <c r="D452" t="s">
        <v>180</v>
      </c>
      <c r="E452" s="446" t="s">
        <v>6438</v>
      </c>
    </row>
    <row r="453" spans="1:5" ht="14.4" x14ac:dyDescent="0.3">
      <c r="A453">
        <v>181</v>
      </c>
      <c r="B453" t="s">
        <v>6439</v>
      </c>
      <c r="C453" t="s">
        <v>757</v>
      </c>
      <c r="D453" t="s">
        <v>180</v>
      </c>
      <c r="E453" s="446" t="s">
        <v>6440</v>
      </c>
    </row>
    <row r="454" spans="1:5" ht="14.4" x14ac:dyDescent="0.3">
      <c r="A454">
        <v>20001</v>
      </c>
      <c r="B454" t="s">
        <v>6441</v>
      </c>
      <c r="C454" t="s">
        <v>757</v>
      </c>
      <c r="D454" t="s">
        <v>180</v>
      </c>
      <c r="E454" s="446" t="s">
        <v>6442</v>
      </c>
    </row>
    <row r="455" spans="1:5" ht="14.4" x14ac:dyDescent="0.3">
      <c r="A455">
        <v>39837</v>
      </c>
      <c r="B455" t="s">
        <v>758</v>
      </c>
      <c r="C455" t="s">
        <v>757</v>
      </c>
      <c r="D455" t="s">
        <v>180</v>
      </c>
      <c r="E455" s="446" t="s">
        <v>6443</v>
      </c>
    </row>
    <row r="456" spans="1:5" ht="14.4" x14ac:dyDescent="0.3">
      <c r="A456">
        <v>43366</v>
      </c>
      <c r="B456" t="s">
        <v>759</v>
      </c>
      <c r="C456" t="s">
        <v>252</v>
      </c>
      <c r="D456" t="s">
        <v>180</v>
      </c>
      <c r="E456" s="446" t="s">
        <v>311</v>
      </c>
    </row>
    <row r="457" spans="1:5" ht="14.4" x14ac:dyDescent="0.3">
      <c r="A457">
        <v>10535</v>
      </c>
      <c r="B457" t="s">
        <v>6444</v>
      </c>
      <c r="C457" t="s">
        <v>179</v>
      </c>
      <c r="D457" t="s">
        <v>189</v>
      </c>
      <c r="E457" s="446" t="s">
        <v>761</v>
      </c>
    </row>
    <row r="458" spans="1:5" ht="14.4" x14ac:dyDescent="0.3">
      <c r="A458">
        <v>10537</v>
      </c>
      <c r="B458" t="s">
        <v>762</v>
      </c>
      <c r="C458" t="s">
        <v>179</v>
      </c>
      <c r="D458" t="s">
        <v>180</v>
      </c>
      <c r="E458" s="446" t="s">
        <v>763</v>
      </c>
    </row>
    <row r="459" spans="1:5" ht="14.4" x14ac:dyDescent="0.3">
      <c r="A459">
        <v>13891</v>
      </c>
      <c r="B459" t="s">
        <v>764</v>
      </c>
      <c r="C459" t="s">
        <v>179</v>
      </c>
      <c r="D459" t="s">
        <v>180</v>
      </c>
      <c r="E459" s="446" t="s">
        <v>765</v>
      </c>
    </row>
    <row r="460" spans="1:5" ht="14.4" x14ac:dyDescent="0.3">
      <c r="A460">
        <v>44492</v>
      </c>
      <c r="B460" t="s">
        <v>766</v>
      </c>
      <c r="C460" t="s">
        <v>179</v>
      </c>
      <c r="D460" t="s">
        <v>180</v>
      </c>
      <c r="E460" s="446" t="s">
        <v>767</v>
      </c>
    </row>
    <row r="461" spans="1:5" ht="14.4" x14ac:dyDescent="0.3">
      <c r="A461">
        <v>36396</v>
      </c>
      <c r="B461" t="s">
        <v>768</v>
      </c>
      <c r="C461" t="s">
        <v>179</v>
      </c>
      <c r="D461" t="s">
        <v>180</v>
      </c>
      <c r="E461" s="446" t="s">
        <v>769</v>
      </c>
    </row>
    <row r="462" spans="1:5" ht="14.4" x14ac:dyDescent="0.3">
      <c r="A462">
        <v>36397</v>
      </c>
      <c r="B462" t="s">
        <v>6445</v>
      </c>
      <c r="C462" t="s">
        <v>179</v>
      </c>
      <c r="D462" t="s">
        <v>180</v>
      </c>
      <c r="E462" s="446" t="s">
        <v>770</v>
      </c>
    </row>
    <row r="463" spans="1:5" ht="14.4" x14ac:dyDescent="0.3">
      <c r="A463">
        <v>36398</v>
      </c>
      <c r="B463" t="s">
        <v>771</v>
      </c>
      <c r="C463" t="s">
        <v>179</v>
      </c>
      <c r="D463" t="s">
        <v>180</v>
      </c>
      <c r="E463" s="446" t="s">
        <v>772</v>
      </c>
    </row>
    <row r="464" spans="1:5" ht="14.4" x14ac:dyDescent="0.3">
      <c r="A464">
        <v>647</v>
      </c>
      <c r="B464" t="s">
        <v>773</v>
      </c>
      <c r="C464" t="s">
        <v>375</v>
      </c>
      <c r="D464" t="s">
        <v>180</v>
      </c>
      <c r="E464" s="446" t="s">
        <v>4230</v>
      </c>
    </row>
    <row r="465" spans="1:5" ht="14.4" x14ac:dyDescent="0.3">
      <c r="A465">
        <v>40920</v>
      </c>
      <c r="B465" t="s">
        <v>774</v>
      </c>
      <c r="C465" t="s">
        <v>378</v>
      </c>
      <c r="D465" t="s">
        <v>180</v>
      </c>
      <c r="E465" s="446" t="s">
        <v>6446</v>
      </c>
    </row>
    <row r="466" spans="1:5" ht="14.4" x14ac:dyDescent="0.3">
      <c r="A466">
        <v>715</v>
      </c>
      <c r="B466" t="s">
        <v>775</v>
      </c>
      <c r="C466" t="s">
        <v>179</v>
      </c>
      <c r="D466" t="s">
        <v>189</v>
      </c>
      <c r="E466" s="446" t="s">
        <v>1091</v>
      </c>
    </row>
    <row r="467" spans="1:5" ht="14.4" x14ac:dyDescent="0.3">
      <c r="A467">
        <v>716</v>
      </c>
      <c r="B467" t="s">
        <v>776</v>
      </c>
      <c r="C467" t="s">
        <v>179</v>
      </c>
      <c r="D467" t="s">
        <v>180</v>
      </c>
      <c r="E467" s="446" t="s">
        <v>6447</v>
      </c>
    </row>
    <row r="468" spans="1:5" ht="14.4" x14ac:dyDescent="0.3">
      <c r="A468">
        <v>38783</v>
      </c>
      <c r="B468" t="s">
        <v>777</v>
      </c>
      <c r="C468" t="s">
        <v>179</v>
      </c>
      <c r="D468" t="s">
        <v>180</v>
      </c>
      <c r="E468" s="446" t="s">
        <v>6143</v>
      </c>
    </row>
    <row r="469" spans="1:5" ht="14.4" x14ac:dyDescent="0.3">
      <c r="A469">
        <v>37593</v>
      </c>
      <c r="B469" t="s">
        <v>778</v>
      </c>
      <c r="C469" t="s">
        <v>179</v>
      </c>
      <c r="D469" t="s">
        <v>180</v>
      </c>
      <c r="E469" s="446" t="s">
        <v>6370</v>
      </c>
    </row>
    <row r="470" spans="1:5" ht="14.4" x14ac:dyDescent="0.3">
      <c r="A470">
        <v>37594</v>
      </c>
      <c r="B470" t="s">
        <v>780</v>
      </c>
      <c r="C470" t="s">
        <v>179</v>
      </c>
      <c r="D470" t="s">
        <v>180</v>
      </c>
      <c r="E470" s="446" t="s">
        <v>1587</v>
      </c>
    </row>
    <row r="471" spans="1:5" ht="14.4" x14ac:dyDescent="0.3">
      <c r="A471">
        <v>37592</v>
      </c>
      <c r="B471" t="s">
        <v>782</v>
      </c>
      <c r="C471" t="s">
        <v>179</v>
      </c>
      <c r="D471" t="s">
        <v>180</v>
      </c>
      <c r="E471" s="446" t="s">
        <v>1426</v>
      </c>
    </row>
    <row r="472" spans="1:5" ht="14.4" x14ac:dyDescent="0.3">
      <c r="A472">
        <v>7270</v>
      </c>
      <c r="B472" t="s">
        <v>783</v>
      </c>
      <c r="C472" t="s">
        <v>179</v>
      </c>
      <c r="D472" t="s">
        <v>180</v>
      </c>
      <c r="E472" s="446" t="s">
        <v>3567</v>
      </c>
    </row>
    <row r="473" spans="1:5" ht="14.4" x14ac:dyDescent="0.3">
      <c r="A473">
        <v>7267</v>
      </c>
      <c r="B473" t="s">
        <v>785</v>
      </c>
      <c r="C473" t="s">
        <v>179</v>
      </c>
      <c r="D473" t="s">
        <v>180</v>
      </c>
      <c r="E473" s="446" t="s">
        <v>786</v>
      </c>
    </row>
    <row r="474" spans="1:5" ht="14.4" x14ac:dyDescent="0.3">
      <c r="A474">
        <v>7271</v>
      </c>
      <c r="B474" t="s">
        <v>787</v>
      </c>
      <c r="C474" t="s">
        <v>179</v>
      </c>
      <c r="D474" t="s">
        <v>189</v>
      </c>
      <c r="E474" s="446" t="s">
        <v>309</v>
      </c>
    </row>
    <row r="475" spans="1:5" ht="14.4" x14ac:dyDescent="0.3">
      <c r="A475">
        <v>7268</v>
      </c>
      <c r="B475" t="s">
        <v>788</v>
      </c>
      <c r="C475" t="s">
        <v>179</v>
      </c>
      <c r="D475" t="s">
        <v>180</v>
      </c>
      <c r="E475" s="446" t="s">
        <v>6141</v>
      </c>
    </row>
    <row r="476" spans="1:5" ht="14.4" x14ac:dyDescent="0.3">
      <c r="A476">
        <v>41372</v>
      </c>
      <c r="B476" t="s">
        <v>790</v>
      </c>
      <c r="C476" t="s">
        <v>693</v>
      </c>
      <c r="D476" t="s">
        <v>180</v>
      </c>
      <c r="E476" s="446" t="s">
        <v>6448</v>
      </c>
    </row>
    <row r="477" spans="1:5" ht="14.4" x14ac:dyDescent="0.3">
      <c r="A477">
        <v>41371</v>
      </c>
      <c r="B477" t="s">
        <v>791</v>
      </c>
      <c r="C477" t="s">
        <v>693</v>
      </c>
      <c r="D477" t="s">
        <v>180</v>
      </c>
      <c r="E477" s="446" t="s">
        <v>6449</v>
      </c>
    </row>
    <row r="478" spans="1:5" ht="14.4" x14ac:dyDescent="0.3">
      <c r="A478">
        <v>34556</v>
      </c>
      <c r="B478" t="s">
        <v>792</v>
      </c>
      <c r="C478" t="s">
        <v>179</v>
      </c>
      <c r="D478" t="s">
        <v>180</v>
      </c>
      <c r="E478" s="446" t="s">
        <v>1153</v>
      </c>
    </row>
    <row r="479" spans="1:5" ht="14.4" x14ac:dyDescent="0.3">
      <c r="A479">
        <v>37873</v>
      </c>
      <c r="B479" t="s">
        <v>794</v>
      </c>
      <c r="C479" t="s">
        <v>179</v>
      </c>
      <c r="D479" t="s">
        <v>180</v>
      </c>
      <c r="E479" s="446" t="s">
        <v>4155</v>
      </c>
    </row>
    <row r="480" spans="1:5" ht="14.4" x14ac:dyDescent="0.3">
      <c r="A480">
        <v>34564</v>
      </c>
      <c r="B480" t="s">
        <v>796</v>
      </c>
      <c r="C480" t="s">
        <v>179</v>
      </c>
      <c r="D480" t="s">
        <v>180</v>
      </c>
      <c r="E480" s="446" t="s">
        <v>2530</v>
      </c>
    </row>
    <row r="481" spans="1:5" ht="14.4" x14ac:dyDescent="0.3">
      <c r="A481">
        <v>34565</v>
      </c>
      <c r="B481" t="s">
        <v>797</v>
      </c>
      <c r="C481" t="s">
        <v>179</v>
      </c>
      <c r="D481" t="s">
        <v>180</v>
      </c>
      <c r="E481" s="446" t="s">
        <v>6450</v>
      </c>
    </row>
    <row r="482" spans="1:5" ht="14.4" x14ac:dyDescent="0.3">
      <c r="A482">
        <v>38590</v>
      </c>
      <c r="B482" t="s">
        <v>798</v>
      </c>
      <c r="C482" t="s">
        <v>179</v>
      </c>
      <c r="D482" t="s">
        <v>180</v>
      </c>
      <c r="E482" s="446" t="s">
        <v>6451</v>
      </c>
    </row>
    <row r="483" spans="1:5" ht="14.4" x14ac:dyDescent="0.3">
      <c r="A483">
        <v>34566</v>
      </c>
      <c r="B483" t="s">
        <v>799</v>
      </c>
      <c r="C483" t="s">
        <v>179</v>
      </c>
      <c r="D483" t="s">
        <v>180</v>
      </c>
      <c r="E483" s="446" t="s">
        <v>4878</v>
      </c>
    </row>
    <row r="484" spans="1:5" ht="14.4" x14ac:dyDescent="0.3">
      <c r="A484">
        <v>34567</v>
      </c>
      <c r="B484" t="s">
        <v>800</v>
      </c>
      <c r="C484" t="s">
        <v>179</v>
      </c>
      <c r="D484" t="s">
        <v>180</v>
      </c>
      <c r="E484" s="446" t="s">
        <v>3493</v>
      </c>
    </row>
    <row r="485" spans="1:5" ht="14.4" x14ac:dyDescent="0.3">
      <c r="A485">
        <v>38591</v>
      </c>
      <c r="B485" t="s">
        <v>801</v>
      </c>
      <c r="C485" t="s">
        <v>179</v>
      </c>
      <c r="D485" t="s">
        <v>180</v>
      </c>
      <c r="E485" s="446" t="s">
        <v>2517</v>
      </c>
    </row>
    <row r="486" spans="1:5" ht="14.4" x14ac:dyDescent="0.3">
      <c r="A486">
        <v>34568</v>
      </c>
      <c r="B486" t="s">
        <v>802</v>
      </c>
      <c r="C486" t="s">
        <v>179</v>
      </c>
      <c r="D486" t="s">
        <v>180</v>
      </c>
      <c r="E486" s="446" t="s">
        <v>2015</v>
      </c>
    </row>
    <row r="487" spans="1:5" ht="14.4" x14ac:dyDescent="0.3">
      <c r="A487">
        <v>34569</v>
      </c>
      <c r="B487" t="s">
        <v>804</v>
      </c>
      <c r="C487" t="s">
        <v>179</v>
      </c>
      <c r="D487" t="s">
        <v>180</v>
      </c>
      <c r="E487" s="446" t="s">
        <v>6450</v>
      </c>
    </row>
    <row r="488" spans="1:5" ht="14.4" x14ac:dyDescent="0.3">
      <c r="A488">
        <v>34570</v>
      </c>
      <c r="B488" t="s">
        <v>805</v>
      </c>
      <c r="C488" t="s">
        <v>179</v>
      </c>
      <c r="D488" t="s">
        <v>180</v>
      </c>
      <c r="E488" s="446" t="s">
        <v>755</v>
      </c>
    </row>
    <row r="489" spans="1:5" ht="14.4" x14ac:dyDescent="0.3">
      <c r="A489">
        <v>25070</v>
      </c>
      <c r="B489" t="s">
        <v>806</v>
      </c>
      <c r="C489" t="s">
        <v>179</v>
      </c>
      <c r="D489" t="s">
        <v>180</v>
      </c>
      <c r="E489" s="446" t="s">
        <v>6452</v>
      </c>
    </row>
    <row r="490" spans="1:5" ht="14.4" x14ac:dyDescent="0.3">
      <c r="A490">
        <v>34571</v>
      </c>
      <c r="B490" t="s">
        <v>807</v>
      </c>
      <c r="C490" t="s">
        <v>179</v>
      </c>
      <c r="D490" t="s">
        <v>180</v>
      </c>
      <c r="E490" s="446" t="s">
        <v>198</v>
      </c>
    </row>
    <row r="491" spans="1:5" ht="14.4" x14ac:dyDescent="0.3">
      <c r="A491">
        <v>34573</v>
      </c>
      <c r="B491" t="s">
        <v>808</v>
      </c>
      <c r="C491" t="s">
        <v>179</v>
      </c>
      <c r="D491" t="s">
        <v>180</v>
      </c>
      <c r="E491" s="446" t="s">
        <v>860</v>
      </c>
    </row>
    <row r="492" spans="1:5" ht="14.4" x14ac:dyDescent="0.3">
      <c r="A492">
        <v>37107</v>
      </c>
      <c r="B492" t="s">
        <v>809</v>
      </c>
      <c r="C492" t="s">
        <v>179</v>
      </c>
      <c r="D492" t="s">
        <v>180</v>
      </c>
      <c r="E492" s="446" t="s">
        <v>3021</v>
      </c>
    </row>
    <row r="493" spans="1:5" ht="14.4" x14ac:dyDescent="0.3">
      <c r="A493">
        <v>34576</v>
      </c>
      <c r="B493" t="s">
        <v>810</v>
      </c>
      <c r="C493" t="s">
        <v>179</v>
      </c>
      <c r="D493" t="s">
        <v>180</v>
      </c>
      <c r="E493" s="446" t="s">
        <v>6453</v>
      </c>
    </row>
    <row r="494" spans="1:5" ht="14.4" x14ac:dyDescent="0.3">
      <c r="A494">
        <v>34577</v>
      </c>
      <c r="B494" t="s">
        <v>812</v>
      </c>
      <c r="C494" t="s">
        <v>179</v>
      </c>
      <c r="D494" t="s">
        <v>180</v>
      </c>
      <c r="E494" s="446" t="s">
        <v>6454</v>
      </c>
    </row>
    <row r="495" spans="1:5" ht="14.4" x14ac:dyDescent="0.3">
      <c r="A495">
        <v>34578</v>
      </c>
      <c r="B495" t="s">
        <v>813</v>
      </c>
      <c r="C495" t="s">
        <v>179</v>
      </c>
      <c r="D495" t="s">
        <v>180</v>
      </c>
      <c r="E495" s="446" t="s">
        <v>6455</v>
      </c>
    </row>
    <row r="496" spans="1:5" ht="14.4" x14ac:dyDescent="0.3">
      <c r="A496">
        <v>34579</v>
      </c>
      <c r="B496" t="s">
        <v>814</v>
      </c>
      <c r="C496" t="s">
        <v>179</v>
      </c>
      <c r="D496" t="s">
        <v>180</v>
      </c>
      <c r="E496" s="446" t="s">
        <v>5627</v>
      </c>
    </row>
    <row r="497" spans="1:5" ht="14.4" x14ac:dyDescent="0.3">
      <c r="A497">
        <v>25067</v>
      </c>
      <c r="B497" t="s">
        <v>816</v>
      </c>
      <c r="C497" t="s">
        <v>179</v>
      </c>
      <c r="D497" t="s">
        <v>180</v>
      </c>
      <c r="E497" s="446" t="s">
        <v>5307</v>
      </c>
    </row>
    <row r="498" spans="1:5" ht="14.4" x14ac:dyDescent="0.3">
      <c r="A498">
        <v>34580</v>
      </c>
      <c r="B498" t="s">
        <v>817</v>
      </c>
      <c r="C498" t="s">
        <v>179</v>
      </c>
      <c r="D498" t="s">
        <v>180</v>
      </c>
      <c r="E498" s="446" t="s">
        <v>1406</v>
      </c>
    </row>
    <row r="499" spans="1:5" ht="14.4" x14ac:dyDescent="0.3">
      <c r="A499">
        <v>25071</v>
      </c>
      <c r="B499" t="s">
        <v>818</v>
      </c>
      <c r="C499" t="s">
        <v>179</v>
      </c>
      <c r="D499" t="s">
        <v>180</v>
      </c>
      <c r="E499" s="446" t="s">
        <v>6456</v>
      </c>
    </row>
    <row r="500" spans="1:5" ht="14.4" x14ac:dyDescent="0.3">
      <c r="A500">
        <v>44171</v>
      </c>
      <c r="B500" t="s">
        <v>820</v>
      </c>
      <c r="C500" t="s">
        <v>179</v>
      </c>
      <c r="D500" t="s">
        <v>180</v>
      </c>
      <c r="E500" s="446" t="s">
        <v>6172</v>
      </c>
    </row>
    <row r="501" spans="1:5" ht="14.4" x14ac:dyDescent="0.3">
      <c r="A501">
        <v>38395</v>
      </c>
      <c r="B501" t="s">
        <v>821</v>
      </c>
      <c r="C501" t="s">
        <v>179</v>
      </c>
      <c r="D501" t="s">
        <v>180</v>
      </c>
      <c r="E501" s="446" t="s">
        <v>822</v>
      </c>
    </row>
    <row r="502" spans="1:5" ht="14.4" x14ac:dyDescent="0.3">
      <c r="A502">
        <v>34583</v>
      </c>
      <c r="B502" t="s">
        <v>823</v>
      </c>
      <c r="C502" t="s">
        <v>693</v>
      </c>
      <c r="D502" t="s">
        <v>180</v>
      </c>
      <c r="E502" s="446" t="s">
        <v>6457</v>
      </c>
    </row>
    <row r="503" spans="1:5" ht="14.4" x14ac:dyDescent="0.3">
      <c r="A503">
        <v>34584</v>
      </c>
      <c r="B503" t="s">
        <v>824</v>
      </c>
      <c r="C503" t="s">
        <v>693</v>
      </c>
      <c r="D503" t="s">
        <v>180</v>
      </c>
      <c r="E503" s="446" t="s">
        <v>6458</v>
      </c>
    </row>
    <row r="504" spans="1:5" ht="14.4" x14ac:dyDescent="0.3">
      <c r="A504">
        <v>709</v>
      </c>
      <c r="B504" t="s">
        <v>6459</v>
      </c>
      <c r="C504" t="s">
        <v>693</v>
      </c>
      <c r="D504" t="s">
        <v>180</v>
      </c>
      <c r="E504" s="446" t="s">
        <v>6460</v>
      </c>
    </row>
    <row r="505" spans="1:5" ht="14.4" x14ac:dyDescent="0.3">
      <c r="A505">
        <v>34599</v>
      </c>
      <c r="B505" t="s">
        <v>825</v>
      </c>
      <c r="C505" t="s">
        <v>179</v>
      </c>
      <c r="D505" t="s">
        <v>180</v>
      </c>
      <c r="E505" s="446" t="s">
        <v>1013</v>
      </c>
    </row>
    <row r="506" spans="1:5" ht="14.4" x14ac:dyDescent="0.3">
      <c r="A506">
        <v>34592</v>
      </c>
      <c r="B506" t="s">
        <v>826</v>
      </c>
      <c r="C506" t="s">
        <v>179</v>
      </c>
      <c r="D506" t="s">
        <v>180</v>
      </c>
      <c r="E506" s="446" t="s">
        <v>6461</v>
      </c>
    </row>
    <row r="507" spans="1:5" ht="14.4" x14ac:dyDescent="0.3">
      <c r="A507">
        <v>37103</v>
      </c>
      <c r="B507" t="s">
        <v>827</v>
      </c>
      <c r="C507" t="s">
        <v>179</v>
      </c>
      <c r="D507" t="s">
        <v>180</v>
      </c>
      <c r="E507" s="446" t="s">
        <v>318</v>
      </c>
    </row>
    <row r="508" spans="1:5" ht="14.4" x14ac:dyDescent="0.3">
      <c r="A508">
        <v>34555</v>
      </c>
      <c r="B508" t="s">
        <v>6462</v>
      </c>
      <c r="C508" t="s">
        <v>179</v>
      </c>
      <c r="D508" t="s">
        <v>180</v>
      </c>
      <c r="E508" s="446" t="s">
        <v>6463</v>
      </c>
    </row>
    <row r="509" spans="1:5" ht="14.4" x14ac:dyDescent="0.3">
      <c r="A509">
        <v>674</v>
      </c>
      <c r="B509" t="s">
        <v>830</v>
      </c>
      <c r="C509" t="s">
        <v>693</v>
      </c>
      <c r="D509" t="s">
        <v>180</v>
      </c>
      <c r="E509" s="446" t="s">
        <v>6464</v>
      </c>
    </row>
    <row r="510" spans="1:5" ht="14.4" x14ac:dyDescent="0.3">
      <c r="A510">
        <v>34600</v>
      </c>
      <c r="B510" t="s">
        <v>831</v>
      </c>
      <c r="C510" t="s">
        <v>693</v>
      </c>
      <c r="D510" t="s">
        <v>189</v>
      </c>
      <c r="E510" s="446" t="s">
        <v>6465</v>
      </c>
    </row>
    <row r="511" spans="1:5" ht="14.4" x14ac:dyDescent="0.3">
      <c r="A511">
        <v>652</v>
      </c>
      <c r="B511" t="s">
        <v>832</v>
      </c>
      <c r="C511" t="s">
        <v>693</v>
      </c>
      <c r="D511" t="s">
        <v>180</v>
      </c>
      <c r="E511" s="446" t="s">
        <v>6466</v>
      </c>
    </row>
    <row r="512" spans="1:5" ht="14.4" x14ac:dyDescent="0.3">
      <c r="A512">
        <v>651</v>
      </c>
      <c r="B512" t="s">
        <v>833</v>
      </c>
      <c r="C512" t="s">
        <v>179</v>
      </c>
      <c r="D512" t="s">
        <v>180</v>
      </c>
      <c r="E512" s="446" t="s">
        <v>828</v>
      </c>
    </row>
    <row r="513" spans="1:5" ht="14.4" x14ac:dyDescent="0.3">
      <c r="A513">
        <v>654</v>
      </c>
      <c r="B513" t="s">
        <v>835</v>
      </c>
      <c r="C513" t="s">
        <v>179</v>
      </c>
      <c r="D513" t="s">
        <v>180</v>
      </c>
      <c r="E513" s="446" t="s">
        <v>1153</v>
      </c>
    </row>
    <row r="514" spans="1:5" ht="14.4" x14ac:dyDescent="0.3">
      <c r="A514">
        <v>650</v>
      </c>
      <c r="B514" t="s">
        <v>836</v>
      </c>
      <c r="C514" t="s">
        <v>179</v>
      </c>
      <c r="D514" t="s">
        <v>189</v>
      </c>
      <c r="E514" s="446" t="s">
        <v>6467</v>
      </c>
    </row>
    <row r="515" spans="1:5" ht="14.4" x14ac:dyDescent="0.3">
      <c r="A515">
        <v>718</v>
      </c>
      <c r="B515" t="s">
        <v>837</v>
      </c>
      <c r="C515" t="s">
        <v>179</v>
      </c>
      <c r="D515" t="s">
        <v>180</v>
      </c>
      <c r="E515" s="446" t="s">
        <v>2901</v>
      </c>
    </row>
    <row r="516" spans="1:5" ht="14.4" x14ac:dyDescent="0.3">
      <c r="A516">
        <v>11981</v>
      </c>
      <c r="B516" t="s">
        <v>838</v>
      </c>
      <c r="C516" t="s">
        <v>179</v>
      </c>
      <c r="D516" t="s">
        <v>180</v>
      </c>
      <c r="E516" s="446" t="s">
        <v>6183</v>
      </c>
    </row>
    <row r="517" spans="1:5" ht="14.4" x14ac:dyDescent="0.3">
      <c r="A517">
        <v>34586</v>
      </c>
      <c r="B517" t="s">
        <v>840</v>
      </c>
      <c r="C517" t="s">
        <v>179</v>
      </c>
      <c r="D517" t="s">
        <v>180</v>
      </c>
      <c r="E517" s="446" t="s">
        <v>2852</v>
      </c>
    </row>
    <row r="518" spans="1:5" ht="14.4" x14ac:dyDescent="0.3">
      <c r="A518">
        <v>38603</v>
      </c>
      <c r="B518" t="s">
        <v>842</v>
      </c>
      <c r="C518" t="s">
        <v>179</v>
      </c>
      <c r="D518" t="s">
        <v>180</v>
      </c>
      <c r="E518" s="446" t="s">
        <v>6468</v>
      </c>
    </row>
    <row r="519" spans="1:5" ht="14.4" x14ac:dyDescent="0.3">
      <c r="A519">
        <v>34588</v>
      </c>
      <c r="B519" t="s">
        <v>844</v>
      </c>
      <c r="C519" t="s">
        <v>179</v>
      </c>
      <c r="D519" t="s">
        <v>180</v>
      </c>
      <c r="E519" s="446" t="s">
        <v>3135</v>
      </c>
    </row>
    <row r="520" spans="1:5" ht="14.4" x14ac:dyDescent="0.3">
      <c r="A520">
        <v>34590</v>
      </c>
      <c r="B520" t="s">
        <v>6469</v>
      </c>
      <c r="C520" t="s">
        <v>179</v>
      </c>
      <c r="D520" t="s">
        <v>180</v>
      </c>
      <c r="E520" s="446" t="s">
        <v>843</v>
      </c>
    </row>
    <row r="521" spans="1:5" ht="14.4" x14ac:dyDescent="0.3">
      <c r="A521">
        <v>34591</v>
      </c>
      <c r="B521" t="s">
        <v>845</v>
      </c>
      <c r="C521" t="s">
        <v>179</v>
      </c>
      <c r="D521" t="s">
        <v>180</v>
      </c>
      <c r="E521" s="446" t="s">
        <v>6470</v>
      </c>
    </row>
    <row r="522" spans="1:5" ht="14.4" x14ac:dyDescent="0.3">
      <c r="A522">
        <v>40517</v>
      </c>
      <c r="B522" t="s">
        <v>846</v>
      </c>
      <c r="C522" t="s">
        <v>693</v>
      </c>
      <c r="D522" t="s">
        <v>180</v>
      </c>
      <c r="E522" s="446" t="s">
        <v>6471</v>
      </c>
    </row>
    <row r="523" spans="1:5" ht="14.4" x14ac:dyDescent="0.3">
      <c r="A523">
        <v>40515</v>
      </c>
      <c r="B523" t="s">
        <v>847</v>
      </c>
      <c r="C523" t="s">
        <v>693</v>
      </c>
      <c r="D523" t="s">
        <v>180</v>
      </c>
      <c r="E523" s="446" t="s">
        <v>6472</v>
      </c>
    </row>
    <row r="524" spans="1:5" ht="14.4" x14ac:dyDescent="0.3">
      <c r="A524">
        <v>40524</v>
      </c>
      <c r="B524" t="s">
        <v>848</v>
      </c>
      <c r="C524" t="s">
        <v>693</v>
      </c>
      <c r="D524" t="s">
        <v>180</v>
      </c>
      <c r="E524" s="446" t="s">
        <v>6473</v>
      </c>
    </row>
    <row r="525" spans="1:5" ht="14.4" x14ac:dyDescent="0.3">
      <c r="A525">
        <v>40529</v>
      </c>
      <c r="B525" t="s">
        <v>849</v>
      </c>
      <c r="C525" t="s">
        <v>693</v>
      </c>
      <c r="D525" t="s">
        <v>180</v>
      </c>
      <c r="E525" s="446" t="s">
        <v>6474</v>
      </c>
    </row>
    <row r="526" spans="1:5" ht="14.4" x14ac:dyDescent="0.3">
      <c r="A526">
        <v>36156</v>
      </c>
      <c r="B526" t="s">
        <v>850</v>
      </c>
      <c r="C526" t="s">
        <v>693</v>
      </c>
      <c r="D526" t="s">
        <v>180</v>
      </c>
      <c r="E526" s="446" t="s">
        <v>6475</v>
      </c>
    </row>
    <row r="527" spans="1:5" ht="14.4" x14ac:dyDescent="0.3">
      <c r="A527">
        <v>36155</v>
      </c>
      <c r="B527" t="s">
        <v>851</v>
      </c>
      <c r="C527" t="s">
        <v>693</v>
      </c>
      <c r="D527" t="s">
        <v>180</v>
      </c>
      <c r="E527" s="446" t="s">
        <v>6476</v>
      </c>
    </row>
    <row r="528" spans="1:5" ht="14.4" x14ac:dyDescent="0.3">
      <c r="A528">
        <v>36154</v>
      </c>
      <c r="B528" t="s">
        <v>852</v>
      </c>
      <c r="C528" t="s">
        <v>693</v>
      </c>
      <c r="D528" t="s">
        <v>180</v>
      </c>
      <c r="E528" s="446" t="s">
        <v>6477</v>
      </c>
    </row>
    <row r="529" spans="1:5" ht="14.4" x14ac:dyDescent="0.3">
      <c r="A529">
        <v>36170</v>
      </c>
      <c r="B529" t="s">
        <v>853</v>
      </c>
      <c r="C529" t="s">
        <v>693</v>
      </c>
      <c r="D529" t="s">
        <v>189</v>
      </c>
      <c r="E529" s="446" t="s">
        <v>6478</v>
      </c>
    </row>
    <row r="530" spans="1:5" ht="14.4" x14ac:dyDescent="0.3">
      <c r="A530">
        <v>695</v>
      </c>
      <c r="B530" t="s">
        <v>854</v>
      </c>
      <c r="C530" t="s">
        <v>693</v>
      </c>
      <c r="D530" t="s">
        <v>180</v>
      </c>
      <c r="E530" s="446" t="s">
        <v>6479</v>
      </c>
    </row>
    <row r="531" spans="1:5" ht="14.4" x14ac:dyDescent="0.3">
      <c r="A531">
        <v>679</v>
      </c>
      <c r="B531" t="s">
        <v>855</v>
      </c>
      <c r="C531" t="s">
        <v>693</v>
      </c>
      <c r="D531" t="s">
        <v>180</v>
      </c>
      <c r="E531" s="446" t="s">
        <v>6474</v>
      </c>
    </row>
    <row r="532" spans="1:5" ht="14.4" x14ac:dyDescent="0.3">
      <c r="A532">
        <v>711</v>
      </c>
      <c r="B532" t="s">
        <v>856</v>
      </c>
      <c r="C532" t="s">
        <v>693</v>
      </c>
      <c r="D532" t="s">
        <v>180</v>
      </c>
      <c r="E532" s="446" t="s">
        <v>6480</v>
      </c>
    </row>
    <row r="533" spans="1:5" ht="14.4" x14ac:dyDescent="0.3">
      <c r="A533">
        <v>712</v>
      </c>
      <c r="B533" t="s">
        <v>857</v>
      </c>
      <c r="C533" t="s">
        <v>693</v>
      </c>
      <c r="D533" t="s">
        <v>180</v>
      </c>
      <c r="E533" s="446" t="s">
        <v>6481</v>
      </c>
    </row>
    <row r="534" spans="1:5" ht="14.4" x14ac:dyDescent="0.3">
      <c r="A534">
        <v>12614</v>
      </c>
      <c r="B534" t="s">
        <v>858</v>
      </c>
      <c r="C534" t="s">
        <v>179</v>
      </c>
      <c r="D534" t="s">
        <v>180</v>
      </c>
      <c r="E534" s="446" t="s">
        <v>6482</v>
      </c>
    </row>
    <row r="535" spans="1:5" ht="14.4" x14ac:dyDescent="0.3">
      <c r="A535">
        <v>6140</v>
      </c>
      <c r="B535" t="s">
        <v>859</v>
      </c>
      <c r="C535" t="s">
        <v>179</v>
      </c>
      <c r="D535" t="s">
        <v>180</v>
      </c>
      <c r="E535" s="446" t="s">
        <v>2826</v>
      </c>
    </row>
    <row r="536" spans="1:5" ht="14.4" x14ac:dyDescent="0.3">
      <c r="A536">
        <v>38399</v>
      </c>
      <c r="B536" t="s">
        <v>861</v>
      </c>
      <c r="C536" t="s">
        <v>179</v>
      </c>
      <c r="D536" t="s">
        <v>180</v>
      </c>
      <c r="E536" s="446" t="s">
        <v>6483</v>
      </c>
    </row>
    <row r="537" spans="1:5" ht="14.4" x14ac:dyDescent="0.3">
      <c r="A537">
        <v>729</v>
      </c>
      <c r="B537" t="s">
        <v>6484</v>
      </c>
      <c r="C537" t="s">
        <v>179</v>
      </c>
      <c r="D537" t="s">
        <v>189</v>
      </c>
      <c r="E537" s="446" t="s">
        <v>6485</v>
      </c>
    </row>
    <row r="538" spans="1:5" ht="14.4" x14ac:dyDescent="0.3">
      <c r="A538">
        <v>39925</v>
      </c>
      <c r="B538" t="s">
        <v>6486</v>
      </c>
      <c r="C538" t="s">
        <v>179</v>
      </c>
      <c r="D538" t="s">
        <v>180</v>
      </c>
      <c r="E538" s="446" t="s">
        <v>6487</v>
      </c>
    </row>
    <row r="539" spans="1:5" ht="14.4" x14ac:dyDescent="0.3">
      <c r="A539">
        <v>731</v>
      </c>
      <c r="B539" t="s">
        <v>6488</v>
      </c>
      <c r="C539" t="s">
        <v>179</v>
      </c>
      <c r="D539" t="s">
        <v>180</v>
      </c>
      <c r="E539" s="446" t="s">
        <v>6489</v>
      </c>
    </row>
    <row r="540" spans="1:5" ht="14.4" x14ac:dyDescent="0.3">
      <c r="A540">
        <v>10575</v>
      </c>
      <c r="B540" t="s">
        <v>862</v>
      </c>
      <c r="C540" t="s">
        <v>179</v>
      </c>
      <c r="D540" t="s">
        <v>180</v>
      </c>
      <c r="E540" s="446" t="s">
        <v>6490</v>
      </c>
    </row>
    <row r="541" spans="1:5" ht="14.4" x14ac:dyDescent="0.3">
      <c r="A541">
        <v>733</v>
      </c>
      <c r="B541" t="s">
        <v>6491</v>
      </c>
      <c r="C541" t="s">
        <v>179</v>
      </c>
      <c r="D541" t="s">
        <v>180</v>
      </c>
      <c r="E541" s="446" t="s">
        <v>6492</v>
      </c>
    </row>
    <row r="542" spans="1:5" ht="14.4" x14ac:dyDescent="0.3">
      <c r="A542">
        <v>732</v>
      </c>
      <c r="B542" t="s">
        <v>6493</v>
      </c>
      <c r="C542" t="s">
        <v>179</v>
      </c>
      <c r="D542" t="s">
        <v>180</v>
      </c>
      <c r="E542" s="446" t="s">
        <v>6494</v>
      </c>
    </row>
    <row r="543" spans="1:5" ht="14.4" x14ac:dyDescent="0.3">
      <c r="A543">
        <v>735</v>
      </c>
      <c r="B543" t="s">
        <v>6495</v>
      </c>
      <c r="C543" t="s">
        <v>179</v>
      </c>
      <c r="D543" t="s">
        <v>180</v>
      </c>
      <c r="E543" s="446" t="s">
        <v>6496</v>
      </c>
    </row>
    <row r="544" spans="1:5" ht="14.4" x14ac:dyDescent="0.3">
      <c r="A544">
        <v>737</v>
      </c>
      <c r="B544" t="s">
        <v>863</v>
      </c>
      <c r="C544" t="s">
        <v>179</v>
      </c>
      <c r="D544" t="s">
        <v>180</v>
      </c>
      <c r="E544" s="446" t="s">
        <v>6497</v>
      </c>
    </row>
    <row r="545" spans="1:5" ht="14.4" x14ac:dyDescent="0.3">
      <c r="A545">
        <v>736</v>
      </c>
      <c r="B545" t="s">
        <v>6498</v>
      </c>
      <c r="C545" t="s">
        <v>179</v>
      </c>
      <c r="D545" t="s">
        <v>180</v>
      </c>
      <c r="E545" s="446" t="s">
        <v>6499</v>
      </c>
    </row>
    <row r="546" spans="1:5" ht="14.4" x14ac:dyDescent="0.3">
      <c r="A546">
        <v>738</v>
      </c>
      <c r="B546" t="s">
        <v>864</v>
      </c>
      <c r="C546" t="s">
        <v>179</v>
      </c>
      <c r="D546" t="s">
        <v>180</v>
      </c>
      <c r="E546" s="446" t="s">
        <v>6500</v>
      </c>
    </row>
    <row r="547" spans="1:5" ht="14.4" x14ac:dyDescent="0.3">
      <c r="A547">
        <v>740</v>
      </c>
      <c r="B547" t="s">
        <v>865</v>
      </c>
      <c r="C547" t="s">
        <v>179</v>
      </c>
      <c r="D547" t="s">
        <v>180</v>
      </c>
      <c r="E547" s="446" t="s">
        <v>6501</v>
      </c>
    </row>
    <row r="548" spans="1:5" ht="14.4" x14ac:dyDescent="0.3">
      <c r="A548">
        <v>734</v>
      </c>
      <c r="B548" t="s">
        <v>6502</v>
      </c>
      <c r="C548" t="s">
        <v>179</v>
      </c>
      <c r="D548" t="s">
        <v>180</v>
      </c>
      <c r="E548" s="446" t="s">
        <v>6503</v>
      </c>
    </row>
    <row r="549" spans="1:5" ht="14.4" x14ac:dyDescent="0.3">
      <c r="A549">
        <v>39008</v>
      </c>
      <c r="B549" t="s">
        <v>866</v>
      </c>
      <c r="C549" t="s">
        <v>179</v>
      </c>
      <c r="D549" t="s">
        <v>180</v>
      </c>
      <c r="E549" s="446" t="s">
        <v>867</v>
      </c>
    </row>
    <row r="550" spans="1:5" ht="14.4" x14ac:dyDescent="0.3">
      <c r="A550">
        <v>39009</v>
      </c>
      <c r="B550" t="s">
        <v>868</v>
      </c>
      <c r="C550" t="s">
        <v>179</v>
      </c>
      <c r="D550" t="s">
        <v>180</v>
      </c>
      <c r="E550" s="446" t="s">
        <v>869</v>
      </c>
    </row>
    <row r="551" spans="1:5" ht="14.4" x14ac:dyDescent="0.3">
      <c r="A551">
        <v>10587</v>
      </c>
      <c r="B551" t="s">
        <v>870</v>
      </c>
      <c r="C551" t="s">
        <v>179</v>
      </c>
      <c r="D551" t="s">
        <v>180</v>
      </c>
      <c r="E551" s="446" t="s">
        <v>6504</v>
      </c>
    </row>
    <row r="552" spans="1:5" ht="14.4" x14ac:dyDescent="0.3">
      <c r="A552">
        <v>759</v>
      </c>
      <c r="B552" t="s">
        <v>871</v>
      </c>
      <c r="C552" t="s">
        <v>179</v>
      </c>
      <c r="D552" t="s">
        <v>180</v>
      </c>
      <c r="E552" s="446" t="s">
        <v>6505</v>
      </c>
    </row>
    <row r="553" spans="1:5" ht="14.4" x14ac:dyDescent="0.3">
      <c r="A553">
        <v>761</v>
      </c>
      <c r="B553" t="s">
        <v>872</v>
      </c>
      <c r="C553" t="s">
        <v>179</v>
      </c>
      <c r="D553" t="s">
        <v>180</v>
      </c>
      <c r="E553" s="446" t="s">
        <v>6506</v>
      </c>
    </row>
    <row r="554" spans="1:5" ht="14.4" x14ac:dyDescent="0.3">
      <c r="A554">
        <v>750</v>
      </c>
      <c r="B554" t="s">
        <v>873</v>
      </c>
      <c r="C554" t="s">
        <v>179</v>
      </c>
      <c r="D554" t="s">
        <v>180</v>
      </c>
      <c r="E554" s="446" t="s">
        <v>6507</v>
      </c>
    </row>
    <row r="555" spans="1:5" ht="14.4" x14ac:dyDescent="0.3">
      <c r="A555">
        <v>755</v>
      </c>
      <c r="B555" t="s">
        <v>874</v>
      </c>
      <c r="C555" t="s">
        <v>179</v>
      </c>
      <c r="D555" t="s">
        <v>180</v>
      </c>
      <c r="E555" s="446" t="s">
        <v>6508</v>
      </c>
    </row>
    <row r="556" spans="1:5" ht="14.4" x14ac:dyDescent="0.3">
      <c r="A556">
        <v>749</v>
      </c>
      <c r="B556" t="s">
        <v>875</v>
      </c>
      <c r="C556" t="s">
        <v>179</v>
      </c>
      <c r="D556" t="s">
        <v>180</v>
      </c>
      <c r="E556" s="446" t="s">
        <v>6509</v>
      </c>
    </row>
    <row r="557" spans="1:5" ht="14.4" x14ac:dyDescent="0.3">
      <c r="A557">
        <v>756</v>
      </c>
      <c r="B557" t="s">
        <v>876</v>
      </c>
      <c r="C557" t="s">
        <v>179</v>
      </c>
      <c r="D557" t="s">
        <v>180</v>
      </c>
      <c r="E557" s="446" t="s">
        <v>6510</v>
      </c>
    </row>
    <row r="558" spans="1:5" ht="14.4" x14ac:dyDescent="0.3">
      <c r="A558">
        <v>10588</v>
      </c>
      <c r="B558" t="s">
        <v>877</v>
      </c>
      <c r="C558" t="s">
        <v>179</v>
      </c>
      <c r="D558" t="s">
        <v>180</v>
      </c>
      <c r="E558" s="446" t="s">
        <v>6511</v>
      </c>
    </row>
    <row r="559" spans="1:5" ht="14.4" x14ac:dyDescent="0.3">
      <c r="A559">
        <v>10592</v>
      </c>
      <c r="B559" t="s">
        <v>878</v>
      </c>
      <c r="C559" t="s">
        <v>179</v>
      </c>
      <c r="D559" t="s">
        <v>189</v>
      </c>
      <c r="E559" s="446" t="s">
        <v>6512</v>
      </c>
    </row>
    <row r="560" spans="1:5" ht="14.4" x14ac:dyDescent="0.3">
      <c r="A560">
        <v>10589</v>
      </c>
      <c r="B560" t="s">
        <v>879</v>
      </c>
      <c r="C560" t="s">
        <v>179</v>
      </c>
      <c r="D560" t="s">
        <v>180</v>
      </c>
      <c r="E560" s="446" t="s">
        <v>6513</v>
      </c>
    </row>
    <row r="561" spans="1:5" ht="14.4" x14ac:dyDescent="0.3">
      <c r="A561">
        <v>760</v>
      </c>
      <c r="B561" t="s">
        <v>880</v>
      </c>
      <c r="C561" t="s">
        <v>179</v>
      </c>
      <c r="D561" t="s">
        <v>180</v>
      </c>
      <c r="E561" s="446" t="s">
        <v>6514</v>
      </c>
    </row>
    <row r="562" spans="1:5" ht="14.4" x14ac:dyDescent="0.3">
      <c r="A562">
        <v>751</v>
      </c>
      <c r="B562" t="s">
        <v>881</v>
      </c>
      <c r="C562" t="s">
        <v>179</v>
      </c>
      <c r="D562" t="s">
        <v>180</v>
      </c>
      <c r="E562" s="446" t="s">
        <v>6515</v>
      </c>
    </row>
    <row r="563" spans="1:5" ht="14.4" x14ac:dyDescent="0.3">
      <c r="A563">
        <v>754</v>
      </c>
      <c r="B563" t="s">
        <v>882</v>
      </c>
      <c r="C563" t="s">
        <v>179</v>
      </c>
      <c r="D563" t="s">
        <v>180</v>
      </c>
      <c r="E563" s="446" t="s">
        <v>6516</v>
      </c>
    </row>
    <row r="564" spans="1:5" ht="14.4" x14ac:dyDescent="0.3">
      <c r="A564">
        <v>757</v>
      </c>
      <c r="B564" t="s">
        <v>6517</v>
      </c>
      <c r="C564" t="s">
        <v>179</v>
      </c>
      <c r="D564" t="s">
        <v>180</v>
      </c>
      <c r="E564" s="446" t="s">
        <v>6518</v>
      </c>
    </row>
    <row r="565" spans="1:5" ht="14.4" x14ac:dyDescent="0.3">
      <c r="A565">
        <v>44489</v>
      </c>
      <c r="B565" t="s">
        <v>6519</v>
      </c>
      <c r="C565" t="s">
        <v>179</v>
      </c>
      <c r="D565" t="s">
        <v>180</v>
      </c>
      <c r="E565" s="446" t="s">
        <v>6520</v>
      </c>
    </row>
    <row r="566" spans="1:5" ht="14.4" x14ac:dyDescent="0.3">
      <c r="A566">
        <v>39917</v>
      </c>
      <c r="B566" t="s">
        <v>883</v>
      </c>
      <c r="C566" t="s">
        <v>179</v>
      </c>
      <c r="D566" t="s">
        <v>180</v>
      </c>
      <c r="E566" s="446" t="s">
        <v>884</v>
      </c>
    </row>
    <row r="567" spans="1:5" ht="14.4" x14ac:dyDescent="0.3">
      <c r="A567">
        <v>38167</v>
      </c>
      <c r="B567" t="s">
        <v>885</v>
      </c>
      <c r="C567" t="s">
        <v>710</v>
      </c>
      <c r="D567" t="s">
        <v>180</v>
      </c>
      <c r="E567" s="446" t="s">
        <v>886</v>
      </c>
    </row>
    <row r="568" spans="1:5" ht="14.4" x14ac:dyDescent="0.3">
      <c r="A568">
        <v>36145</v>
      </c>
      <c r="B568" t="s">
        <v>887</v>
      </c>
      <c r="C568" t="s">
        <v>710</v>
      </c>
      <c r="D568" t="s">
        <v>180</v>
      </c>
      <c r="E568" s="446" t="s">
        <v>6521</v>
      </c>
    </row>
    <row r="569" spans="1:5" ht="14.4" x14ac:dyDescent="0.3">
      <c r="A569">
        <v>12893</v>
      </c>
      <c r="B569" t="s">
        <v>888</v>
      </c>
      <c r="C569" t="s">
        <v>710</v>
      </c>
      <c r="D569" t="s">
        <v>180</v>
      </c>
      <c r="E569" s="446" t="s">
        <v>6522</v>
      </c>
    </row>
    <row r="570" spans="1:5" ht="14.4" x14ac:dyDescent="0.3">
      <c r="A570">
        <v>11685</v>
      </c>
      <c r="B570" t="s">
        <v>6523</v>
      </c>
      <c r="C570" t="s">
        <v>179</v>
      </c>
      <c r="D570" t="s">
        <v>180</v>
      </c>
      <c r="E570" s="446" t="s">
        <v>6524</v>
      </c>
    </row>
    <row r="571" spans="1:5" ht="14.4" x14ac:dyDescent="0.3">
      <c r="A571">
        <v>11680</v>
      </c>
      <c r="B571" t="s">
        <v>889</v>
      </c>
      <c r="C571" t="s">
        <v>179</v>
      </c>
      <c r="D571" t="s">
        <v>180</v>
      </c>
      <c r="E571" s="446" t="s">
        <v>5332</v>
      </c>
    </row>
    <row r="572" spans="1:5" ht="14.4" x14ac:dyDescent="0.3">
      <c r="A572">
        <v>11679</v>
      </c>
      <c r="B572" t="s">
        <v>891</v>
      </c>
      <c r="C572" t="s">
        <v>179</v>
      </c>
      <c r="D572" t="s">
        <v>180</v>
      </c>
      <c r="E572" s="446" t="s">
        <v>2026</v>
      </c>
    </row>
    <row r="573" spans="1:5" ht="14.4" x14ac:dyDescent="0.3">
      <c r="A573">
        <v>2512</v>
      </c>
      <c r="B573" t="s">
        <v>892</v>
      </c>
      <c r="C573" t="s">
        <v>179</v>
      </c>
      <c r="D573" t="s">
        <v>180</v>
      </c>
      <c r="E573" s="446" t="s">
        <v>6352</v>
      </c>
    </row>
    <row r="574" spans="1:5" ht="14.4" x14ac:dyDescent="0.3">
      <c r="A574">
        <v>4374</v>
      </c>
      <c r="B574" t="s">
        <v>893</v>
      </c>
      <c r="C574" t="s">
        <v>179</v>
      </c>
      <c r="D574" t="s">
        <v>180</v>
      </c>
      <c r="E574" s="446" t="s">
        <v>2838</v>
      </c>
    </row>
    <row r="575" spans="1:5" ht="14.4" x14ac:dyDescent="0.3">
      <c r="A575">
        <v>7568</v>
      </c>
      <c r="B575" t="s">
        <v>895</v>
      </c>
      <c r="C575" t="s">
        <v>179</v>
      </c>
      <c r="D575" t="s">
        <v>180</v>
      </c>
      <c r="E575" s="446" t="s">
        <v>2755</v>
      </c>
    </row>
    <row r="576" spans="1:5" ht="14.4" x14ac:dyDescent="0.3">
      <c r="A576">
        <v>7584</v>
      </c>
      <c r="B576" t="s">
        <v>897</v>
      </c>
      <c r="C576" t="s">
        <v>179</v>
      </c>
      <c r="D576" t="s">
        <v>180</v>
      </c>
      <c r="E576" s="446" t="s">
        <v>2557</v>
      </c>
    </row>
    <row r="577" spans="1:5" ht="14.4" x14ac:dyDescent="0.3">
      <c r="A577">
        <v>11945</v>
      </c>
      <c r="B577" t="s">
        <v>898</v>
      </c>
      <c r="C577" t="s">
        <v>179</v>
      </c>
      <c r="D577" t="s">
        <v>180</v>
      </c>
      <c r="E577" s="446" t="s">
        <v>4822</v>
      </c>
    </row>
    <row r="578" spans="1:5" ht="14.4" x14ac:dyDescent="0.3">
      <c r="A578">
        <v>11946</v>
      </c>
      <c r="B578" t="s">
        <v>900</v>
      </c>
      <c r="C578" t="s">
        <v>179</v>
      </c>
      <c r="D578" t="s">
        <v>180</v>
      </c>
      <c r="E578" s="446" t="s">
        <v>899</v>
      </c>
    </row>
    <row r="579" spans="1:5" ht="14.4" x14ac:dyDescent="0.3">
      <c r="A579">
        <v>4375</v>
      </c>
      <c r="B579" t="s">
        <v>901</v>
      </c>
      <c r="C579" t="s">
        <v>179</v>
      </c>
      <c r="D579" t="s">
        <v>189</v>
      </c>
      <c r="E579" s="446" t="s">
        <v>6525</v>
      </c>
    </row>
    <row r="580" spans="1:5" ht="14.4" x14ac:dyDescent="0.3">
      <c r="A580">
        <v>11950</v>
      </c>
      <c r="B580" t="s">
        <v>903</v>
      </c>
      <c r="C580" t="s">
        <v>179</v>
      </c>
      <c r="D580" t="s">
        <v>180</v>
      </c>
      <c r="E580" s="446" t="s">
        <v>4157</v>
      </c>
    </row>
    <row r="581" spans="1:5" ht="14.4" x14ac:dyDescent="0.3">
      <c r="A581">
        <v>4376</v>
      </c>
      <c r="B581" t="s">
        <v>905</v>
      </c>
      <c r="C581" t="s">
        <v>179</v>
      </c>
      <c r="D581" t="s">
        <v>180</v>
      </c>
      <c r="E581" s="446" t="s">
        <v>187</v>
      </c>
    </row>
    <row r="582" spans="1:5" ht="14.4" x14ac:dyDescent="0.3">
      <c r="A582">
        <v>7583</v>
      </c>
      <c r="B582" t="s">
        <v>906</v>
      </c>
      <c r="C582" t="s">
        <v>179</v>
      </c>
      <c r="D582" t="s">
        <v>180</v>
      </c>
      <c r="E582" s="446" t="s">
        <v>894</v>
      </c>
    </row>
    <row r="583" spans="1:5" ht="14.4" x14ac:dyDescent="0.3">
      <c r="A583">
        <v>4350</v>
      </c>
      <c r="B583" t="s">
        <v>908</v>
      </c>
      <c r="C583" t="s">
        <v>179</v>
      </c>
      <c r="D583" t="s">
        <v>180</v>
      </c>
      <c r="E583" s="446" t="s">
        <v>6526</v>
      </c>
    </row>
    <row r="584" spans="1:5" ht="14.4" x14ac:dyDescent="0.3">
      <c r="A584">
        <v>44400</v>
      </c>
      <c r="B584" t="s">
        <v>910</v>
      </c>
      <c r="C584" t="s">
        <v>179</v>
      </c>
      <c r="D584" t="s">
        <v>180</v>
      </c>
      <c r="E584" s="446" t="s">
        <v>4834</v>
      </c>
    </row>
    <row r="585" spans="1:5" ht="14.4" x14ac:dyDescent="0.3">
      <c r="A585">
        <v>39886</v>
      </c>
      <c r="B585" t="s">
        <v>911</v>
      </c>
      <c r="C585" t="s">
        <v>179</v>
      </c>
      <c r="D585" t="s">
        <v>180</v>
      </c>
      <c r="E585" s="446" t="s">
        <v>2147</v>
      </c>
    </row>
    <row r="586" spans="1:5" ht="14.4" x14ac:dyDescent="0.3">
      <c r="A586">
        <v>39887</v>
      </c>
      <c r="B586" t="s">
        <v>913</v>
      </c>
      <c r="C586" t="s">
        <v>179</v>
      </c>
      <c r="D586" t="s">
        <v>180</v>
      </c>
      <c r="E586" s="446" t="s">
        <v>2317</v>
      </c>
    </row>
    <row r="587" spans="1:5" ht="14.4" x14ac:dyDescent="0.3">
      <c r="A587">
        <v>39888</v>
      </c>
      <c r="B587" t="s">
        <v>915</v>
      </c>
      <c r="C587" t="s">
        <v>179</v>
      </c>
      <c r="D587" t="s">
        <v>180</v>
      </c>
      <c r="E587" s="446" t="s">
        <v>6527</v>
      </c>
    </row>
    <row r="588" spans="1:5" ht="14.4" x14ac:dyDescent="0.3">
      <c r="A588">
        <v>39890</v>
      </c>
      <c r="B588" t="s">
        <v>917</v>
      </c>
      <c r="C588" t="s">
        <v>179</v>
      </c>
      <c r="D588" t="s">
        <v>180</v>
      </c>
      <c r="E588" s="446" t="s">
        <v>6528</v>
      </c>
    </row>
    <row r="589" spans="1:5" ht="14.4" x14ac:dyDescent="0.3">
      <c r="A589">
        <v>39891</v>
      </c>
      <c r="B589" t="s">
        <v>918</v>
      </c>
      <c r="C589" t="s">
        <v>179</v>
      </c>
      <c r="D589" t="s">
        <v>180</v>
      </c>
      <c r="E589" s="446" t="s">
        <v>6529</v>
      </c>
    </row>
    <row r="590" spans="1:5" ht="14.4" x14ac:dyDescent="0.3">
      <c r="A590">
        <v>39892</v>
      </c>
      <c r="B590" t="s">
        <v>919</v>
      </c>
      <c r="C590" t="s">
        <v>179</v>
      </c>
      <c r="D590" t="s">
        <v>180</v>
      </c>
      <c r="E590" s="446" t="s">
        <v>6530</v>
      </c>
    </row>
    <row r="591" spans="1:5" ht="14.4" x14ac:dyDescent="0.3">
      <c r="A591">
        <v>790</v>
      </c>
      <c r="B591" t="s">
        <v>920</v>
      </c>
      <c r="C591" t="s">
        <v>179</v>
      </c>
      <c r="D591" t="s">
        <v>180</v>
      </c>
      <c r="E591" s="446" t="s">
        <v>332</v>
      </c>
    </row>
    <row r="592" spans="1:5" ht="14.4" x14ac:dyDescent="0.3">
      <c r="A592">
        <v>766</v>
      </c>
      <c r="B592" t="s">
        <v>921</v>
      </c>
      <c r="C592" t="s">
        <v>179</v>
      </c>
      <c r="D592" t="s">
        <v>180</v>
      </c>
      <c r="E592" s="446" t="s">
        <v>332</v>
      </c>
    </row>
    <row r="593" spans="1:5" ht="14.4" x14ac:dyDescent="0.3">
      <c r="A593">
        <v>791</v>
      </c>
      <c r="B593" t="s">
        <v>922</v>
      </c>
      <c r="C593" t="s">
        <v>179</v>
      </c>
      <c r="D593" t="s">
        <v>180</v>
      </c>
      <c r="E593" s="446" t="s">
        <v>332</v>
      </c>
    </row>
    <row r="594" spans="1:5" ht="14.4" x14ac:dyDescent="0.3">
      <c r="A594">
        <v>767</v>
      </c>
      <c r="B594" t="s">
        <v>923</v>
      </c>
      <c r="C594" t="s">
        <v>179</v>
      </c>
      <c r="D594" t="s">
        <v>180</v>
      </c>
      <c r="E594" s="446" t="s">
        <v>332</v>
      </c>
    </row>
    <row r="595" spans="1:5" ht="14.4" x14ac:dyDescent="0.3">
      <c r="A595">
        <v>768</v>
      </c>
      <c r="B595" t="s">
        <v>924</v>
      </c>
      <c r="C595" t="s">
        <v>179</v>
      </c>
      <c r="D595" t="s">
        <v>180</v>
      </c>
      <c r="E595" s="446" t="s">
        <v>925</v>
      </c>
    </row>
    <row r="596" spans="1:5" ht="14.4" x14ac:dyDescent="0.3">
      <c r="A596">
        <v>789</v>
      </c>
      <c r="B596" t="s">
        <v>926</v>
      </c>
      <c r="C596" t="s">
        <v>179</v>
      </c>
      <c r="D596" t="s">
        <v>180</v>
      </c>
      <c r="E596" s="446" t="s">
        <v>927</v>
      </c>
    </row>
    <row r="597" spans="1:5" ht="14.4" x14ac:dyDescent="0.3">
      <c r="A597">
        <v>769</v>
      </c>
      <c r="B597" t="s">
        <v>928</v>
      </c>
      <c r="C597" t="s">
        <v>179</v>
      </c>
      <c r="D597" t="s">
        <v>180</v>
      </c>
      <c r="E597" s="446" t="s">
        <v>925</v>
      </c>
    </row>
    <row r="598" spans="1:5" ht="14.4" x14ac:dyDescent="0.3">
      <c r="A598">
        <v>770</v>
      </c>
      <c r="B598" t="s">
        <v>929</v>
      </c>
      <c r="C598" t="s">
        <v>179</v>
      </c>
      <c r="D598" t="s">
        <v>180</v>
      </c>
      <c r="E598" s="446" t="s">
        <v>930</v>
      </c>
    </row>
    <row r="599" spans="1:5" ht="14.4" x14ac:dyDescent="0.3">
      <c r="A599">
        <v>12394</v>
      </c>
      <c r="B599" t="s">
        <v>931</v>
      </c>
      <c r="C599" t="s">
        <v>179</v>
      </c>
      <c r="D599" t="s">
        <v>180</v>
      </c>
      <c r="E599" s="446" t="s">
        <v>930</v>
      </c>
    </row>
    <row r="600" spans="1:5" ht="14.4" x14ac:dyDescent="0.3">
      <c r="A600">
        <v>764</v>
      </c>
      <c r="B600" t="s">
        <v>932</v>
      </c>
      <c r="C600" t="s">
        <v>179</v>
      </c>
      <c r="D600" t="s">
        <v>189</v>
      </c>
      <c r="E600" s="446" t="s">
        <v>933</v>
      </c>
    </row>
    <row r="601" spans="1:5" ht="14.4" x14ac:dyDescent="0.3">
      <c r="A601">
        <v>765</v>
      </c>
      <c r="B601" t="s">
        <v>934</v>
      </c>
      <c r="C601" t="s">
        <v>179</v>
      </c>
      <c r="D601" t="s">
        <v>180</v>
      </c>
      <c r="E601" s="446" t="s">
        <v>933</v>
      </c>
    </row>
    <row r="602" spans="1:5" ht="14.4" x14ac:dyDescent="0.3">
      <c r="A602">
        <v>787</v>
      </c>
      <c r="B602" t="s">
        <v>935</v>
      </c>
      <c r="C602" t="s">
        <v>179</v>
      </c>
      <c r="D602" t="s">
        <v>180</v>
      </c>
      <c r="E602" s="446" t="s">
        <v>936</v>
      </c>
    </row>
    <row r="603" spans="1:5" ht="14.4" x14ac:dyDescent="0.3">
      <c r="A603">
        <v>774</v>
      </c>
      <c r="B603" t="s">
        <v>937</v>
      </c>
      <c r="C603" t="s">
        <v>179</v>
      </c>
      <c r="D603" t="s">
        <v>180</v>
      </c>
      <c r="E603" s="446" t="s">
        <v>936</v>
      </c>
    </row>
    <row r="604" spans="1:5" ht="14.4" x14ac:dyDescent="0.3">
      <c r="A604">
        <v>773</v>
      </c>
      <c r="B604" t="s">
        <v>938</v>
      </c>
      <c r="C604" t="s">
        <v>179</v>
      </c>
      <c r="D604" t="s">
        <v>180</v>
      </c>
      <c r="E604" s="446" t="s">
        <v>936</v>
      </c>
    </row>
    <row r="605" spans="1:5" ht="14.4" x14ac:dyDescent="0.3">
      <c r="A605">
        <v>775</v>
      </c>
      <c r="B605" t="s">
        <v>939</v>
      </c>
      <c r="C605" t="s">
        <v>179</v>
      </c>
      <c r="D605" t="s">
        <v>180</v>
      </c>
      <c r="E605" s="446" t="s">
        <v>936</v>
      </c>
    </row>
    <row r="606" spans="1:5" ht="14.4" x14ac:dyDescent="0.3">
      <c r="A606">
        <v>788</v>
      </c>
      <c r="B606" t="s">
        <v>940</v>
      </c>
      <c r="C606" t="s">
        <v>179</v>
      </c>
      <c r="D606" t="s">
        <v>180</v>
      </c>
      <c r="E606" s="446" t="s">
        <v>941</v>
      </c>
    </row>
    <row r="607" spans="1:5" ht="14.4" x14ac:dyDescent="0.3">
      <c r="A607">
        <v>772</v>
      </c>
      <c r="B607" t="s">
        <v>942</v>
      </c>
      <c r="C607" t="s">
        <v>179</v>
      </c>
      <c r="D607" t="s">
        <v>180</v>
      </c>
      <c r="E607" s="446" t="s">
        <v>941</v>
      </c>
    </row>
    <row r="608" spans="1:5" ht="14.4" x14ac:dyDescent="0.3">
      <c r="A608">
        <v>771</v>
      </c>
      <c r="B608" t="s">
        <v>943</v>
      </c>
      <c r="C608" t="s">
        <v>179</v>
      </c>
      <c r="D608" t="s">
        <v>180</v>
      </c>
      <c r="E608" s="446" t="s">
        <v>941</v>
      </c>
    </row>
    <row r="609" spans="1:5" ht="14.4" x14ac:dyDescent="0.3">
      <c r="A609">
        <v>779</v>
      </c>
      <c r="B609" t="s">
        <v>944</v>
      </c>
      <c r="C609" t="s">
        <v>179</v>
      </c>
      <c r="D609" t="s">
        <v>180</v>
      </c>
      <c r="E609" s="446" t="s">
        <v>945</v>
      </c>
    </row>
    <row r="610" spans="1:5" ht="14.4" x14ac:dyDescent="0.3">
      <c r="A610">
        <v>776</v>
      </c>
      <c r="B610" t="s">
        <v>946</v>
      </c>
      <c r="C610" t="s">
        <v>179</v>
      </c>
      <c r="D610" t="s">
        <v>180</v>
      </c>
      <c r="E610" s="446" t="s">
        <v>947</v>
      </c>
    </row>
    <row r="611" spans="1:5" ht="14.4" x14ac:dyDescent="0.3">
      <c r="A611">
        <v>777</v>
      </c>
      <c r="B611" t="s">
        <v>948</v>
      </c>
      <c r="C611" t="s">
        <v>179</v>
      </c>
      <c r="D611" t="s">
        <v>180</v>
      </c>
      <c r="E611" s="446" t="s">
        <v>949</v>
      </c>
    </row>
    <row r="612" spans="1:5" ht="14.4" x14ac:dyDescent="0.3">
      <c r="A612">
        <v>780</v>
      </c>
      <c r="B612" t="s">
        <v>950</v>
      </c>
      <c r="C612" t="s">
        <v>179</v>
      </c>
      <c r="D612" t="s">
        <v>180</v>
      </c>
      <c r="E612" s="446" t="s">
        <v>951</v>
      </c>
    </row>
    <row r="613" spans="1:5" ht="14.4" x14ac:dyDescent="0.3">
      <c r="A613">
        <v>778</v>
      </c>
      <c r="B613" t="s">
        <v>952</v>
      </c>
      <c r="C613" t="s">
        <v>179</v>
      </c>
      <c r="D613" t="s">
        <v>180</v>
      </c>
      <c r="E613" s="446" t="s">
        <v>947</v>
      </c>
    </row>
    <row r="614" spans="1:5" ht="14.4" x14ac:dyDescent="0.3">
      <c r="A614">
        <v>781</v>
      </c>
      <c r="B614" t="s">
        <v>953</v>
      </c>
      <c r="C614" t="s">
        <v>179</v>
      </c>
      <c r="D614" t="s">
        <v>180</v>
      </c>
      <c r="E614" s="446" t="s">
        <v>954</v>
      </c>
    </row>
    <row r="615" spans="1:5" ht="14.4" x14ac:dyDescent="0.3">
      <c r="A615">
        <v>786</v>
      </c>
      <c r="B615" t="s">
        <v>955</v>
      </c>
      <c r="C615" t="s">
        <v>179</v>
      </c>
      <c r="D615" t="s">
        <v>180</v>
      </c>
      <c r="E615" s="446" t="s">
        <v>954</v>
      </c>
    </row>
    <row r="616" spans="1:5" ht="14.4" x14ac:dyDescent="0.3">
      <c r="A616">
        <v>782</v>
      </c>
      <c r="B616" t="s">
        <v>956</v>
      </c>
      <c r="C616" t="s">
        <v>179</v>
      </c>
      <c r="D616" t="s">
        <v>180</v>
      </c>
      <c r="E616" s="446" t="s">
        <v>954</v>
      </c>
    </row>
    <row r="617" spans="1:5" ht="14.4" x14ac:dyDescent="0.3">
      <c r="A617">
        <v>783</v>
      </c>
      <c r="B617" t="s">
        <v>957</v>
      </c>
      <c r="C617" t="s">
        <v>179</v>
      </c>
      <c r="D617" t="s">
        <v>180</v>
      </c>
      <c r="E617" s="446" t="s">
        <v>958</v>
      </c>
    </row>
    <row r="618" spans="1:5" ht="14.4" x14ac:dyDescent="0.3">
      <c r="A618">
        <v>785</v>
      </c>
      <c r="B618" t="s">
        <v>959</v>
      </c>
      <c r="C618" t="s">
        <v>179</v>
      </c>
      <c r="D618" t="s">
        <v>180</v>
      </c>
      <c r="E618" s="446" t="s">
        <v>960</v>
      </c>
    </row>
    <row r="619" spans="1:5" ht="14.4" x14ac:dyDescent="0.3">
      <c r="A619">
        <v>784</v>
      </c>
      <c r="B619" t="s">
        <v>961</v>
      </c>
      <c r="C619" t="s">
        <v>179</v>
      </c>
      <c r="D619" t="s">
        <v>180</v>
      </c>
      <c r="E619" s="446" t="s">
        <v>962</v>
      </c>
    </row>
    <row r="620" spans="1:5" ht="14.4" x14ac:dyDescent="0.3">
      <c r="A620">
        <v>828</v>
      </c>
      <c r="B620" t="s">
        <v>963</v>
      </c>
      <c r="C620" t="s">
        <v>179</v>
      </c>
      <c r="D620" t="s">
        <v>180</v>
      </c>
      <c r="E620" s="446" t="s">
        <v>6531</v>
      </c>
    </row>
    <row r="621" spans="1:5" ht="14.4" x14ac:dyDescent="0.3">
      <c r="A621">
        <v>829</v>
      </c>
      <c r="B621" t="s">
        <v>964</v>
      </c>
      <c r="C621" t="s">
        <v>179</v>
      </c>
      <c r="D621" t="s">
        <v>180</v>
      </c>
      <c r="E621" s="446" t="s">
        <v>6532</v>
      </c>
    </row>
    <row r="622" spans="1:5" ht="14.4" x14ac:dyDescent="0.3">
      <c r="A622">
        <v>812</v>
      </c>
      <c r="B622" t="s">
        <v>965</v>
      </c>
      <c r="C622" t="s">
        <v>179</v>
      </c>
      <c r="D622" t="s">
        <v>180</v>
      </c>
      <c r="E622" s="446" t="s">
        <v>1032</v>
      </c>
    </row>
    <row r="623" spans="1:5" ht="14.4" x14ac:dyDescent="0.3">
      <c r="A623">
        <v>819</v>
      </c>
      <c r="B623" t="s">
        <v>967</v>
      </c>
      <c r="C623" t="s">
        <v>179</v>
      </c>
      <c r="D623" t="s">
        <v>180</v>
      </c>
      <c r="E623" s="446" t="s">
        <v>3661</v>
      </c>
    </row>
    <row r="624" spans="1:5" ht="14.4" x14ac:dyDescent="0.3">
      <c r="A624">
        <v>818</v>
      </c>
      <c r="B624" t="s">
        <v>969</v>
      </c>
      <c r="C624" t="s">
        <v>179</v>
      </c>
      <c r="D624" t="s">
        <v>180</v>
      </c>
      <c r="E624" s="446" t="s">
        <v>5302</v>
      </c>
    </row>
    <row r="625" spans="1:5" ht="14.4" x14ac:dyDescent="0.3">
      <c r="A625">
        <v>832</v>
      </c>
      <c r="B625" t="s">
        <v>971</v>
      </c>
      <c r="C625" t="s">
        <v>179</v>
      </c>
      <c r="D625" t="s">
        <v>180</v>
      </c>
      <c r="E625" s="446" t="s">
        <v>416</v>
      </c>
    </row>
    <row r="626" spans="1:5" ht="14.4" x14ac:dyDescent="0.3">
      <c r="A626">
        <v>834</v>
      </c>
      <c r="B626" t="s">
        <v>972</v>
      </c>
      <c r="C626" t="s">
        <v>179</v>
      </c>
      <c r="D626" t="s">
        <v>180</v>
      </c>
      <c r="E626" s="446" t="s">
        <v>5703</v>
      </c>
    </row>
    <row r="627" spans="1:5" ht="14.4" x14ac:dyDescent="0.3">
      <c r="A627">
        <v>813</v>
      </c>
      <c r="B627" t="s">
        <v>973</v>
      </c>
      <c r="C627" t="s">
        <v>179</v>
      </c>
      <c r="D627" t="s">
        <v>180</v>
      </c>
      <c r="E627" s="446" t="s">
        <v>2832</v>
      </c>
    </row>
    <row r="628" spans="1:5" ht="14.4" x14ac:dyDescent="0.3">
      <c r="A628">
        <v>820</v>
      </c>
      <c r="B628" t="s">
        <v>974</v>
      </c>
      <c r="C628" t="s">
        <v>179</v>
      </c>
      <c r="D628" t="s">
        <v>180</v>
      </c>
      <c r="E628" s="446" t="s">
        <v>6144</v>
      </c>
    </row>
    <row r="629" spans="1:5" ht="14.4" x14ac:dyDescent="0.3">
      <c r="A629">
        <v>816</v>
      </c>
      <c r="B629" t="s">
        <v>975</v>
      </c>
      <c r="C629" t="s">
        <v>179</v>
      </c>
      <c r="D629" t="s">
        <v>180</v>
      </c>
      <c r="E629" s="446" t="s">
        <v>1187</v>
      </c>
    </row>
    <row r="630" spans="1:5" ht="14.4" x14ac:dyDescent="0.3">
      <c r="A630">
        <v>814</v>
      </c>
      <c r="B630" t="s">
        <v>976</v>
      </c>
      <c r="C630" t="s">
        <v>179</v>
      </c>
      <c r="D630" t="s">
        <v>180</v>
      </c>
      <c r="E630" s="446" t="s">
        <v>5354</v>
      </c>
    </row>
    <row r="631" spans="1:5" ht="14.4" x14ac:dyDescent="0.3">
      <c r="A631">
        <v>822</v>
      </c>
      <c r="B631" t="s">
        <v>978</v>
      </c>
      <c r="C631" t="s">
        <v>179</v>
      </c>
      <c r="D631" t="s">
        <v>180</v>
      </c>
      <c r="E631" s="446" t="s">
        <v>6533</v>
      </c>
    </row>
    <row r="632" spans="1:5" ht="14.4" x14ac:dyDescent="0.3">
      <c r="A632">
        <v>821</v>
      </c>
      <c r="B632" t="s">
        <v>979</v>
      </c>
      <c r="C632" t="s">
        <v>179</v>
      </c>
      <c r="D632" t="s">
        <v>180</v>
      </c>
      <c r="E632" s="446" t="s">
        <v>5379</v>
      </c>
    </row>
    <row r="633" spans="1:5" ht="14.4" x14ac:dyDescent="0.3">
      <c r="A633">
        <v>20086</v>
      </c>
      <c r="B633" t="s">
        <v>981</v>
      </c>
      <c r="C633" t="s">
        <v>179</v>
      </c>
      <c r="D633" t="s">
        <v>180</v>
      </c>
      <c r="E633" s="446" t="s">
        <v>5701</v>
      </c>
    </row>
    <row r="634" spans="1:5" ht="14.4" x14ac:dyDescent="0.3">
      <c r="A634">
        <v>39191</v>
      </c>
      <c r="B634" t="s">
        <v>983</v>
      </c>
      <c r="C634" t="s">
        <v>179</v>
      </c>
      <c r="D634" t="s">
        <v>180</v>
      </c>
      <c r="E634" s="446" t="s">
        <v>6534</v>
      </c>
    </row>
    <row r="635" spans="1:5" ht="14.4" x14ac:dyDescent="0.3">
      <c r="A635">
        <v>39190</v>
      </c>
      <c r="B635" t="s">
        <v>984</v>
      </c>
      <c r="C635" t="s">
        <v>179</v>
      </c>
      <c r="D635" t="s">
        <v>180</v>
      </c>
      <c r="E635" s="446" t="s">
        <v>6535</v>
      </c>
    </row>
    <row r="636" spans="1:5" ht="14.4" x14ac:dyDescent="0.3">
      <c r="A636">
        <v>39189</v>
      </c>
      <c r="B636" t="s">
        <v>985</v>
      </c>
      <c r="C636" t="s">
        <v>179</v>
      </c>
      <c r="D636" t="s">
        <v>180</v>
      </c>
      <c r="E636" s="446" t="s">
        <v>6269</v>
      </c>
    </row>
    <row r="637" spans="1:5" ht="14.4" x14ac:dyDescent="0.3">
      <c r="A637">
        <v>39186</v>
      </c>
      <c r="B637" t="s">
        <v>986</v>
      </c>
      <c r="C637" t="s">
        <v>179</v>
      </c>
      <c r="D637" t="s">
        <v>180</v>
      </c>
      <c r="E637" s="446" t="s">
        <v>6536</v>
      </c>
    </row>
    <row r="638" spans="1:5" ht="14.4" x14ac:dyDescent="0.3">
      <c r="A638">
        <v>39188</v>
      </c>
      <c r="B638" t="s">
        <v>988</v>
      </c>
      <c r="C638" t="s">
        <v>179</v>
      </c>
      <c r="D638" t="s">
        <v>180</v>
      </c>
      <c r="E638" s="446" t="s">
        <v>6537</v>
      </c>
    </row>
    <row r="639" spans="1:5" ht="14.4" x14ac:dyDescent="0.3">
      <c r="A639">
        <v>39187</v>
      </c>
      <c r="B639" t="s">
        <v>989</v>
      </c>
      <c r="C639" t="s">
        <v>179</v>
      </c>
      <c r="D639" t="s">
        <v>180</v>
      </c>
      <c r="E639" s="446" t="s">
        <v>6538</v>
      </c>
    </row>
    <row r="640" spans="1:5" ht="14.4" x14ac:dyDescent="0.3">
      <c r="A640">
        <v>39184</v>
      </c>
      <c r="B640" t="s">
        <v>990</v>
      </c>
      <c r="C640" t="s">
        <v>179</v>
      </c>
      <c r="D640" t="s">
        <v>180</v>
      </c>
      <c r="E640" s="446" t="s">
        <v>6372</v>
      </c>
    </row>
    <row r="641" spans="1:5" ht="14.4" x14ac:dyDescent="0.3">
      <c r="A641">
        <v>39185</v>
      </c>
      <c r="B641" t="s">
        <v>991</v>
      </c>
      <c r="C641" t="s">
        <v>179</v>
      </c>
      <c r="D641" t="s">
        <v>180</v>
      </c>
      <c r="E641" s="446" t="s">
        <v>970</v>
      </c>
    </row>
    <row r="642" spans="1:5" ht="14.4" x14ac:dyDescent="0.3">
      <c r="A642">
        <v>39198</v>
      </c>
      <c r="B642" t="s">
        <v>992</v>
      </c>
      <c r="C642" t="s">
        <v>179</v>
      </c>
      <c r="D642" t="s">
        <v>180</v>
      </c>
      <c r="E642" s="446" t="s">
        <v>6539</v>
      </c>
    </row>
    <row r="643" spans="1:5" ht="14.4" x14ac:dyDescent="0.3">
      <c r="A643">
        <v>39197</v>
      </c>
      <c r="B643" t="s">
        <v>993</v>
      </c>
      <c r="C643" t="s">
        <v>179</v>
      </c>
      <c r="D643" t="s">
        <v>180</v>
      </c>
      <c r="E643" s="446" t="s">
        <v>6540</v>
      </c>
    </row>
    <row r="644" spans="1:5" ht="14.4" x14ac:dyDescent="0.3">
      <c r="A644">
        <v>39196</v>
      </c>
      <c r="B644" t="s">
        <v>994</v>
      </c>
      <c r="C644" t="s">
        <v>179</v>
      </c>
      <c r="D644" t="s">
        <v>180</v>
      </c>
      <c r="E644" s="446" t="s">
        <v>6541</v>
      </c>
    </row>
    <row r="645" spans="1:5" ht="14.4" x14ac:dyDescent="0.3">
      <c r="A645">
        <v>39199</v>
      </c>
      <c r="B645" t="s">
        <v>995</v>
      </c>
      <c r="C645" t="s">
        <v>179</v>
      </c>
      <c r="D645" t="s">
        <v>180</v>
      </c>
      <c r="E645" s="446" t="s">
        <v>6542</v>
      </c>
    </row>
    <row r="646" spans="1:5" ht="14.4" x14ac:dyDescent="0.3">
      <c r="A646">
        <v>39195</v>
      </c>
      <c r="B646" t="s">
        <v>996</v>
      </c>
      <c r="C646" t="s">
        <v>179</v>
      </c>
      <c r="D646" t="s">
        <v>180</v>
      </c>
      <c r="E646" s="446" t="s">
        <v>6543</v>
      </c>
    </row>
    <row r="647" spans="1:5" ht="14.4" x14ac:dyDescent="0.3">
      <c r="A647">
        <v>39194</v>
      </c>
      <c r="B647" t="s">
        <v>997</v>
      </c>
      <c r="C647" t="s">
        <v>179</v>
      </c>
      <c r="D647" t="s">
        <v>180</v>
      </c>
      <c r="E647" s="446" t="s">
        <v>6544</v>
      </c>
    </row>
    <row r="648" spans="1:5" ht="14.4" x14ac:dyDescent="0.3">
      <c r="A648">
        <v>39193</v>
      </c>
      <c r="B648" t="s">
        <v>998</v>
      </c>
      <c r="C648" t="s">
        <v>179</v>
      </c>
      <c r="D648" t="s">
        <v>180</v>
      </c>
      <c r="E648" s="446" t="s">
        <v>6545</v>
      </c>
    </row>
    <row r="649" spans="1:5" ht="14.4" x14ac:dyDescent="0.3">
      <c r="A649">
        <v>39192</v>
      </c>
      <c r="B649" t="s">
        <v>999</v>
      </c>
      <c r="C649" t="s">
        <v>179</v>
      </c>
      <c r="D649" t="s">
        <v>180</v>
      </c>
      <c r="E649" s="446" t="s">
        <v>6546</v>
      </c>
    </row>
    <row r="650" spans="1:5" ht="14.4" x14ac:dyDescent="0.3">
      <c r="A650">
        <v>39920</v>
      </c>
      <c r="B650" t="s">
        <v>1000</v>
      </c>
      <c r="C650" t="s">
        <v>179</v>
      </c>
      <c r="D650" t="s">
        <v>180</v>
      </c>
      <c r="E650" s="446" t="s">
        <v>6547</v>
      </c>
    </row>
    <row r="651" spans="1:5" ht="14.4" x14ac:dyDescent="0.3">
      <c r="A651">
        <v>39201</v>
      </c>
      <c r="B651" t="s">
        <v>1002</v>
      </c>
      <c r="C651" t="s">
        <v>179</v>
      </c>
      <c r="D651" t="s">
        <v>180</v>
      </c>
      <c r="E651" s="446" t="s">
        <v>3380</v>
      </c>
    </row>
    <row r="652" spans="1:5" ht="14.4" x14ac:dyDescent="0.3">
      <c r="A652">
        <v>39200</v>
      </c>
      <c r="B652" t="s">
        <v>1003</v>
      </c>
      <c r="C652" t="s">
        <v>179</v>
      </c>
      <c r="D652" t="s">
        <v>180</v>
      </c>
      <c r="E652" s="446" t="s">
        <v>6548</v>
      </c>
    </row>
    <row r="653" spans="1:5" ht="14.4" x14ac:dyDescent="0.3">
      <c r="A653">
        <v>39203</v>
      </c>
      <c r="B653" t="s">
        <v>1004</v>
      </c>
      <c r="C653" t="s">
        <v>179</v>
      </c>
      <c r="D653" t="s">
        <v>180</v>
      </c>
      <c r="E653" s="446" t="s">
        <v>3678</v>
      </c>
    </row>
    <row r="654" spans="1:5" ht="14.4" x14ac:dyDescent="0.3">
      <c r="A654">
        <v>39202</v>
      </c>
      <c r="B654" t="s">
        <v>1005</v>
      </c>
      <c r="C654" t="s">
        <v>179</v>
      </c>
      <c r="D654" t="s">
        <v>180</v>
      </c>
      <c r="E654" s="446" t="s">
        <v>6549</v>
      </c>
    </row>
    <row r="655" spans="1:5" ht="14.4" x14ac:dyDescent="0.3">
      <c r="A655">
        <v>39205</v>
      </c>
      <c r="B655" t="s">
        <v>1006</v>
      </c>
      <c r="C655" t="s">
        <v>179</v>
      </c>
      <c r="D655" t="s">
        <v>180</v>
      </c>
      <c r="E655" s="446" t="s">
        <v>6550</v>
      </c>
    </row>
    <row r="656" spans="1:5" ht="14.4" x14ac:dyDescent="0.3">
      <c r="A656">
        <v>39204</v>
      </c>
      <c r="B656" t="s">
        <v>1007</v>
      </c>
      <c r="C656" t="s">
        <v>179</v>
      </c>
      <c r="D656" t="s">
        <v>180</v>
      </c>
      <c r="E656" s="446" t="s">
        <v>6551</v>
      </c>
    </row>
    <row r="657" spans="1:5" ht="14.4" x14ac:dyDescent="0.3">
      <c r="A657">
        <v>39206</v>
      </c>
      <c r="B657" t="s">
        <v>1008</v>
      </c>
      <c r="C657" t="s">
        <v>179</v>
      </c>
      <c r="D657" t="s">
        <v>180</v>
      </c>
      <c r="E657" s="446" t="s">
        <v>6552</v>
      </c>
    </row>
    <row r="658" spans="1:5" ht="14.4" x14ac:dyDescent="0.3">
      <c r="A658">
        <v>798</v>
      </c>
      <c r="B658" t="s">
        <v>1009</v>
      </c>
      <c r="C658" t="s">
        <v>179</v>
      </c>
      <c r="D658" t="s">
        <v>180</v>
      </c>
      <c r="E658" s="446" t="s">
        <v>6553</v>
      </c>
    </row>
    <row r="659" spans="1:5" ht="14.4" x14ac:dyDescent="0.3">
      <c r="A659">
        <v>797</v>
      </c>
      <c r="B659" t="s">
        <v>1010</v>
      </c>
      <c r="C659" t="s">
        <v>179</v>
      </c>
      <c r="D659" t="s">
        <v>180</v>
      </c>
      <c r="E659" s="446" t="s">
        <v>6554</v>
      </c>
    </row>
    <row r="660" spans="1:5" ht="14.4" x14ac:dyDescent="0.3">
      <c r="A660">
        <v>796</v>
      </c>
      <c r="B660" t="s">
        <v>1011</v>
      </c>
      <c r="C660" t="s">
        <v>179</v>
      </c>
      <c r="D660" t="s">
        <v>180</v>
      </c>
      <c r="E660" s="446" t="s">
        <v>6555</v>
      </c>
    </row>
    <row r="661" spans="1:5" ht="14.4" x14ac:dyDescent="0.3">
      <c r="A661">
        <v>799</v>
      </c>
      <c r="B661" t="s">
        <v>1012</v>
      </c>
      <c r="C661" t="s">
        <v>179</v>
      </c>
      <c r="D661" t="s">
        <v>180</v>
      </c>
      <c r="E661" s="446" t="s">
        <v>2521</v>
      </c>
    </row>
    <row r="662" spans="1:5" ht="14.4" x14ac:dyDescent="0.3">
      <c r="A662">
        <v>792</v>
      </c>
      <c r="B662" t="s">
        <v>1014</v>
      </c>
      <c r="C662" t="s">
        <v>179</v>
      </c>
      <c r="D662" t="s">
        <v>180</v>
      </c>
      <c r="E662" s="446" t="s">
        <v>6556</v>
      </c>
    </row>
    <row r="663" spans="1:5" ht="14.4" x14ac:dyDescent="0.3">
      <c r="A663">
        <v>38001</v>
      </c>
      <c r="B663" t="s">
        <v>1016</v>
      </c>
      <c r="C663" t="s">
        <v>179</v>
      </c>
      <c r="D663" t="s">
        <v>180</v>
      </c>
      <c r="E663" s="446" t="s">
        <v>6557</v>
      </c>
    </row>
    <row r="664" spans="1:5" ht="14.4" x14ac:dyDescent="0.3">
      <c r="A664">
        <v>38002</v>
      </c>
      <c r="B664" t="s">
        <v>1017</v>
      </c>
      <c r="C664" t="s">
        <v>179</v>
      </c>
      <c r="D664" t="s">
        <v>180</v>
      </c>
      <c r="E664" s="446" t="s">
        <v>318</v>
      </c>
    </row>
    <row r="665" spans="1:5" ht="14.4" x14ac:dyDescent="0.3">
      <c r="A665">
        <v>38003</v>
      </c>
      <c r="B665" t="s">
        <v>1018</v>
      </c>
      <c r="C665" t="s">
        <v>179</v>
      </c>
      <c r="D665" t="s">
        <v>180</v>
      </c>
      <c r="E665" s="446" t="s">
        <v>6558</v>
      </c>
    </row>
    <row r="666" spans="1:5" ht="14.4" x14ac:dyDescent="0.3">
      <c r="A666">
        <v>38004</v>
      </c>
      <c r="B666" t="s">
        <v>1019</v>
      </c>
      <c r="C666" t="s">
        <v>179</v>
      </c>
      <c r="D666" t="s">
        <v>180</v>
      </c>
      <c r="E666" s="446" t="s">
        <v>2458</v>
      </c>
    </row>
    <row r="667" spans="1:5" ht="14.4" x14ac:dyDescent="0.3">
      <c r="A667">
        <v>44263</v>
      </c>
      <c r="B667" t="s">
        <v>1020</v>
      </c>
      <c r="C667" t="s">
        <v>179</v>
      </c>
      <c r="D667" t="s">
        <v>180</v>
      </c>
      <c r="E667" s="446" t="s">
        <v>6559</v>
      </c>
    </row>
    <row r="668" spans="1:5" ht="14.4" x14ac:dyDescent="0.3">
      <c r="A668">
        <v>36327</v>
      </c>
      <c r="B668" t="s">
        <v>1021</v>
      </c>
      <c r="C668" t="s">
        <v>179</v>
      </c>
      <c r="D668" t="s">
        <v>180</v>
      </c>
      <c r="E668" s="446" t="s">
        <v>447</v>
      </c>
    </row>
    <row r="669" spans="1:5" ht="14.4" x14ac:dyDescent="0.3">
      <c r="A669">
        <v>38992</v>
      </c>
      <c r="B669" t="s">
        <v>1023</v>
      </c>
      <c r="C669" t="s">
        <v>179</v>
      </c>
      <c r="D669" t="s">
        <v>180</v>
      </c>
      <c r="E669" s="446" t="s">
        <v>6560</v>
      </c>
    </row>
    <row r="670" spans="1:5" ht="14.4" x14ac:dyDescent="0.3">
      <c r="A670">
        <v>38993</v>
      </c>
      <c r="B670" t="s">
        <v>1024</v>
      </c>
      <c r="C670" t="s">
        <v>179</v>
      </c>
      <c r="D670" t="s">
        <v>180</v>
      </c>
      <c r="E670" s="446" t="s">
        <v>2716</v>
      </c>
    </row>
    <row r="671" spans="1:5" ht="14.4" x14ac:dyDescent="0.3">
      <c r="A671">
        <v>44175</v>
      </c>
      <c r="B671" t="s">
        <v>1026</v>
      </c>
      <c r="C671" t="s">
        <v>179</v>
      </c>
      <c r="D671" t="s">
        <v>180</v>
      </c>
      <c r="E671" s="446" t="s">
        <v>6561</v>
      </c>
    </row>
    <row r="672" spans="1:5" ht="14.4" x14ac:dyDescent="0.3">
      <c r="A672">
        <v>44177</v>
      </c>
      <c r="B672" t="s">
        <v>1027</v>
      </c>
      <c r="C672" t="s">
        <v>179</v>
      </c>
      <c r="D672" t="s">
        <v>180</v>
      </c>
      <c r="E672" s="446" t="s">
        <v>352</v>
      </c>
    </row>
    <row r="673" spans="1:5" ht="14.4" x14ac:dyDescent="0.3">
      <c r="A673">
        <v>38418</v>
      </c>
      <c r="B673" t="s">
        <v>1028</v>
      </c>
      <c r="C673" t="s">
        <v>179</v>
      </c>
      <c r="D673" t="s">
        <v>180</v>
      </c>
      <c r="E673" s="446" t="s">
        <v>400</v>
      </c>
    </row>
    <row r="674" spans="1:5" ht="14.4" x14ac:dyDescent="0.3">
      <c r="A674">
        <v>39178</v>
      </c>
      <c r="B674" t="s">
        <v>6562</v>
      </c>
      <c r="C674" t="s">
        <v>179</v>
      </c>
      <c r="D674" t="s">
        <v>180</v>
      </c>
      <c r="E674" s="446" t="s">
        <v>3906</v>
      </c>
    </row>
    <row r="675" spans="1:5" ht="14.4" x14ac:dyDescent="0.3">
      <c r="A675">
        <v>39177</v>
      </c>
      <c r="B675" t="s">
        <v>1031</v>
      </c>
      <c r="C675" t="s">
        <v>179</v>
      </c>
      <c r="D675" t="s">
        <v>180</v>
      </c>
      <c r="E675" s="446" t="s">
        <v>6259</v>
      </c>
    </row>
    <row r="676" spans="1:5" ht="14.4" x14ac:dyDescent="0.3">
      <c r="A676">
        <v>39174</v>
      </c>
      <c r="B676" t="s">
        <v>1033</v>
      </c>
      <c r="C676" t="s">
        <v>179</v>
      </c>
      <c r="D676" t="s">
        <v>180</v>
      </c>
      <c r="E676" s="446" t="s">
        <v>236</v>
      </c>
    </row>
    <row r="677" spans="1:5" ht="14.4" x14ac:dyDescent="0.3">
      <c r="A677">
        <v>39176</v>
      </c>
      <c r="B677" t="s">
        <v>1034</v>
      </c>
      <c r="C677" t="s">
        <v>179</v>
      </c>
      <c r="D677" t="s">
        <v>180</v>
      </c>
      <c r="E677" s="446" t="s">
        <v>3780</v>
      </c>
    </row>
    <row r="678" spans="1:5" ht="14.4" x14ac:dyDescent="0.3">
      <c r="A678">
        <v>39180</v>
      </c>
      <c r="B678" t="s">
        <v>1036</v>
      </c>
      <c r="C678" t="s">
        <v>179</v>
      </c>
      <c r="D678" t="s">
        <v>180</v>
      </c>
      <c r="E678" s="446" t="s">
        <v>1406</v>
      </c>
    </row>
    <row r="679" spans="1:5" ht="14.4" x14ac:dyDescent="0.3">
      <c r="A679">
        <v>39179</v>
      </c>
      <c r="B679" t="s">
        <v>1037</v>
      </c>
      <c r="C679" t="s">
        <v>179</v>
      </c>
      <c r="D679" t="s">
        <v>180</v>
      </c>
      <c r="E679" s="446" t="s">
        <v>6563</v>
      </c>
    </row>
    <row r="680" spans="1:5" ht="14.4" x14ac:dyDescent="0.3">
      <c r="A680">
        <v>39175</v>
      </c>
      <c r="B680" t="s">
        <v>1038</v>
      </c>
      <c r="C680" t="s">
        <v>179</v>
      </c>
      <c r="D680" t="s">
        <v>180</v>
      </c>
      <c r="E680" s="446" t="s">
        <v>2787</v>
      </c>
    </row>
    <row r="681" spans="1:5" ht="14.4" x14ac:dyDescent="0.3">
      <c r="A681">
        <v>39217</v>
      </c>
      <c r="B681" t="s">
        <v>1040</v>
      </c>
      <c r="C681" t="s">
        <v>179</v>
      </c>
      <c r="D681" t="s">
        <v>180</v>
      </c>
      <c r="E681" s="446" t="s">
        <v>230</v>
      </c>
    </row>
    <row r="682" spans="1:5" ht="14.4" x14ac:dyDescent="0.3">
      <c r="A682">
        <v>39181</v>
      </c>
      <c r="B682" t="s">
        <v>1041</v>
      </c>
      <c r="C682" t="s">
        <v>179</v>
      </c>
      <c r="D682" t="s">
        <v>180</v>
      </c>
      <c r="E682" s="446" t="s">
        <v>3289</v>
      </c>
    </row>
    <row r="683" spans="1:5" ht="14.4" x14ac:dyDescent="0.3">
      <c r="A683">
        <v>39182</v>
      </c>
      <c r="B683" t="s">
        <v>1042</v>
      </c>
      <c r="C683" t="s">
        <v>179</v>
      </c>
      <c r="D683" t="s">
        <v>180</v>
      </c>
      <c r="E683" s="446" t="s">
        <v>1129</v>
      </c>
    </row>
    <row r="684" spans="1:5" ht="14.4" x14ac:dyDescent="0.3">
      <c r="A684">
        <v>12616</v>
      </c>
      <c r="B684" t="s">
        <v>1043</v>
      </c>
      <c r="C684" t="s">
        <v>179</v>
      </c>
      <c r="D684" t="s">
        <v>180</v>
      </c>
      <c r="E684" s="446" t="s">
        <v>6564</v>
      </c>
    </row>
    <row r="685" spans="1:5" ht="14.4" x14ac:dyDescent="0.3">
      <c r="A685">
        <v>1049</v>
      </c>
      <c r="B685" t="s">
        <v>1044</v>
      </c>
      <c r="C685" t="s">
        <v>179</v>
      </c>
      <c r="D685" t="s">
        <v>180</v>
      </c>
      <c r="E685" s="446" t="s">
        <v>1515</v>
      </c>
    </row>
    <row r="686" spans="1:5" ht="14.4" x14ac:dyDescent="0.3">
      <c r="A686">
        <v>1099</v>
      </c>
      <c r="B686" t="s">
        <v>1046</v>
      </c>
      <c r="C686" t="s">
        <v>179</v>
      </c>
      <c r="D686" t="s">
        <v>180</v>
      </c>
      <c r="E686" s="446" t="s">
        <v>6555</v>
      </c>
    </row>
    <row r="687" spans="1:5" ht="14.4" x14ac:dyDescent="0.3">
      <c r="A687">
        <v>39678</v>
      </c>
      <c r="B687" t="s">
        <v>1047</v>
      </c>
      <c r="C687" t="s">
        <v>179</v>
      </c>
      <c r="D687" t="s">
        <v>180</v>
      </c>
      <c r="E687" s="446" t="s">
        <v>4204</v>
      </c>
    </row>
    <row r="688" spans="1:5" ht="14.4" x14ac:dyDescent="0.3">
      <c r="A688">
        <v>1050</v>
      </c>
      <c r="B688" t="s">
        <v>1049</v>
      </c>
      <c r="C688" t="s">
        <v>179</v>
      </c>
      <c r="D688" t="s">
        <v>180</v>
      </c>
      <c r="E688" s="446" t="s">
        <v>2854</v>
      </c>
    </row>
    <row r="689" spans="1:5" ht="14.4" x14ac:dyDescent="0.3">
      <c r="A689">
        <v>1101</v>
      </c>
      <c r="B689" t="s">
        <v>1051</v>
      </c>
      <c r="C689" t="s">
        <v>179</v>
      </c>
      <c r="D689" t="s">
        <v>180</v>
      </c>
      <c r="E689" s="446" t="s">
        <v>6565</v>
      </c>
    </row>
    <row r="690" spans="1:5" ht="14.4" x14ac:dyDescent="0.3">
      <c r="A690">
        <v>1100</v>
      </c>
      <c r="B690" t="s">
        <v>1053</v>
      </c>
      <c r="C690" t="s">
        <v>179</v>
      </c>
      <c r="D690" t="s">
        <v>180</v>
      </c>
      <c r="E690" s="446" t="s">
        <v>6566</v>
      </c>
    </row>
    <row r="691" spans="1:5" ht="14.4" x14ac:dyDescent="0.3">
      <c r="A691">
        <v>39679</v>
      </c>
      <c r="B691" t="s">
        <v>1055</v>
      </c>
      <c r="C691" t="s">
        <v>179</v>
      </c>
      <c r="D691" t="s">
        <v>180</v>
      </c>
      <c r="E691" s="446" t="s">
        <v>6567</v>
      </c>
    </row>
    <row r="692" spans="1:5" ht="14.4" x14ac:dyDescent="0.3">
      <c r="A692">
        <v>1098</v>
      </c>
      <c r="B692" t="s">
        <v>1056</v>
      </c>
      <c r="C692" t="s">
        <v>179</v>
      </c>
      <c r="D692" t="s">
        <v>180</v>
      </c>
      <c r="E692" s="446" t="s">
        <v>6568</v>
      </c>
    </row>
    <row r="693" spans="1:5" ht="14.4" x14ac:dyDescent="0.3">
      <c r="A693">
        <v>1102</v>
      </c>
      <c r="B693" t="s">
        <v>1057</v>
      </c>
      <c r="C693" t="s">
        <v>179</v>
      </c>
      <c r="D693" t="s">
        <v>180</v>
      </c>
      <c r="E693" s="446" t="s">
        <v>6569</v>
      </c>
    </row>
    <row r="694" spans="1:5" ht="14.4" x14ac:dyDescent="0.3">
      <c r="A694">
        <v>1051</v>
      </c>
      <c r="B694" t="s">
        <v>1058</v>
      </c>
      <c r="C694" t="s">
        <v>179</v>
      </c>
      <c r="D694" t="s">
        <v>180</v>
      </c>
      <c r="E694" s="446" t="s">
        <v>6570</v>
      </c>
    </row>
    <row r="695" spans="1:5" ht="14.4" x14ac:dyDescent="0.3">
      <c r="A695">
        <v>37399</v>
      </c>
      <c r="B695" t="s">
        <v>1059</v>
      </c>
      <c r="C695" t="s">
        <v>179</v>
      </c>
      <c r="D695" t="s">
        <v>180</v>
      </c>
      <c r="E695" s="446" t="s">
        <v>1060</v>
      </c>
    </row>
    <row r="696" spans="1:5" ht="14.4" x14ac:dyDescent="0.3">
      <c r="A696">
        <v>43834</v>
      </c>
      <c r="B696" t="s">
        <v>1061</v>
      </c>
      <c r="C696" t="s">
        <v>247</v>
      </c>
      <c r="D696" t="s">
        <v>180</v>
      </c>
      <c r="E696" s="446" t="s">
        <v>6571</v>
      </c>
    </row>
    <row r="697" spans="1:5" ht="14.4" x14ac:dyDescent="0.3">
      <c r="A697">
        <v>43835</v>
      </c>
      <c r="B697" t="s">
        <v>1063</v>
      </c>
      <c r="C697" t="s">
        <v>247</v>
      </c>
      <c r="D697" t="s">
        <v>180</v>
      </c>
      <c r="E697" s="446" t="s">
        <v>6572</v>
      </c>
    </row>
    <row r="698" spans="1:5" ht="14.4" x14ac:dyDescent="0.3">
      <c r="A698">
        <v>43833</v>
      </c>
      <c r="B698" t="s">
        <v>1065</v>
      </c>
      <c r="C698" t="s">
        <v>247</v>
      </c>
      <c r="D698" t="s">
        <v>180</v>
      </c>
      <c r="E698" s="446" t="s">
        <v>1426</v>
      </c>
    </row>
    <row r="699" spans="1:5" ht="14.4" x14ac:dyDescent="0.3">
      <c r="A699">
        <v>41955</v>
      </c>
      <c r="B699" t="s">
        <v>1067</v>
      </c>
      <c r="C699" t="s">
        <v>252</v>
      </c>
      <c r="D699" t="s">
        <v>180</v>
      </c>
      <c r="E699" s="446" t="s">
        <v>6573</v>
      </c>
    </row>
    <row r="700" spans="1:5" ht="14.4" x14ac:dyDescent="0.3">
      <c r="A700">
        <v>41953</v>
      </c>
      <c r="B700" t="s">
        <v>1068</v>
      </c>
      <c r="C700" t="s">
        <v>252</v>
      </c>
      <c r="D700" t="s">
        <v>180</v>
      </c>
      <c r="E700" s="446" t="s">
        <v>6574</v>
      </c>
    </row>
    <row r="701" spans="1:5" ht="14.4" x14ac:dyDescent="0.3">
      <c r="A701">
        <v>41954</v>
      </c>
      <c r="B701" t="s">
        <v>1069</v>
      </c>
      <c r="C701" t="s">
        <v>252</v>
      </c>
      <c r="D701" t="s">
        <v>180</v>
      </c>
      <c r="E701" s="446" t="s">
        <v>4307</v>
      </c>
    </row>
    <row r="702" spans="1:5" ht="14.4" x14ac:dyDescent="0.3">
      <c r="A702">
        <v>25004</v>
      </c>
      <c r="B702" t="s">
        <v>1070</v>
      </c>
      <c r="C702" t="s">
        <v>252</v>
      </c>
      <c r="D702" t="s">
        <v>180</v>
      </c>
      <c r="E702" s="446" t="s">
        <v>6575</v>
      </c>
    </row>
    <row r="703" spans="1:5" ht="14.4" x14ac:dyDescent="0.3">
      <c r="A703">
        <v>25002</v>
      </c>
      <c r="B703" t="s">
        <v>1071</v>
      </c>
      <c r="C703" t="s">
        <v>252</v>
      </c>
      <c r="D703" t="s">
        <v>180</v>
      </c>
      <c r="E703" s="446" t="s">
        <v>6575</v>
      </c>
    </row>
    <row r="704" spans="1:5" ht="14.4" x14ac:dyDescent="0.3">
      <c r="A704">
        <v>37409</v>
      </c>
      <c r="B704" t="s">
        <v>1072</v>
      </c>
      <c r="C704" t="s">
        <v>252</v>
      </c>
      <c r="D704" t="s">
        <v>180</v>
      </c>
      <c r="E704" s="446" t="s">
        <v>6575</v>
      </c>
    </row>
    <row r="705" spans="1:5" ht="14.4" x14ac:dyDescent="0.3">
      <c r="A705">
        <v>841</v>
      </c>
      <c r="B705" t="s">
        <v>1073</v>
      </c>
      <c r="C705" t="s">
        <v>252</v>
      </c>
      <c r="D705" t="s">
        <v>180</v>
      </c>
      <c r="E705" s="446" t="s">
        <v>6576</v>
      </c>
    </row>
    <row r="706" spans="1:5" ht="14.4" x14ac:dyDescent="0.3">
      <c r="A706">
        <v>25005</v>
      </c>
      <c r="B706" t="s">
        <v>1075</v>
      </c>
      <c r="C706" t="s">
        <v>252</v>
      </c>
      <c r="D706" t="s">
        <v>180</v>
      </c>
      <c r="E706" s="446" t="s">
        <v>6577</v>
      </c>
    </row>
    <row r="707" spans="1:5" ht="14.4" x14ac:dyDescent="0.3">
      <c r="A707">
        <v>25003</v>
      </c>
      <c r="B707" t="s">
        <v>1076</v>
      </c>
      <c r="C707" t="s">
        <v>252</v>
      </c>
      <c r="D707" t="s">
        <v>180</v>
      </c>
      <c r="E707" s="446" t="s">
        <v>3391</v>
      </c>
    </row>
    <row r="708" spans="1:5" ht="14.4" x14ac:dyDescent="0.3">
      <c r="A708">
        <v>37410</v>
      </c>
      <c r="B708" t="s">
        <v>1077</v>
      </c>
      <c r="C708" t="s">
        <v>252</v>
      </c>
      <c r="D708" t="s">
        <v>180</v>
      </c>
      <c r="E708" s="446" t="s">
        <v>6577</v>
      </c>
    </row>
    <row r="709" spans="1:5" ht="14.4" x14ac:dyDescent="0.3">
      <c r="A709">
        <v>842</v>
      </c>
      <c r="B709" t="s">
        <v>1078</v>
      </c>
      <c r="C709" t="s">
        <v>252</v>
      </c>
      <c r="D709" t="s">
        <v>180</v>
      </c>
      <c r="E709" s="446" t="s">
        <v>6578</v>
      </c>
    </row>
    <row r="710" spans="1:5" ht="14.4" x14ac:dyDescent="0.3">
      <c r="A710">
        <v>44391</v>
      </c>
      <c r="B710" t="s">
        <v>1079</v>
      </c>
      <c r="C710" t="s">
        <v>247</v>
      </c>
      <c r="D710" t="s">
        <v>180</v>
      </c>
      <c r="E710" s="446" t="s">
        <v>6579</v>
      </c>
    </row>
    <row r="711" spans="1:5" ht="14.4" x14ac:dyDescent="0.3">
      <c r="A711">
        <v>44388</v>
      </c>
      <c r="B711" t="s">
        <v>1080</v>
      </c>
      <c r="C711" t="s">
        <v>247</v>
      </c>
      <c r="D711" t="s">
        <v>180</v>
      </c>
      <c r="E711" s="446" t="s">
        <v>1358</v>
      </c>
    </row>
    <row r="712" spans="1:5" ht="14.4" x14ac:dyDescent="0.3">
      <c r="A712">
        <v>44392</v>
      </c>
      <c r="B712" t="s">
        <v>1081</v>
      </c>
      <c r="C712" t="s">
        <v>247</v>
      </c>
      <c r="D712" t="s">
        <v>180</v>
      </c>
      <c r="E712" s="446" t="s">
        <v>6580</v>
      </c>
    </row>
    <row r="713" spans="1:5" ht="14.4" x14ac:dyDescent="0.3">
      <c r="A713">
        <v>44390</v>
      </c>
      <c r="B713" t="s">
        <v>1082</v>
      </c>
      <c r="C713" t="s">
        <v>247</v>
      </c>
      <c r="D713" t="s">
        <v>180</v>
      </c>
      <c r="E713" s="446" t="s">
        <v>6581</v>
      </c>
    </row>
    <row r="714" spans="1:5" ht="14.4" x14ac:dyDescent="0.3">
      <c r="A714">
        <v>44389</v>
      </c>
      <c r="B714" t="s">
        <v>1083</v>
      </c>
      <c r="C714" t="s">
        <v>247</v>
      </c>
      <c r="D714" t="s">
        <v>180</v>
      </c>
      <c r="E714" s="446" t="s">
        <v>1232</v>
      </c>
    </row>
    <row r="715" spans="1:5" ht="14.4" x14ac:dyDescent="0.3">
      <c r="A715">
        <v>862</v>
      </c>
      <c r="B715" t="s">
        <v>1084</v>
      </c>
      <c r="C715" t="s">
        <v>247</v>
      </c>
      <c r="D715" t="s">
        <v>180</v>
      </c>
      <c r="E715" s="446" t="s">
        <v>1431</v>
      </c>
    </row>
    <row r="716" spans="1:5" ht="14.4" x14ac:dyDescent="0.3">
      <c r="A716">
        <v>866</v>
      </c>
      <c r="B716" t="s">
        <v>1086</v>
      </c>
      <c r="C716" t="s">
        <v>247</v>
      </c>
      <c r="D716" t="s">
        <v>180</v>
      </c>
      <c r="E716" s="446" t="s">
        <v>6582</v>
      </c>
    </row>
    <row r="717" spans="1:5" ht="14.4" x14ac:dyDescent="0.3">
      <c r="A717">
        <v>892</v>
      </c>
      <c r="B717" t="s">
        <v>1087</v>
      </c>
      <c r="C717" t="s">
        <v>247</v>
      </c>
      <c r="D717" t="s">
        <v>180</v>
      </c>
      <c r="E717" s="446" t="s">
        <v>6583</v>
      </c>
    </row>
    <row r="718" spans="1:5" ht="14.4" x14ac:dyDescent="0.3">
      <c r="A718">
        <v>857</v>
      </c>
      <c r="B718" t="s">
        <v>1088</v>
      </c>
      <c r="C718" t="s">
        <v>247</v>
      </c>
      <c r="D718" t="s">
        <v>180</v>
      </c>
      <c r="E718" s="446" t="s">
        <v>6584</v>
      </c>
    </row>
    <row r="719" spans="1:5" ht="14.4" x14ac:dyDescent="0.3">
      <c r="A719">
        <v>37404</v>
      </c>
      <c r="B719" t="s">
        <v>1089</v>
      </c>
      <c r="C719" t="s">
        <v>247</v>
      </c>
      <c r="D719" t="s">
        <v>180</v>
      </c>
      <c r="E719" s="446" t="s">
        <v>6585</v>
      </c>
    </row>
    <row r="720" spans="1:5" ht="14.4" x14ac:dyDescent="0.3">
      <c r="A720">
        <v>868</v>
      </c>
      <c r="B720" t="s">
        <v>1090</v>
      </c>
      <c r="C720" t="s">
        <v>247</v>
      </c>
      <c r="D720" t="s">
        <v>180</v>
      </c>
      <c r="E720" s="446" t="s">
        <v>6586</v>
      </c>
    </row>
    <row r="721" spans="1:5" ht="14.4" x14ac:dyDescent="0.3">
      <c r="A721">
        <v>863</v>
      </c>
      <c r="B721" t="s">
        <v>1092</v>
      </c>
      <c r="C721" t="s">
        <v>247</v>
      </c>
      <c r="D721" t="s">
        <v>180</v>
      </c>
      <c r="E721" s="446" t="s">
        <v>2903</v>
      </c>
    </row>
    <row r="722" spans="1:5" ht="14.4" x14ac:dyDescent="0.3">
      <c r="A722">
        <v>867</v>
      </c>
      <c r="B722" t="s">
        <v>1094</v>
      </c>
      <c r="C722" t="s">
        <v>247</v>
      </c>
      <c r="D722" t="s">
        <v>180</v>
      </c>
      <c r="E722" s="446" t="s">
        <v>6587</v>
      </c>
    </row>
    <row r="723" spans="1:5" ht="14.4" x14ac:dyDescent="0.3">
      <c r="A723">
        <v>864</v>
      </c>
      <c r="B723" t="s">
        <v>1096</v>
      </c>
      <c r="C723" t="s">
        <v>247</v>
      </c>
      <c r="D723" t="s">
        <v>180</v>
      </c>
      <c r="E723" s="446" t="s">
        <v>6588</v>
      </c>
    </row>
    <row r="724" spans="1:5" ht="14.4" x14ac:dyDescent="0.3">
      <c r="A724">
        <v>865</v>
      </c>
      <c r="B724" t="s">
        <v>1097</v>
      </c>
      <c r="C724" t="s">
        <v>247</v>
      </c>
      <c r="D724" t="s">
        <v>180</v>
      </c>
      <c r="E724" s="446" t="s">
        <v>6589</v>
      </c>
    </row>
    <row r="725" spans="1:5" ht="14.4" x14ac:dyDescent="0.3">
      <c r="A725">
        <v>993</v>
      </c>
      <c r="B725" t="s">
        <v>1098</v>
      </c>
      <c r="C725" t="s">
        <v>247</v>
      </c>
      <c r="D725" t="s">
        <v>180</v>
      </c>
      <c r="E725" s="446" t="s">
        <v>226</v>
      </c>
    </row>
    <row r="726" spans="1:5" ht="14.4" x14ac:dyDescent="0.3">
      <c r="A726">
        <v>1020</v>
      </c>
      <c r="B726" t="s">
        <v>1100</v>
      </c>
      <c r="C726" t="s">
        <v>247</v>
      </c>
      <c r="D726" t="s">
        <v>180</v>
      </c>
      <c r="E726" s="446" t="s">
        <v>6590</v>
      </c>
    </row>
    <row r="727" spans="1:5" ht="14.4" x14ac:dyDescent="0.3">
      <c r="A727">
        <v>1017</v>
      </c>
      <c r="B727" t="s">
        <v>1101</v>
      </c>
      <c r="C727" t="s">
        <v>247</v>
      </c>
      <c r="D727" t="s">
        <v>180</v>
      </c>
      <c r="E727" s="446" t="s">
        <v>6591</v>
      </c>
    </row>
    <row r="728" spans="1:5" ht="14.4" x14ac:dyDescent="0.3">
      <c r="A728">
        <v>999</v>
      </c>
      <c r="B728" t="s">
        <v>1102</v>
      </c>
      <c r="C728" t="s">
        <v>247</v>
      </c>
      <c r="D728" t="s">
        <v>180</v>
      </c>
      <c r="E728" s="446" t="s">
        <v>6592</v>
      </c>
    </row>
    <row r="729" spans="1:5" ht="14.4" x14ac:dyDescent="0.3">
      <c r="A729">
        <v>995</v>
      </c>
      <c r="B729" t="s">
        <v>1103</v>
      </c>
      <c r="C729" t="s">
        <v>247</v>
      </c>
      <c r="D729" t="s">
        <v>180</v>
      </c>
      <c r="E729" s="446" t="s">
        <v>6593</v>
      </c>
    </row>
    <row r="730" spans="1:5" ht="14.4" x14ac:dyDescent="0.3">
      <c r="A730">
        <v>1000</v>
      </c>
      <c r="B730" t="s">
        <v>1104</v>
      </c>
      <c r="C730" t="s">
        <v>247</v>
      </c>
      <c r="D730" t="s">
        <v>180</v>
      </c>
      <c r="E730" s="446" t="s">
        <v>6594</v>
      </c>
    </row>
    <row r="731" spans="1:5" ht="14.4" x14ac:dyDescent="0.3">
      <c r="A731">
        <v>1022</v>
      </c>
      <c r="B731" t="s">
        <v>1105</v>
      </c>
      <c r="C731" t="s">
        <v>247</v>
      </c>
      <c r="D731" t="s">
        <v>180</v>
      </c>
      <c r="E731" s="446" t="s">
        <v>779</v>
      </c>
    </row>
    <row r="732" spans="1:5" ht="14.4" x14ac:dyDescent="0.3">
      <c r="A732">
        <v>1015</v>
      </c>
      <c r="B732" t="s">
        <v>1107</v>
      </c>
      <c r="C732" t="s">
        <v>247</v>
      </c>
      <c r="D732" t="s">
        <v>180</v>
      </c>
      <c r="E732" s="446" t="s">
        <v>6595</v>
      </c>
    </row>
    <row r="733" spans="1:5" ht="14.4" x14ac:dyDescent="0.3">
      <c r="A733">
        <v>996</v>
      </c>
      <c r="B733" t="s">
        <v>1108</v>
      </c>
      <c r="C733" t="s">
        <v>247</v>
      </c>
      <c r="D733" t="s">
        <v>180</v>
      </c>
      <c r="E733" s="446" t="s">
        <v>6596</v>
      </c>
    </row>
    <row r="734" spans="1:5" ht="14.4" x14ac:dyDescent="0.3">
      <c r="A734">
        <v>1001</v>
      </c>
      <c r="B734" t="s">
        <v>1109</v>
      </c>
      <c r="C734" t="s">
        <v>247</v>
      </c>
      <c r="D734" t="s">
        <v>180</v>
      </c>
      <c r="E734" s="446" t="s">
        <v>6597</v>
      </c>
    </row>
    <row r="735" spans="1:5" ht="14.4" x14ac:dyDescent="0.3">
      <c r="A735">
        <v>1019</v>
      </c>
      <c r="B735" t="s">
        <v>1110</v>
      </c>
      <c r="C735" t="s">
        <v>247</v>
      </c>
      <c r="D735" t="s">
        <v>180</v>
      </c>
      <c r="E735" s="446" t="s">
        <v>6598</v>
      </c>
    </row>
    <row r="736" spans="1:5" ht="14.4" x14ac:dyDescent="0.3">
      <c r="A736">
        <v>1021</v>
      </c>
      <c r="B736" t="s">
        <v>1111</v>
      </c>
      <c r="C736" t="s">
        <v>247</v>
      </c>
      <c r="D736" t="s">
        <v>180</v>
      </c>
      <c r="E736" s="446" t="s">
        <v>5618</v>
      </c>
    </row>
    <row r="737" spans="1:5" ht="14.4" x14ac:dyDescent="0.3">
      <c r="A737">
        <v>39249</v>
      </c>
      <c r="B737" t="s">
        <v>1112</v>
      </c>
      <c r="C737" t="s">
        <v>247</v>
      </c>
      <c r="D737" t="s">
        <v>180</v>
      </c>
      <c r="E737" s="446" t="s">
        <v>6599</v>
      </c>
    </row>
    <row r="738" spans="1:5" ht="14.4" x14ac:dyDescent="0.3">
      <c r="A738">
        <v>1018</v>
      </c>
      <c r="B738" t="s">
        <v>1113</v>
      </c>
      <c r="C738" t="s">
        <v>247</v>
      </c>
      <c r="D738" t="s">
        <v>180</v>
      </c>
      <c r="E738" s="446" t="s">
        <v>6600</v>
      </c>
    </row>
    <row r="739" spans="1:5" ht="14.4" x14ac:dyDescent="0.3">
      <c r="A739">
        <v>39250</v>
      </c>
      <c r="B739" t="s">
        <v>1114</v>
      </c>
      <c r="C739" t="s">
        <v>247</v>
      </c>
      <c r="D739" t="s">
        <v>180</v>
      </c>
      <c r="E739" s="446" t="s">
        <v>6601</v>
      </c>
    </row>
    <row r="740" spans="1:5" ht="14.4" x14ac:dyDescent="0.3">
      <c r="A740">
        <v>994</v>
      </c>
      <c r="B740" t="s">
        <v>1115</v>
      </c>
      <c r="C740" t="s">
        <v>247</v>
      </c>
      <c r="D740" t="s">
        <v>180</v>
      </c>
      <c r="E740" s="446" t="s">
        <v>912</v>
      </c>
    </row>
    <row r="741" spans="1:5" ht="14.4" x14ac:dyDescent="0.3">
      <c r="A741">
        <v>977</v>
      </c>
      <c r="B741" t="s">
        <v>1116</v>
      </c>
      <c r="C741" t="s">
        <v>247</v>
      </c>
      <c r="D741" t="s">
        <v>180</v>
      </c>
      <c r="E741" s="446" t="s">
        <v>6602</v>
      </c>
    </row>
    <row r="742" spans="1:5" ht="14.4" x14ac:dyDescent="0.3">
      <c r="A742">
        <v>998</v>
      </c>
      <c r="B742" t="s">
        <v>1118</v>
      </c>
      <c r="C742" t="s">
        <v>247</v>
      </c>
      <c r="D742" t="s">
        <v>180</v>
      </c>
      <c r="E742" s="446" t="s">
        <v>6603</v>
      </c>
    </row>
    <row r="743" spans="1:5" ht="14.4" x14ac:dyDescent="0.3">
      <c r="A743">
        <v>39251</v>
      </c>
      <c r="B743" t="s">
        <v>1119</v>
      </c>
      <c r="C743" t="s">
        <v>247</v>
      </c>
      <c r="D743" t="s">
        <v>180</v>
      </c>
      <c r="E743" s="446" t="s">
        <v>6604</v>
      </c>
    </row>
    <row r="744" spans="1:5" ht="14.4" x14ac:dyDescent="0.3">
      <c r="A744">
        <v>1011</v>
      </c>
      <c r="B744" t="s">
        <v>1120</v>
      </c>
      <c r="C744" t="s">
        <v>247</v>
      </c>
      <c r="D744" t="s">
        <v>180</v>
      </c>
      <c r="E744" s="446" t="s">
        <v>2759</v>
      </c>
    </row>
    <row r="745" spans="1:5" ht="14.4" x14ac:dyDescent="0.3">
      <c r="A745">
        <v>39252</v>
      </c>
      <c r="B745" t="s">
        <v>1121</v>
      </c>
      <c r="C745" t="s">
        <v>247</v>
      </c>
      <c r="D745" t="s">
        <v>180</v>
      </c>
      <c r="E745" s="446" t="s">
        <v>6605</v>
      </c>
    </row>
    <row r="746" spans="1:5" ht="14.4" x14ac:dyDescent="0.3">
      <c r="A746">
        <v>1013</v>
      </c>
      <c r="B746" t="s">
        <v>1123</v>
      </c>
      <c r="C746" t="s">
        <v>247</v>
      </c>
      <c r="D746" t="s">
        <v>180</v>
      </c>
      <c r="E746" s="446" t="s">
        <v>2692</v>
      </c>
    </row>
    <row r="747" spans="1:5" ht="14.4" x14ac:dyDescent="0.3">
      <c r="A747">
        <v>980</v>
      </c>
      <c r="B747" t="s">
        <v>1124</v>
      </c>
      <c r="C747" t="s">
        <v>247</v>
      </c>
      <c r="D747" t="s">
        <v>180</v>
      </c>
      <c r="E747" s="446" t="s">
        <v>1506</v>
      </c>
    </row>
    <row r="748" spans="1:5" ht="14.4" x14ac:dyDescent="0.3">
      <c r="A748">
        <v>39237</v>
      </c>
      <c r="B748" t="s">
        <v>1126</v>
      </c>
      <c r="C748" t="s">
        <v>247</v>
      </c>
      <c r="D748" t="s">
        <v>180</v>
      </c>
      <c r="E748" s="446" t="s">
        <v>6606</v>
      </c>
    </row>
    <row r="749" spans="1:5" ht="14.4" x14ac:dyDescent="0.3">
      <c r="A749">
        <v>39238</v>
      </c>
      <c r="B749" t="s">
        <v>1127</v>
      </c>
      <c r="C749" t="s">
        <v>247</v>
      </c>
      <c r="D749" t="s">
        <v>180</v>
      </c>
      <c r="E749" s="446" t="s">
        <v>6607</v>
      </c>
    </row>
    <row r="750" spans="1:5" ht="14.4" x14ac:dyDescent="0.3">
      <c r="A750">
        <v>979</v>
      </c>
      <c r="B750" t="s">
        <v>1128</v>
      </c>
      <c r="C750" t="s">
        <v>247</v>
      </c>
      <c r="D750" t="s">
        <v>180</v>
      </c>
      <c r="E750" s="446" t="s">
        <v>2352</v>
      </c>
    </row>
    <row r="751" spans="1:5" ht="14.4" x14ac:dyDescent="0.3">
      <c r="A751">
        <v>39239</v>
      </c>
      <c r="B751" t="s">
        <v>1130</v>
      </c>
      <c r="C751" t="s">
        <v>247</v>
      </c>
      <c r="D751" t="s">
        <v>180</v>
      </c>
      <c r="E751" s="446" t="s">
        <v>6608</v>
      </c>
    </row>
    <row r="752" spans="1:5" ht="14.4" x14ac:dyDescent="0.3">
      <c r="A752">
        <v>1014</v>
      </c>
      <c r="B752" t="s">
        <v>1132</v>
      </c>
      <c r="C752" t="s">
        <v>247</v>
      </c>
      <c r="D752" t="s">
        <v>180</v>
      </c>
      <c r="E752" s="446" t="s">
        <v>2514</v>
      </c>
    </row>
    <row r="753" spans="1:5" ht="14.4" x14ac:dyDescent="0.3">
      <c r="A753">
        <v>39240</v>
      </c>
      <c r="B753" t="s">
        <v>1134</v>
      </c>
      <c r="C753" t="s">
        <v>247</v>
      </c>
      <c r="D753" t="s">
        <v>180</v>
      </c>
      <c r="E753" s="446" t="s">
        <v>6609</v>
      </c>
    </row>
    <row r="754" spans="1:5" ht="14.4" x14ac:dyDescent="0.3">
      <c r="A754">
        <v>39232</v>
      </c>
      <c r="B754" t="s">
        <v>1135</v>
      </c>
      <c r="C754" t="s">
        <v>247</v>
      </c>
      <c r="D754" t="s">
        <v>180</v>
      </c>
      <c r="E754" s="446" t="s">
        <v>6610</v>
      </c>
    </row>
    <row r="755" spans="1:5" ht="14.4" x14ac:dyDescent="0.3">
      <c r="A755">
        <v>39233</v>
      </c>
      <c r="B755" t="s">
        <v>1136</v>
      </c>
      <c r="C755" t="s">
        <v>247</v>
      </c>
      <c r="D755" t="s">
        <v>180</v>
      </c>
      <c r="E755" s="446" t="s">
        <v>6611</v>
      </c>
    </row>
    <row r="756" spans="1:5" ht="14.4" x14ac:dyDescent="0.3">
      <c r="A756">
        <v>981</v>
      </c>
      <c r="B756" t="s">
        <v>1138</v>
      </c>
      <c r="C756" t="s">
        <v>247</v>
      </c>
      <c r="D756" t="s">
        <v>189</v>
      </c>
      <c r="E756" s="446" t="s">
        <v>2470</v>
      </c>
    </row>
    <row r="757" spans="1:5" ht="14.4" x14ac:dyDescent="0.3">
      <c r="A757">
        <v>39234</v>
      </c>
      <c r="B757" t="s">
        <v>1139</v>
      </c>
      <c r="C757" t="s">
        <v>247</v>
      </c>
      <c r="D757" t="s">
        <v>180</v>
      </c>
      <c r="E757" s="446" t="s">
        <v>6612</v>
      </c>
    </row>
    <row r="758" spans="1:5" ht="14.4" x14ac:dyDescent="0.3">
      <c r="A758">
        <v>982</v>
      </c>
      <c r="B758" t="s">
        <v>1141</v>
      </c>
      <c r="C758" t="s">
        <v>247</v>
      </c>
      <c r="D758" t="s">
        <v>180</v>
      </c>
      <c r="E758" s="446" t="s">
        <v>6613</v>
      </c>
    </row>
    <row r="759" spans="1:5" ht="14.4" x14ac:dyDescent="0.3">
      <c r="A759">
        <v>39235</v>
      </c>
      <c r="B759" t="s">
        <v>1142</v>
      </c>
      <c r="C759" t="s">
        <v>247</v>
      </c>
      <c r="D759" t="s">
        <v>180</v>
      </c>
      <c r="E759" s="446" t="s">
        <v>4686</v>
      </c>
    </row>
    <row r="760" spans="1:5" ht="14.4" x14ac:dyDescent="0.3">
      <c r="A760">
        <v>39236</v>
      </c>
      <c r="B760" t="s">
        <v>1143</v>
      </c>
      <c r="C760" t="s">
        <v>247</v>
      </c>
      <c r="D760" t="s">
        <v>180</v>
      </c>
      <c r="E760" s="446" t="s">
        <v>6614</v>
      </c>
    </row>
    <row r="761" spans="1:5" ht="14.4" x14ac:dyDescent="0.3">
      <c r="A761">
        <v>990</v>
      </c>
      <c r="B761" t="s">
        <v>1144</v>
      </c>
      <c r="C761" t="s">
        <v>247</v>
      </c>
      <c r="D761" t="s">
        <v>180</v>
      </c>
      <c r="E761" s="446" t="s">
        <v>6615</v>
      </c>
    </row>
    <row r="762" spans="1:5" ht="14.4" x14ac:dyDescent="0.3">
      <c r="A762">
        <v>39241</v>
      </c>
      <c r="B762" t="s">
        <v>1145</v>
      </c>
      <c r="C762" t="s">
        <v>247</v>
      </c>
      <c r="D762" t="s">
        <v>180</v>
      </c>
      <c r="E762" s="446" t="s">
        <v>6616</v>
      </c>
    </row>
    <row r="763" spans="1:5" ht="14.4" x14ac:dyDescent="0.3">
      <c r="A763">
        <v>1005</v>
      </c>
      <c r="B763" t="s">
        <v>1147</v>
      </c>
      <c r="C763" t="s">
        <v>247</v>
      </c>
      <c r="D763" t="s">
        <v>180</v>
      </c>
      <c r="E763" s="446" t="s">
        <v>6617</v>
      </c>
    </row>
    <row r="764" spans="1:5" ht="14.4" x14ac:dyDescent="0.3">
      <c r="A764">
        <v>991</v>
      </c>
      <c r="B764" t="s">
        <v>1148</v>
      </c>
      <c r="C764" t="s">
        <v>247</v>
      </c>
      <c r="D764" t="s">
        <v>180</v>
      </c>
      <c r="E764" s="446" t="s">
        <v>6618</v>
      </c>
    </row>
    <row r="765" spans="1:5" ht="14.4" x14ac:dyDescent="0.3">
      <c r="A765">
        <v>986</v>
      </c>
      <c r="B765" t="s">
        <v>1149</v>
      </c>
      <c r="C765" t="s">
        <v>247</v>
      </c>
      <c r="D765" t="s">
        <v>180</v>
      </c>
      <c r="E765" s="446" t="s">
        <v>6619</v>
      </c>
    </row>
    <row r="766" spans="1:5" ht="14.4" x14ac:dyDescent="0.3">
      <c r="A766">
        <v>987</v>
      </c>
      <c r="B766" t="s">
        <v>1150</v>
      </c>
      <c r="C766" t="s">
        <v>247</v>
      </c>
      <c r="D766" t="s">
        <v>180</v>
      </c>
      <c r="E766" s="446" t="s">
        <v>6620</v>
      </c>
    </row>
    <row r="767" spans="1:5" ht="14.4" x14ac:dyDescent="0.3">
      <c r="A767">
        <v>1007</v>
      </c>
      <c r="B767" t="s">
        <v>1151</v>
      </c>
      <c r="C767" t="s">
        <v>247</v>
      </c>
      <c r="D767" t="s">
        <v>180</v>
      </c>
      <c r="E767" s="446" t="s">
        <v>6621</v>
      </c>
    </row>
    <row r="768" spans="1:5" ht="14.4" x14ac:dyDescent="0.3">
      <c r="A768">
        <v>1008</v>
      </c>
      <c r="B768" t="s">
        <v>1152</v>
      </c>
      <c r="C768" t="s">
        <v>247</v>
      </c>
      <c r="D768" t="s">
        <v>180</v>
      </c>
      <c r="E768" s="446" t="s">
        <v>4287</v>
      </c>
    </row>
    <row r="769" spans="1:5" ht="14.4" x14ac:dyDescent="0.3">
      <c r="A769">
        <v>988</v>
      </c>
      <c r="B769" t="s">
        <v>1154</v>
      </c>
      <c r="C769" t="s">
        <v>247</v>
      </c>
      <c r="D769" t="s">
        <v>180</v>
      </c>
      <c r="E769" s="446" t="s">
        <v>6622</v>
      </c>
    </row>
    <row r="770" spans="1:5" ht="14.4" x14ac:dyDescent="0.3">
      <c r="A770">
        <v>989</v>
      </c>
      <c r="B770" t="s">
        <v>1155</v>
      </c>
      <c r="C770" t="s">
        <v>247</v>
      </c>
      <c r="D770" t="s">
        <v>180</v>
      </c>
      <c r="E770" s="446" t="s">
        <v>6623</v>
      </c>
    </row>
    <row r="771" spans="1:5" ht="14.4" x14ac:dyDescent="0.3">
      <c r="A771">
        <v>1006</v>
      </c>
      <c r="B771" t="s">
        <v>1156</v>
      </c>
      <c r="C771" t="s">
        <v>247</v>
      </c>
      <c r="D771" t="s">
        <v>180</v>
      </c>
      <c r="E771" s="446" t="s">
        <v>6624</v>
      </c>
    </row>
    <row r="772" spans="1:5" ht="14.4" x14ac:dyDescent="0.3">
      <c r="A772">
        <v>43972</v>
      </c>
      <c r="B772" t="s">
        <v>1157</v>
      </c>
      <c r="C772" t="s">
        <v>247</v>
      </c>
      <c r="D772" t="s">
        <v>180</v>
      </c>
      <c r="E772" s="446" t="s">
        <v>6625</v>
      </c>
    </row>
    <row r="773" spans="1:5" ht="14.4" x14ac:dyDescent="0.3">
      <c r="A773">
        <v>43971</v>
      </c>
      <c r="B773" t="s">
        <v>1158</v>
      </c>
      <c r="C773" t="s">
        <v>247</v>
      </c>
      <c r="D773" t="s">
        <v>189</v>
      </c>
      <c r="E773" s="446" t="s">
        <v>6626</v>
      </c>
    </row>
    <row r="774" spans="1:5" ht="14.4" x14ac:dyDescent="0.3">
      <c r="A774">
        <v>39598</v>
      </c>
      <c r="B774" t="s">
        <v>1159</v>
      </c>
      <c r="C774" t="s">
        <v>247</v>
      </c>
      <c r="D774" t="s">
        <v>180</v>
      </c>
      <c r="E774" s="446" t="s">
        <v>1408</v>
      </c>
    </row>
    <row r="775" spans="1:5" ht="14.4" x14ac:dyDescent="0.3">
      <c r="A775">
        <v>43973</v>
      </c>
      <c r="B775" t="s">
        <v>1160</v>
      </c>
      <c r="C775" t="s">
        <v>247</v>
      </c>
      <c r="D775" t="s">
        <v>180</v>
      </c>
      <c r="E775" s="446" t="s">
        <v>6452</v>
      </c>
    </row>
    <row r="776" spans="1:5" ht="14.4" x14ac:dyDescent="0.3">
      <c r="A776">
        <v>39599</v>
      </c>
      <c r="B776" t="s">
        <v>1161</v>
      </c>
      <c r="C776" t="s">
        <v>247</v>
      </c>
      <c r="D776" t="s">
        <v>180</v>
      </c>
      <c r="E776" s="446" t="s">
        <v>6627</v>
      </c>
    </row>
    <row r="777" spans="1:5" ht="14.4" x14ac:dyDescent="0.3">
      <c r="A777">
        <v>43832</v>
      </c>
      <c r="B777" t="s">
        <v>1163</v>
      </c>
      <c r="C777" t="s">
        <v>247</v>
      </c>
      <c r="D777" t="s">
        <v>180</v>
      </c>
      <c r="E777" s="446" t="s">
        <v>6561</v>
      </c>
    </row>
    <row r="778" spans="1:5" ht="14.4" x14ac:dyDescent="0.3">
      <c r="A778">
        <v>34602</v>
      </c>
      <c r="B778" t="s">
        <v>1165</v>
      </c>
      <c r="C778" t="s">
        <v>247</v>
      </c>
      <c r="D778" t="s">
        <v>180</v>
      </c>
      <c r="E778" s="446" t="s">
        <v>318</v>
      </c>
    </row>
    <row r="779" spans="1:5" ht="14.4" x14ac:dyDescent="0.3">
      <c r="A779">
        <v>34607</v>
      </c>
      <c r="B779" t="s">
        <v>1166</v>
      </c>
      <c r="C779" t="s">
        <v>247</v>
      </c>
      <c r="D779" t="s">
        <v>180</v>
      </c>
      <c r="E779" s="446" t="s">
        <v>5501</v>
      </c>
    </row>
    <row r="780" spans="1:5" ht="14.4" x14ac:dyDescent="0.3">
      <c r="A780">
        <v>34609</v>
      </c>
      <c r="B780" t="s">
        <v>1167</v>
      </c>
      <c r="C780" t="s">
        <v>247</v>
      </c>
      <c r="D780" t="s">
        <v>180</v>
      </c>
      <c r="E780" s="446" t="s">
        <v>6628</v>
      </c>
    </row>
    <row r="781" spans="1:5" ht="14.4" x14ac:dyDescent="0.3">
      <c r="A781">
        <v>34618</v>
      </c>
      <c r="B781" t="s">
        <v>1168</v>
      </c>
      <c r="C781" t="s">
        <v>247</v>
      </c>
      <c r="D781" t="s">
        <v>180</v>
      </c>
      <c r="E781" s="446" t="s">
        <v>3173</v>
      </c>
    </row>
    <row r="782" spans="1:5" ht="14.4" x14ac:dyDescent="0.3">
      <c r="A782">
        <v>34621</v>
      </c>
      <c r="B782" t="s">
        <v>1169</v>
      </c>
      <c r="C782" t="s">
        <v>247</v>
      </c>
      <c r="D782" t="s">
        <v>180</v>
      </c>
      <c r="E782" s="446" t="s">
        <v>6629</v>
      </c>
    </row>
    <row r="783" spans="1:5" ht="14.4" x14ac:dyDescent="0.3">
      <c r="A783">
        <v>34622</v>
      </c>
      <c r="B783" t="s">
        <v>1171</v>
      </c>
      <c r="C783" t="s">
        <v>247</v>
      </c>
      <c r="D783" t="s">
        <v>180</v>
      </c>
      <c r="E783" s="446" t="s">
        <v>6630</v>
      </c>
    </row>
    <row r="784" spans="1:5" ht="14.4" x14ac:dyDescent="0.3">
      <c r="A784">
        <v>34624</v>
      </c>
      <c r="B784" t="s">
        <v>1172</v>
      </c>
      <c r="C784" t="s">
        <v>247</v>
      </c>
      <c r="D784" t="s">
        <v>180</v>
      </c>
      <c r="E784" s="446" t="s">
        <v>4729</v>
      </c>
    </row>
    <row r="785" spans="1:5" ht="14.4" x14ac:dyDescent="0.3">
      <c r="A785">
        <v>34627</v>
      </c>
      <c r="B785" t="s">
        <v>1173</v>
      </c>
      <c r="C785" t="s">
        <v>247</v>
      </c>
      <c r="D785" t="s">
        <v>180</v>
      </c>
      <c r="E785" s="446" t="s">
        <v>2238</v>
      </c>
    </row>
    <row r="786" spans="1:5" ht="14.4" x14ac:dyDescent="0.3">
      <c r="A786">
        <v>34629</v>
      </c>
      <c r="B786" t="s">
        <v>1175</v>
      </c>
      <c r="C786" t="s">
        <v>247</v>
      </c>
      <c r="D786" t="s">
        <v>180</v>
      </c>
      <c r="E786" s="446" t="s">
        <v>6631</v>
      </c>
    </row>
    <row r="787" spans="1:5" ht="14.4" x14ac:dyDescent="0.3">
      <c r="A787">
        <v>39257</v>
      </c>
      <c r="B787" t="s">
        <v>1176</v>
      </c>
      <c r="C787" t="s">
        <v>247</v>
      </c>
      <c r="D787" t="s">
        <v>180</v>
      </c>
      <c r="E787" s="446" t="s">
        <v>6632</v>
      </c>
    </row>
    <row r="788" spans="1:5" ht="14.4" x14ac:dyDescent="0.3">
      <c r="A788">
        <v>39261</v>
      </c>
      <c r="B788" t="s">
        <v>1177</v>
      </c>
      <c r="C788" t="s">
        <v>247</v>
      </c>
      <c r="D788" t="s">
        <v>180</v>
      </c>
      <c r="E788" s="446" t="s">
        <v>6633</v>
      </c>
    </row>
    <row r="789" spans="1:5" ht="14.4" x14ac:dyDescent="0.3">
      <c r="A789">
        <v>39268</v>
      </c>
      <c r="B789" t="s">
        <v>1179</v>
      </c>
      <c r="C789" t="s">
        <v>247</v>
      </c>
      <c r="D789" t="s">
        <v>180</v>
      </c>
      <c r="E789" s="446" t="s">
        <v>6634</v>
      </c>
    </row>
    <row r="790" spans="1:5" ht="14.4" x14ac:dyDescent="0.3">
      <c r="A790">
        <v>39262</v>
      </c>
      <c r="B790" t="s">
        <v>1180</v>
      </c>
      <c r="C790" t="s">
        <v>247</v>
      </c>
      <c r="D790" t="s">
        <v>180</v>
      </c>
      <c r="E790" s="446" t="s">
        <v>4245</v>
      </c>
    </row>
    <row r="791" spans="1:5" ht="14.4" x14ac:dyDescent="0.3">
      <c r="A791">
        <v>39258</v>
      </c>
      <c r="B791" t="s">
        <v>1182</v>
      </c>
      <c r="C791" t="s">
        <v>247</v>
      </c>
      <c r="D791" t="s">
        <v>180</v>
      </c>
      <c r="E791" s="446" t="s">
        <v>5627</v>
      </c>
    </row>
    <row r="792" spans="1:5" ht="14.4" x14ac:dyDescent="0.3">
      <c r="A792">
        <v>39263</v>
      </c>
      <c r="B792" t="s">
        <v>1183</v>
      </c>
      <c r="C792" t="s">
        <v>247</v>
      </c>
      <c r="D792" t="s">
        <v>180</v>
      </c>
      <c r="E792" s="446" t="s">
        <v>6635</v>
      </c>
    </row>
    <row r="793" spans="1:5" ht="14.4" x14ac:dyDescent="0.3">
      <c r="A793">
        <v>39264</v>
      </c>
      <c r="B793" t="s">
        <v>1185</v>
      </c>
      <c r="C793" t="s">
        <v>247</v>
      </c>
      <c r="D793" t="s">
        <v>180</v>
      </c>
      <c r="E793" s="446" t="s">
        <v>6636</v>
      </c>
    </row>
    <row r="794" spans="1:5" ht="14.4" x14ac:dyDescent="0.3">
      <c r="A794">
        <v>39259</v>
      </c>
      <c r="B794" t="s">
        <v>1186</v>
      </c>
      <c r="C794" t="s">
        <v>247</v>
      </c>
      <c r="D794" t="s">
        <v>180</v>
      </c>
      <c r="E794" s="446" t="s">
        <v>6637</v>
      </c>
    </row>
    <row r="795" spans="1:5" ht="14.4" x14ac:dyDescent="0.3">
      <c r="A795">
        <v>39265</v>
      </c>
      <c r="B795" t="s">
        <v>1188</v>
      </c>
      <c r="C795" t="s">
        <v>247</v>
      </c>
      <c r="D795" t="s">
        <v>180</v>
      </c>
      <c r="E795" s="446" t="s">
        <v>6638</v>
      </c>
    </row>
    <row r="796" spans="1:5" ht="14.4" x14ac:dyDescent="0.3">
      <c r="A796">
        <v>39260</v>
      </c>
      <c r="B796" t="s">
        <v>1189</v>
      </c>
      <c r="C796" t="s">
        <v>247</v>
      </c>
      <c r="D796" t="s">
        <v>180</v>
      </c>
      <c r="E796" s="446" t="s">
        <v>6639</v>
      </c>
    </row>
    <row r="797" spans="1:5" ht="14.4" x14ac:dyDescent="0.3">
      <c r="A797">
        <v>39266</v>
      </c>
      <c r="B797" t="s">
        <v>1190</v>
      </c>
      <c r="C797" t="s">
        <v>247</v>
      </c>
      <c r="D797" t="s">
        <v>180</v>
      </c>
      <c r="E797" s="446" t="s">
        <v>6640</v>
      </c>
    </row>
    <row r="798" spans="1:5" ht="14.4" x14ac:dyDescent="0.3">
      <c r="A798">
        <v>39267</v>
      </c>
      <c r="B798" t="s">
        <v>1191</v>
      </c>
      <c r="C798" t="s">
        <v>247</v>
      </c>
      <c r="D798" t="s">
        <v>180</v>
      </c>
      <c r="E798" s="446" t="s">
        <v>6641</v>
      </c>
    </row>
    <row r="799" spans="1:5" ht="14.4" x14ac:dyDescent="0.3">
      <c r="A799">
        <v>11901</v>
      </c>
      <c r="B799" t="s">
        <v>1192</v>
      </c>
      <c r="C799" t="s">
        <v>247</v>
      </c>
      <c r="D799" t="s">
        <v>180</v>
      </c>
      <c r="E799" s="446" t="s">
        <v>2559</v>
      </c>
    </row>
    <row r="800" spans="1:5" ht="14.4" x14ac:dyDescent="0.3">
      <c r="A800">
        <v>11902</v>
      </c>
      <c r="B800" t="s">
        <v>1194</v>
      </c>
      <c r="C800" t="s">
        <v>247</v>
      </c>
      <c r="D800" t="s">
        <v>180</v>
      </c>
      <c r="E800" s="446" t="s">
        <v>6252</v>
      </c>
    </row>
    <row r="801" spans="1:8" ht="14.4" x14ac:dyDescent="0.3">
      <c r="A801">
        <v>11903</v>
      </c>
      <c r="B801" t="s">
        <v>1195</v>
      </c>
      <c r="C801" t="s">
        <v>247</v>
      </c>
      <c r="D801" t="s">
        <v>180</v>
      </c>
      <c r="E801" s="446" t="s">
        <v>760</v>
      </c>
    </row>
    <row r="802" spans="1:8" ht="14.4" x14ac:dyDescent="0.3">
      <c r="A802">
        <v>11904</v>
      </c>
      <c r="B802" t="s">
        <v>1197</v>
      </c>
      <c r="C802" t="s">
        <v>247</v>
      </c>
      <c r="D802" t="s">
        <v>180</v>
      </c>
      <c r="E802" s="446" t="s">
        <v>1030</v>
      </c>
    </row>
    <row r="803" spans="1:8" ht="14.4" x14ac:dyDescent="0.3">
      <c r="A803">
        <v>11905</v>
      </c>
      <c r="B803" t="s">
        <v>1199</v>
      </c>
      <c r="C803" t="s">
        <v>247</v>
      </c>
      <c r="D803" t="s">
        <v>180</v>
      </c>
      <c r="E803" s="446" t="s">
        <v>3897</v>
      </c>
    </row>
    <row r="804" spans="1:8" ht="14.4" x14ac:dyDescent="0.3">
      <c r="A804">
        <v>11906</v>
      </c>
      <c r="B804" t="s">
        <v>1200</v>
      </c>
      <c r="C804" t="s">
        <v>247</v>
      </c>
      <c r="D804" t="s">
        <v>180</v>
      </c>
      <c r="E804" s="446" t="s">
        <v>6369</v>
      </c>
    </row>
    <row r="805" spans="1:8" ht="14.4" x14ac:dyDescent="0.3">
      <c r="A805">
        <v>11919</v>
      </c>
      <c r="B805" t="s">
        <v>1201</v>
      </c>
      <c r="C805" t="s">
        <v>247</v>
      </c>
      <c r="D805" t="s">
        <v>180</v>
      </c>
      <c r="E805" s="446" t="s">
        <v>6642</v>
      </c>
    </row>
    <row r="806" spans="1:8" ht="14.4" x14ac:dyDescent="0.3">
      <c r="A806">
        <v>11920</v>
      </c>
      <c r="B806" t="s">
        <v>1202</v>
      </c>
      <c r="C806" t="s">
        <v>247</v>
      </c>
      <c r="D806" t="s">
        <v>180</v>
      </c>
      <c r="E806" s="446" t="s">
        <v>3738</v>
      </c>
    </row>
    <row r="807" spans="1:8" ht="14.4" x14ac:dyDescent="0.3">
      <c r="A807">
        <v>11924</v>
      </c>
      <c r="B807" t="s">
        <v>1204</v>
      </c>
      <c r="C807" t="s">
        <v>247</v>
      </c>
      <c r="D807" t="s">
        <v>180</v>
      </c>
      <c r="E807" s="446" t="s">
        <v>6643</v>
      </c>
    </row>
    <row r="808" spans="1:8" ht="14.4" x14ac:dyDescent="0.3">
      <c r="A808">
        <v>11921</v>
      </c>
      <c r="B808" t="s">
        <v>1205</v>
      </c>
      <c r="C808" t="s">
        <v>247</v>
      </c>
      <c r="D808" t="s">
        <v>180</v>
      </c>
      <c r="E808" s="446" t="s">
        <v>2256</v>
      </c>
    </row>
    <row r="809" spans="1:8" ht="14.4" x14ac:dyDescent="0.3">
      <c r="A809">
        <v>11922</v>
      </c>
      <c r="B809" t="s">
        <v>1206</v>
      </c>
      <c r="C809" t="s">
        <v>247</v>
      </c>
      <c r="D809" t="s">
        <v>180</v>
      </c>
      <c r="E809" s="446" t="s">
        <v>6644</v>
      </c>
    </row>
    <row r="810" spans="1:8" ht="14.4" x14ac:dyDescent="0.3">
      <c r="A810">
        <v>11923</v>
      </c>
      <c r="B810" t="s">
        <v>1207</v>
      </c>
      <c r="C810" t="s">
        <v>247</v>
      </c>
      <c r="D810" t="s">
        <v>180</v>
      </c>
      <c r="E810" s="446" t="s">
        <v>6645</v>
      </c>
    </row>
    <row r="811" spans="1:8" ht="14.4" x14ac:dyDescent="0.3">
      <c r="A811">
        <v>11916</v>
      </c>
      <c r="B811" t="s">
        <v>1208</v>
      </c>
      <c r="C811" t="s">
        <v>247</v>
      </c>
      <c r="D811" t="s">
        <v>180</v>
      </c>
      <c r="E811" s="446" t="s">
        <v>273</v>
      </c>
    </row>
    <row r="812" spans="1:8" ht="14.4" x14ac:dyDescent="0.3">
      <c r="A812">
        <v>11914</v>
      </c>
      <c r="B812" t="s">
        <v>1210</v>
      </c>
      <c r="C812" t="s">
        <v>247</v>
      </c>
      <c r="D812" t="s">
        <v>180</v>
      </c>
      <c r="E812" s="446" t="s">
        <v>6646</v>
      </c>
    </row>
    <row r="813" spans="1:8" ht="14.4" x14ac:dyDescent="0.3">
      <c r="A813">
        <v>11917</v>
      </c>
      <c r="B813" t="s">
        <v>1211</v>
      </c>
      <c r="C813" t="s">
        <v>247</v>
      </c>
      <c r="D813" t="s">
        <v>180</v>
      </c>
      <c r="E813" s="446" t="s">
        <v>2424</v>
      </c>
    </row>
    <row r="814" spans="1:8" ht="14.4" x14ac:dyDescent="0.3">
      <c r="A814">
        <v>11918</v>
      </c>
      <c r="B814" t="s">
        <v>1212</v>
      </c>
      <c r="C814" t="s">
        <v>247</v>
      </c>
      <c r="D814" t="s">
        <v>180</v>
      </c>
      <c r="E814" s="446" t="s">
        <v>5379</v>
      </c>
    </row>
    <row r="815" spans="1:8" ht="14.4" x14ac:dyDescent="0.3">
      <c r="A815">
        <v>37734</v>
      </c>
      <c r="B815" t="s">
        <v>1213</v>
      </c>
      <c r="C815" t="s">
        <v>179</v>
      </c>
      <c r="D815" t="s">
        <v>180</v>
      </c>
      <c r="E815" s="446" t="s">
        <v>6647</v>
      </c>
      <c r="H815" s="198" t="str">
        <f>E815</f>
        <v>80.806,10</v>
      </c>
    </row>
    <row r="816" spans="1:8" ht="14.4" x14ac:dyDescent="0.3">
      <c r="A816">
        <v>42251</v>
      </c>
      <c r="B816" t="s">
        <v>1214</v>
      </c>
      <c r="C816" t="s">
        <v>179</v>
      </c>
      <c r="D816" t="s">
        <v>180</v>
      </c>
      <c r="E816" s="446" t="s">
        <v>6648</v>
      </c>
      <c r="H816" s="198" t="str">
        <f>E816</f>
        <v>91.760,25</v>
      </c>
    </row>
    <row r="817" spans="1:5" ht="14.4" x14ac:dyDescent="0.3">
      <c r="A817">
        <v>37733</v>
      </c>
      <c r="B817" t="s">
        <v>1215</v>
      </c>
      <c r="C817" t="s">
        <v>179</v>
      </c>
      <c r="D817" t="s">
        <v>180</v>
      </c>
      <c r="E817" s="446" t="s">
        <v>6649</v>
      </c>
    </row>
    <row r="818" spans="1:5" ht="14.4" x14ac:dyDescent="0.3">
      <c r="A818">
        <v>37735</v>
      </c>
      <c r="B818" t="s">
        <v>1216</v>
      </c>
      <c r="C818" t="s">
        <v>179</v>
      </c>
      <c r="D818" t="s">
        <v>180</v>
      </c>
      <c r="E818" s="446" t="s">
        <v>6650</v>
      </c>
    </row>
    <row r="819" spans="1:5" ht="14.4" x14ac:dyDescent="0.3">
      <c r="A819">
        <v>5090</v>
      </c>
      <c r="B819" t="s">
        <v>1217</v>
      </c>
      <c r="C819" t="s">
        <v>179</v>
      </c>
      <c r="D819" t="s">
        <v>189</v>
      </c>
      <c r="E819" s="446" t="s">
        <v>1218</v>
      </c>
    </row>
    <row r="820" spans="1:5" ht="14.4" x14ac:dyDescent="0.3">
      <c r="A820">
        <v>5085</v>
      </c>
      <c r="B820" t="s">
        <v>1219</v>
      </c>
      <c r="C820" t="s">
        <v>179</v>
      </c>
      <c r="D820" t="s">
        <v>180</v>
      </c>
      <c r="E820" s="446" t="s">
        <v>1220</v>
      </c>
    </row>
    <row r="821" spans="1:5" ht="14.4" x14ac:dyDescent="0.3">
      <c r="A821">
        <v>43603</v>
      </c>
      <c r="B821" t="s">
        <v>1221</v>
      </c>
      <c r="C821" t="s">
        <v>179</v>
      </c>
      <c r="D821" t="s">
        <v>180</v>
      </c>
      <c r="E821" s="446" t="s">
        <v>1222</v>
      </c>
    </row>
    <row r="822" spans="1:5" ht="14.4" x14ac:dyDescent="0.3">
      <c r="A822">
        <v>38374</v>
      </c>
      <c r="B822" t="s">
        <v>1223</v>
      </c>
      <c r="C822" t="s">
        <v>179</v>
      </c>
      <c r="D822" t="s">
        <v>180</v>
      </c>
      <c r="E822" s="446" t="s">
        <v>6651</v>
      </c>
    </row>
    <row r="823" spans="1:5" ht="14.4" x14ac:dyDescent="0.3">
      <c r="A823">
        <v>20212</v>
      </c>
      <c r="B823" t="s">
        <v>1224</v>
      </c>
      <c r="C823" t="s">
        <v>247</v>
      </c>
      <c r="D823" t="s">
        <v>180</v>
      </c>
      <c r="E823" s="446" t="s">
        <v>6652</v>
      </c>
    </row>
    <row r="824" spans="1:5" ht="14.4" x14ac:dyDescent="0.3">
      <c r="A824">
        <v>20209</v>
      </c>
      <c r="B824" t="s">
        <v>1225</v>
      </c>
      <c r="C824" t="s">
        <v>247</v>
      </c>
      <c r="D824" t="s">
        <v>180</v>
      </c>
      <c r="E824" s="446" t="s">
        <v>6653</v>
      </c>
    </row>
    <row r="825" spans="1:5" ht="14.4" x14ac:dyDescent="0.3">
      <c r="A825">
        <v>4430</v>
      </c>
      <c r="B825" t="s">
        <v>1226</v>
      </c>
      <c r="C825" t="s">
        <v>247</v>
      </c>
      <c r="D825" t="s">
        <v>189</v>
      </c>
      <c r="E825" s="446" t="s">
        <v>1453</v>
      </c>
    </row>
    <row r="826" spans="1:5" ht="14.4" x14ac:dyDescent="0.3">
      <c r="A826">
        <v>4433</v>
      </c>
      <c r="B826" t="s">
        <v>1227</v>
      </c>
      <c r="C826" t="s">
        <v>247</v>
      </c>
      <c r="D826" t="s">
        <v>180</v>
      </c>
      <c r="E826" s="446" t="s">
        <v>6654</v>
      </c>
    </row>
    <row r="827" spans="1:5" ht="14.4" x14ac:dyDescent="0.3">
      <c r="A827">
        <v>4400</v>
      </c>
      <c r="B827" t="s">
        <v>1228</v>
      </c>
      <c r="C827" t="s">
        <v>247</v>
      </c>
      <c r="D827" t="s">
        <v>180</v>
      </c>
      <c r="E827" s="446" t="s">
        <v>6655</v>
      </c>
    </row>
    <row r="828" spans="1:5" ht="14.4" x14ac:dyDescent="0.3">
      <c r="A828">
        <v>2729</v>
      </c>
      <c r="B828" t="s">
        <v>1230</v>
      </c>
      <c r="C828" t="s">
        <v>179</v>
      </c>
      <c r="D828" t="s">
        <v>180</v>
      </c>
      <c r="E828" s="446" t="s">
        <v>4359</v>
      </c>
    </row>
    <row r="829" spans="1:5" ht="14.4" x14ac:dyDescent="0.3">
      <c r="A829">
        <v>4513</v>
      </c>
      <c r="B829" t="s">
        <v>1231</v>
      </c>
      <c r="C829" t="s">
        <v>247</v>
      </c>
      <c r="D829" t="s">
        <v>180</v>
      </c>
      <c r="E829" s="446" t="s">
        <v>6656</v>
      </c>
    </row>
    <row r="830" spans="1:5" ht="14.4" x14ac:dyDescent="0.3">
      <c r="A830">
        <v>37106</v>
      </c>
      <c r="B830" t="s">
        <v>1233</v>
      </c>
      <c r="C830" t="s">
        <v>179</v>
      </c>
      <c r="D830" t="s">
        <v>180</v>
      </c>
      <c r="E830" s="446" t="s">
        <v>6657</v>
      </c>
    </row>
    <row r="831" spans="1:5" ht="14.4" x14ac:dyDescent="0.3">
      <c r="A831">
        <v>11869</v>
      </c>
      <c r="B831" t="s">
        <v>1234</v>
      </c>
      <c r="C831" t="s">
        <v>179</v>
      </c>
      <c r="D831" t="s">
        <v>180</v>
      </c>
      <c r="E831" s="446" t="s">
        <v>6658</v>
      </c>
    </row>
    <row r="832" spans="1:5" ht="14.4" x14ac:dyDescent="0.3">
      <c r="A832">
        <v>43981</v>
      </c>
      <c r="B832" t="s">
        <v>1235</v>
      </c>
      <c r="C832" t="s">
        <v>179</v>
      </c>
      <c r="D832" t="s">
        <v>180</v>
      </c>
      <c r="E832" s="446" t="s">
        <v>6659</v>
      </c>
    </row>
    <row r="833" spans="1:5" ht="14.4" x14ac:dyDescent="0.3">
      <c r="A833">
        <v>37104</v>
      </c>
      <c r="B833" t="s">
        <v>1236</v>
      </c>
      <c r="C833" t="s">
        <v>179</v>
      </c>
      <c r="D833" t="s">
        <v>180</v>
      </c>
      <c r="E833" s="446" t="s">
        <v>6660</v>
      </c>
    </row>
    <row r="834" spans="1:5" ht="14.4" x14ac:dyDescent="0.3">
      <c r="A834">
        <v>43982</v>
      </c>
      <c r="B834" t="s">
        <v>1237</v>
      </c>
      <c r="C834" t="s">
        <v>179</v>
      </c>
      <c r="D834" t="s">
        <v>180</v>
      </c>
      <c r="E834" s="446" t="s">
        <v>6661</v>
      </c>
    </row>
    <row r="835" spans="1:5" ht="14.4" x14ac:dyDescent="0.3">
      <c r="A835">
        <v>43978</v>
      </c>
      <c r="B835" t="s">
        <v>1238</v>
      </c>
      <c r="C835" t="s">
        <v>179</v>
      </c>
      <c r="D835" t="s">
        <v>180</v>
      </c>
      <c r="E835" s="446" t="s">
        <v>6662</v>
      </c>
    </row>
    <row r="836" spans="1:5" ht="14.4" x14ac:dyDescent="0.3">
      <c r="A836">
        <v>11871</v>
      </c>
      <c r="B836" t="s">
        <v>1239</v>
      </c>
      <c r="C836" t="s">
        <v>179</v>
      </c>
      <c r="D836" t="s">
        <v>180</v>
      </c>
      <c r="E836" s="446" t="s">
        <v>6663</v>
      </c>
    </row>
    <row r="837" spans="1:5" ht="14.4" x14ac:dyDescent="0.3">
      <c r="A837">
        <v>37105</v>
      </c>
      <c r="B837" t="s">
        <v>1240</v>
      </c>
      <c r="C837" t="s">
        <v>179</v>
      </c>
      <c r="D837" t="s">
        <v>180</v>
      </c>
      <c r="E837" s="446" t="s">
        <v>6664</v>
      </c>
    </row>
    <row r="838" spans="1:5" ht="14.4" x14ac:dyDescent="0.3">
      <c r="A838">
        <v>43980</v>
      </c>
      <c r="B838" t="s">
        <v>1241</v>
      </c>
      <c r="C838" t="s">
        <v>179</v>
      </c>
      <c r="D838" t="s">
        <v>180</v>
      </c>
      <c r="E838" s="446" t="s">
        <v>6665</v>
      </c>
    </row>
    <row r="839" spans="1:5" ht="14.4" x14ac:dyDescent="0.3">
      <c r="A839">
        <v>43979</v>
      </c>
      <c r="B839" t="s">
        <v>1242</v>
      </c>
      <c r="C839" t="s">
        <v>179</v>
      </c>
      <c r="D839" t="s">
        <v>180</v>
      </c>
      <c r="E839" s="446" t="s">
        <v>6666</v>
      </c>
    </row>
    <row r="840" spans="1:5" ht="14.4" x14ac:dyDescent="0.3">
      <c r="A840">
        <v>11868</v>
      </c>
      <c r="B840" t="s">
        <v>1243</v>
      </c>
      <c r="C840" t="s">
        <v>179</v>
      </c>
      <c r="D840" t="s">
        <v>180</v>
      </c>
      <c r="E840" s="446" t="s">
        <v>6667</v>
      </c>
    </row>
    <row r="841" spans="1:5" ht="14.4" x14ac:dyDescent="0.3">
      <c r="A841">
        <v>34636</v>
      </c>
      <c r="B841" t="s">
        <v>1244</v>
      </c>
      <c r="C841" t="s">
        <v>179</v>
      </c>
      <c r="D841" t="s">
        <v>189</v>
      </c>
      <c r="E841" s="446" t="s">
        <v>6668</v>
      </c>
    </row>
    <row r="842" spans="1:5" ht="14.4" x14ac:dyDescent="0.3">
      <c r="A842">
        <v>34639</v>
      </c>
      <c r="B842" t="s">
        <v>1245</v>
      </c>
      <c r="C842" t="s">
        <v>179</v>
      </c>
      <c r="D842" t="s">
        <v>180</v>
      </c>
      <c r="E842" s="446" t="s">
        <v>6669</v>
      </c>
    </row>
    <row r="843" spans="1:5" ht="14.4" x14ac:dyDescent="0.3">
      <c r="A843">
        <v>34640</v>
      </c>
      <c r="B843" t="s">
        <v>1246</v>
      </c>
      <c r="C843" t="s">
        <v>179</v>
      </c>
      <c r="D843" t="s">
        <v>180</v>
      </c>
      <c r="E843" s="446" t="s">
        <v>6670</v>
      </c>
    </row>
    <row r="844" spans="1:5" ht="14.4" x14ac:dyDescent="0.3">
      <c r="A844">
        <v>43977</v>
      </c>
      <c r="B844" t="s">
        <v>1247</v>
      </c>
      <c r="C844" t="s">
        <v>179</v>
      </c>
      <c r="D844" t="s">
        <v>180</v>
      </c>
      <c r="E844" s="446" t="s">
        <v>6671</v>
      </c>
    </row>
    <row r="845" spans="1:5" ht="14.4" x14ac:dyDescent="0.3">
      <c r="A845">
        <v>34637</v>
      </c>
      <c r="B845" t="s">
        <v>1248</v>
      </c>
      <c r="C845" t="s">
        <v>179</v>
      </c>
      <c r="D845" t="s">
        <v>180</v>
      </c>
      <c r="E845" s="446" t="s">
        <v>6672</v>
      </c>
    </row>
    <row r="846" spans="1:5" ht="14.4" x14ac:dyDescent="0.3">
      <c r="A846">
        <v>34638</v>
      </c>
      <c r="B846" t="s">
        <v>1249</v>
      </c>
      <c r="C846" t="s">
        <v>179</v>
      </c>
      <c r="D846" t="s">
        <v>180</v>
      </c>
      <c r="E846" s="446" t="s">
        <v>6673</v>
      </c>
    </row>
    <row r="847" spans="1:5" ht="14.4" x14ac:dyDescent="0.3">
      <c r="A847">
        <v>34641</v>
      </c>
      <c r="B847" t="s">
        <v>1250</v>
      </c>
      <c r="C847" t="s">
        <v>179</v>
      </c>
      <c r="D847" t="s">
        <v>180</v>
      </c>
      <c r="E847" s="446" t="s">
        <v>6674</v>
      </c>
    </row>
    <row r="848" spans="1:5" ht="14.4" x14ac:dyDescent="0.3">
      <c r="A848">
        <v>43434</v>
      </c>
      <c r="B848" t="s">
        <v>1251</v>
      </c>
      <c r="C848" t="s">
        <v>179</v>
      </c>
      <c r="D848" t="s">
        <v>180</v>
      </c>
      <c r="E848" s="446" t="s">
        <v>6675</v>
      </c>
    </row>
    <row r="849" spans="1:5" ht="14.4" x14ac:dyDescent="0.3">
      <c r="A849">
        <v>43435</v>
      </c>
      <c r="B849" t="s">
        <v>1252</v>
      </c>
      <c r="C849" t="s">
        <v>179</v>
      </c>
      <c r="D849" t="s">
        <v>180</v>
      </c>
      <c r="E849" s="446" t="s">
        <v>6676</v>
      </c>
    </row>
    <row r="850" spans="1:5" ht="14.4" x14ac:dyDescent="0.3">
      <c r="A850">
        <v>43436</v>
      </c>
      <c r="B850" t="s">
        <v>1253</v>
      </c>
      <c r="C850" t="s">
        <v>179</v>
      </c>
      <c r="D850" t="s">
        <v>180</v>
      </c>
      <c r="E850" s="446" t="s">
        <v>6677</v>
      </c>
    </row>
    <row r="851" spans="1:5" ht="14.4" x14ac:dyDescent="0.3">
      <c r="A851">
        <v>43437</v>
      </c>
      <c r="B851" t="s">
        <v>1254</v>
      </c>
      <c r="C851" t="s">
        <v>179</v>
      </c>
      <c r="D851" t="s">
        <v>180</v>
      </c>
      <c r="E851" s="446" t="s">
        <v>6678</v>
      </c>
    </row>
    <row r="852" spans="1:5" ht="14.4" x14ac:dyDescent="0.3">
      <c r="A852">
        <v>43438</v>
      </c>
      <c r="B852" t="s">
        <v>1255</v>
      </c>
      <c r="C852" t="s">
        <v>179</v>
      </c>
      <c r="D852" t="s">
        <v>180</v>
      </c>
      <c r="E852" s="446" t="s">
        <v>6679</v>
      </c>
    </row>
    <row r="853" spans="1:5" ht="14.4" x14ac:dyDescent="0.3">
      <c r="A853">
        <v>41627</v>
      </c>
      <c r="B853" t="s">
        <v>1256</v>
      </c>
      <c r="C853" t="s">
        <v>179</v>
      </c>
      <c r="D853" t="s">
        <v>180</v>
      </c>
      <c r="E853" s="446" t="s">
        <v>6680</v>
      </c>
    </row>
    <row r="854" spans="1:5" ht="14.4" x14ac:dyDescent="0.3">
      <c r="A854">
        <v>41628</v>
      </c>
      <c r="B854" t="s">
        <v>1257</v>
      </c>
      <c r="C854" t="s">
        <v>179</v>
      </c>
      <c r="D854" t="s">
        <v>180</v>
      </c>
      <c r="E854" s="446" t="s">
        <v>6681</v>
      </c>
    </row>
    <row r="855" spans="1:5" ht="14.4" x14ac:dyDescent="0.3">
      <c r="A855">
        <v>41629</v>
      </c>
      <c r="B855" t="s">
        <v>1258</v>
      </c>
      <c r="C855" t="s">
        <v>179</v>
      </c>
      <c r="D855" t="s">
        <v>180</v>
      </c>
      <c r="E855" s="446" t="s">
        <v>6682</v>
      </c>
    </row>
    <row r="856" spans="1:5" ht="14.4" x14ac:dyDescent="0.3">
      <c r="A856">
        <v>43429</v>
      </c>
      <c r="B856" t="s">
        <v>1259</v>
      </c>
      <c r="C856" t="s">
        <v>179</v>
      </c>
      <c r="D856" t="s">
        <v>180</v>
      </c>
      <c r="E856" s="446" t="s">
        <v>6683</v>
      </c>
    </row>
    <row r="857" spans="1:5" ht="14.4" x14ac:dyDescent="0.3">
      <c r="A857">
        <v>43430</v>
      </c>
      <c r="B857" t="s">
        <v>1260</v>
      </c>
      <c r="C857" t="s">
        <v>179</v>
      </c>
      <c r="D857" t="s">
        <v>180</v>
      </c>
      <c r="E857" s="446" t="s">
        <v>6684</v>
      </c>
    </row>
    <row r="858" spans="1:5" ht="14.4" x14ac:dyDescent="0.3">
      <c r="A858">
        <v>43431</v>
      </c>
      <c r="B858" t="s">
        <v>1261</v>
      </c>
      <c r="C858" t="s">
        <v>179</v>
      </c>
      <c r="D858" t="s">
        <v>180</v>
      </c>
      <c r="E858" s="446" t="s">
        <v>6685</v>
      </c>
    </row>
    <row r="859" spans="1:5" ht="14.4" x14ac:dyDescent="0.3">
      <c r="A859">
        <v>43432</v>
      </c>
      <c r="B859" t="s">
        <v>1262</v>
      </c>
      <c r="C859" t="s">
        <v>179</v>
      </c>
      <c r="D859" t="s">
        <v>180</v>
      </c>
      <c r="E859" s="446" t="s">
        <v>6686</v>
      </c>
    </row>
    <row r="860" spans="1:5" ht="14.4" x14ac:dyDescent="0.3">
      <c r="A860">
        <v>43433</v>
      </c>
      <c r="B860" t="s">
        <v>1263</v>
      </c>
      <c r="C860" t="s">
        <v>179</v>
      </c>
      <c r="D860" t="s">
        <v>180</v>
      </c>
      <c r="E860" s="446" t="s">
        <v>6687</v>
      </c>
    </row>
    <row r="861" spans="1:5" ht="14.4" x14ac:dyDescent="0.3">
      <c r="A861">
        <v>43094</v>
      </c>
      <c r="B861" t="s">
        <v>1264</v>
      </c>
      <c r="C861" t="s">
        <v>179</v>
      </c>
      <c r="D861" t="s">
        <v>180</v>
      </c>
      <c r="E861" s="446" t="s">
        <v>6688</v>
      </c>
    </row>
    <row r="862" spans="1:5" ht="14.4" x14ac:dyDescent="0.3">
      <c r="A862">
        <v>43093</v>
      </c>
      <c r="B862" t="s">
        <v>1265</v>
      </c>
      <c r="C862" t="s">
        <v>179</v>
      </c>
      <c r="D862" t="s">
        <v>180</v>
      </c>
      <c r="E862" s="446" t="s">
        <v>6689</v>
      </c>
    </row>
    <row r="863" spans="1:5" ht="14.4" x14ac:dyDescent="0.3">
      <c r="A863">
        <v>11694</v>
      </c>
      <c r="B863" t="s">
        <v>1266</v>
      </c>
      <c r="C863" t="s">
        <v>179</v>
      </c>
      <c r="D863" t="s">
        <v>180</v>
      </c>
      <c r="E863" s="446" t="s">
        <v>6690</v>
      </c>
    </row>
    <row r="864" spans="1:5" ht="14.4" x14ac:dyDescent="0.3">
      <c r="A864">
        <v>1030</v>
      </c>
      <c r="B864" t="s">
        <v>1267</v>
      </c>
      <c r="C864" t="s">
        <v>179</v>
      </c>
      <c r="D864" t="s">
        <v>189</v>
      </c>
      <c r="E864" s="446" t="s">
        <v>6691</v>
      </c>
    </row>
    <row r="865" spans="1:5" ht="14.4" x14ac:dyDescent="0.3">
      <c r="A865">
        <v>11881</v>
      </c>
      <c r="B865" t="s">
        <v>6692</v>
      </c>
      <c r="C865" t="s">
        <v>179</v>
      </c>
      <c r="D865" t="s">
        <v>180</v>
      </c>
      <c r="E865" s="446" t="s">
        <v>6290</v>
      </c>
    </row>
    <row r="866" spans="1:5" ht="14.4" x14ac:dyDescent="0.3">
      <c r="A866">
        <v>35277</v>
      </c>
      <c r="B866" t="s">
        <v>6693</v>
      </c>
      <c r="C866" t="s">
        <v>179</v>
      </c>
      <c r="D866" t="s">
        <v>180</v>
      </c>
      <c r="E866" s="446" t="s">
        <v>6694</v>
      </c>
    </row>
    <row r="867" spans="1:5" ht="14.4" x14ac:dyDescent="0.3">
      <c r="A867">
        <v>10521</v>
      </c>
      <c r="B867" t="s">
        <v>1268</v>
      </c>
      <c r="C867" t="s">
        <v>179</v>
      </c>
      <c r="D867" t="s">
        <v>180</v>
      </c>
      <c r="E867" s="446" t="s">
        <v>6695</v>
      </c>
    </row>
    <row r="868" spans="1:5" ht="14.4" x14ac:dyDescent="0.3">
      <c r="A868">
        <v>10885</v>
      </c>
      <c r="B868" t="s">
        <v>1269</v>
      </c>
      <c r="C868" t="s">
        <v>179</v>
      </c>
      <c r="D868" t="s">
        <v>180</v>
      </c>
      <c r="E868" s="446" t="s">
        <v>6696</v>
      </c>
    </row>
    <row r="869" spans="1:5" ht="14.4" x14ac:dyDescent="0.3">
      <c r="A869">
        <v>20962</v>
      </c>
      <c r="B869" t="s">
        <v>1270</v>
      </c>
      <c r="C869" t="s">
        <v>179</v>
      </c>
      <c r="D869" t="s">
        <v>189</v>
      </c>
      <c r="E869" s="446" t="s">
        <v>6697</v>
      </c>
    </row>
    <row r="870" spans="1:5" ht="14.4" x14ac:dyDescent="0.3">
      <c r="A870">
        <v>20963</v>
      </c>
      <c r="B870" t="s">
        <v>1271</v>
      </c>
      <c r="C870" t="s">
        <v>179</v>
      </c>
      <c r="D870" t="s">
        <v>180</v>
      </c>
      <c r="E870" s="446" t="s">
        <v>6698</v>
      </c>
    </row>
    <row r="871" spans="1:5" ht="14.4" x14ac:dyDescent="0.3">
      <c r="A871">
        <v>34643</v>
      </c>
      <c r="B871" t="s">
        <v>6699</v>
      </c>
      <c r="C871" t="s">
        <v>179</v>
      </c>
      <c r="D871" t="s">
        <v>180</v>
      </c>
      <c r="E871" s="446" t="s">
        <v>6700</v>
      </c>
    </row>
    <row r="872" spans="1:5" ht="14.4" x14ac:dyDescent="0.3">
      <c r="A872">
        <v>41480</v>
      </c>
      <c r="B872" t="s">
        <v>1272</v>
      </c>
      <c r="C872" t="s">
        <v>179</v>
      </c>
      <c r="D872" t="s">
        <v>180</v>
      </c>
      <c r="E872" s="446" t="s">
        <v>6701</v>
      </c>
    </row>
    <row r="873" spans="1:5" ht="14.4" x14ac:dyDescent="0.3">
      <c r="A873">
        <v>41474</v>
      </c>
      <c r="B873" t="s">
        <v>1274</v>
      </c>
      <c r="C873" t="s">
        <v>179</v>
      </c>
      <c r="D873" t="s">
        <v>180</v>
      </c>
      <c r="E873" s="446" t="s">
        <v>6702</v>
      </c>
    </row>
    <row r="874" spans="1:5" ht="14.4" x14ac:dyDescent="0.3">
      <c r="A874">
        <v>41475</v>
      </c>
      <c r="B874" t="s">
        <v>1275</v>
      </c>
      <c r="C874" t="s">
        <v>179</v>
      </c>
      <c r="D874" t="s">
        <v>180</v>
      </c>
      <c r="E874" s="446" t="s">
        <v>6703</v>
      </c>
    </row>
    <row r="875" spans="1:5" ht="14.4" x14ac:dyDescent="0.3">
      <c r="A875">
        <v>41476</v>
      </c>
      <c r="B875" t="s">
        <v>1276</v>
      </c>
      <c r="C875" t="s">
        <v>179</v>
      </c>
      <c r="D875" t="s">
        <v>180</v>
      </c>
      <c r="E875" s="446" t="s">
        <v>6704</v>
      </c>
    </row>
    <row r="876" spans="1:5" ht="14.4" x14ac:dyDescent="0.3">
      <c r="A876">
        <v>2555</v>
      </c>
      <c r="B876" t="s">
        <v>1277</v>
      </c>
      <c r="C876" t="s">
        <v>179</v>
      </c>
      <c r="D876" t="s">
        <v>180</v>
      </c>
      <c r="E876" s="446" t="s">
        <v>2692</v>
      </c>
    </row>
    <row r="877" spans="1:5" ht="14.4" x14ac:dyDescent="0.3">
      <c r="A877">
        <v>2556</v>
      </c>
      <c r="B877" t="s">
        <v>1278</v>
      </c>
      <c r="C877" t="s">
        <v>179</v>
      </c>
      <c r="D877" t="s">
        <v>180</v>
      </c>
      <c r="E877" s="446" t="s">
        <v>1035</v>
      </c>
    </row>
    <row r="878" spans="1:5" ht="14.4" x14ac:dyDescent="0.3">
      <c r="A878">
        <v>2557</v>
      </c>
      <c r="B878" t="s">
        <v>1280</v>
      </c>
      <c r="C878" t="s">
        <v>179</v>
      </c>
      <c r="D878" t="s">
        <v>180</v>
      </c>
      <c r="E878" s="446" t="s">
        <v>6705</v>
      </c>
    </row>
    <row r="879" spans="1:5" ht="14.4" x14ac:dyDescent="0.3">
      <c r="A879">
        <v>10569</v>
      </c>
      <c r="B879" t="s">
        <v>1282</v>
      </c>
      <c r="C879" t="s">
        <v>179</v>
      </c>
      <c r="D879" t="s">
        <v>180</v>
      </c>
      <c r="E879" s="446" t="s">
        <v>6705</v>
      </c>
    </row>
    <row r="880" spans="1:5" ht="14.4" x14ac:dyDescent="0.3">
      <c r="A880">
        <v>39810</v>
      </c>
      <c r="B880" t="s">
        <v>1283</v>
      </c>
      <c r="C880" t="s">
        <v>179</v>
      </c>
      <c r="D880" t="s">
        <v>180</v>
      </c>
      <c r="E880" s="446" t="s">
        <v>6706</v>
      </c>
    </row>
    <row r="881" spans="1:5" ht="14.4" x14ac:dyDescent="0.3">
      <c r="A881">
        <v>39811</v>
      </c>
      <c r="B881" t="s">
        <v>1284</v>
      </c>
      <c r="C881" t="s">
        <v>179</v>
      </c>
      <c r="D881" t="s">
        <v>180</v>
      </c>
      <c r="E881" s="446" t="s">
        <v>6707</v>
      </c>
    </row>
    <row r="882" spans="1:5" ht="14.4" x14ac:dyDescent="0.3">
      <c r="A882">
        <v>39812</v>
      </c>
      <c r="B882" t="s">
        <v>1285</v>
      </c>
      <c r="C882" t="s">
        <v>179</v>
      </c>
      <c r="D882" t="s">
        <v>180</v>
      </c>
      <c r="E882" s="446" t="s">
        <v>6708</v>
      </c>
    </row>
    <row r="883" spans="1:5" ht="14.4" x14ac:dyDescent="0.3">
      <c r="A883">
        <v>43096</v>
      </c>
      <c r="B883" t="s">
        <v>1286</v>
      </c>
      <c r="C883" t="s">
        <v>179</v>
      </c>
      <c r="D883" t="s">
        <v>180</v>
      </c>
      <c r="E883" s="446" t="s">
        <v>6709</v>
      </c>
    </row>
    <row r="884" spans="1:5" ht="14.4" x14ac:dyDescent="0.3">
      <c r="A884">
        <v>43102</v>
      </c>
      <c r="B884" t="s">
        <v>1287</v>
      </c>
      <c r="C884" t="s">
        <v>179</v>
      </c>
      <c r="D884" t="s">
        <v>180</v>
      </c>
      <c r="E884" s="446" t="s">
        <v>6710</v>
      </c>
    </row>
    <row r="885" spans="1:5" ht="14.4" x14ac:dyDescent="0.3">
      <c r="A885">
        <v>43103</v>
      </c>
      <c r="B885" t="s">
        <v>1289</v>
      </c>
      <c r="C885" t="s">
        <v>179</v>
      </c>
      <c r="D885" t="s">
        <v>180</v>
      </c>
      <c r="E885" s="446" t="s">
        <v>6711</v>
      </c>
    </row>
    <row r="886" spans="1:5" ht="14.4" x14ac:dyDescent="0.3">
      <c r="A886">
        <v>43098</v>
      </c>
      <c r="B886" t="s">
        <v>6712</v>
      </c>
      <c r="C886" t="s">
        <v>179</v>
      </c>
      <c r="D886" t="s">
        <v>180</v>
      </c>
      <c r="E886" s="446" t="s">
        <v>947</v>
      </c>
    </row>
    <row r="887" spans="1:5" ht="14.4" x14ac:dyDescent="0.3">
      <c r="A887">
        <v>43097</v>
      </c>
      <c r="B887" t="s">
        <v>1290</v>
      </c>
      <c r="C887" t="s">
        <v>179</v>
      </c>
      <c r="D887" t="s">
        <v>180</v>
      </c>
      <c r="E887" s="446" t="s">
        <v>3130</v>
      </c>
    </row>
    <row r="888" spans="1:5" ht="14.4" x14ac:dyDescent="0.3">
      <c r="A888">
        <v>43104</v>
      </c>
      <c r="B888" t="s">
        <v>1292</v>
      </c>
      <c r="C888" t="s">
        <v>179</v>
      </c>
      <c r="D888" t="s">
        <v>180</v>
      </c>
      <c r="E888" s="446" t="s">
        <v>6713</v>
      </c>
    </row>
    <row r="889" spans="1:5" ht="14.4" x14ac:dyDescent="0.3">
      <c r="A889">
        <v>39771</v>
      </c>
      <c r="B889" t="s">
        <v>1293</v>
      </c>
      <c r="C889" t="s">
        <v>179</v>
      </c>
      <c r="D889" t="s">
        <v>180</v>
      </c>
      <c r="E889" s="446" t="s">
        <v>6714</v>
      </c>
    </row>
    <row r="890" spans="1:5" ht="14.4" x14ac:dyDescent="0.3">
      <c r="A890">
        <v>39772</v>
      </c>
      <c r="B890" t="s">
        <v>1294</v>
      </c>
      <c r="C890" t="s">
        <v>179</v>
      </c>
      <c r="D890" t="s">
        <v>180</v>
      </c>
      <c r="E890" s="446" t="s">
        <v>6715</v>
      </c>
    </row>
    <row r="891" spans="1:5" ht="14.4" x14ac:dyDescent="0.3">
      <c r="A891">
        <v>39773</v>
      </c>
      <c r="B891" t="s">
        <v>1296</v>
      </c>
      <c r="C891" t="s">
        <v>179</v>
      </c>
      <c r="D891" t="s">
        <v>180</v>
      </c>
      <c r="E891" s="446" t="s">
        <v>6716</v>
      </c>
    </row>
    <row r="892" spans="1:5" ht="14.4" x14ac:dyDescent="0.3">
      <c r="A892">
        <v>39774</v>
      </c>
      <c r="B892" t="s">
        <v>1297</v>
      </c>
      <c r="C892" t="s">
        <v>179</v>
      </c>
      <c r="D892" t="s">
        <v>180</v>
      </c>
      <c r="E892" s="446" t="s">
        <v>6717</v>
      </c>
    </row>
    <row r="893" spans="1:5" ht="14.4" x14ac:dyDescent="0.3">
      <c r="A893">
        <v>39775</v>
      </c>
      <c r="B893" t="s">
        <v>1298</v>
      </c>
      <c r="C893" t="s">
        <v>179</v>
      </c>
      <c r="D893" t="s">
        <v>180</v>
      </c>
      <c r="E893" s="446" t="s">
        <v>6718</v>
      </c>
    </row>
    <row r="894" spans="1:5" ht="14.4" x14ac:dyDescent="0.3">
      <c r="A894">
        <v>39776</v>
      </c>
      <c r="B894" t="s">
        <v>1299</v>
      </c>
      <c r="C894" t="s">
        <v>179</v>
      </c>
      <c r="D894" t="s">
        <v>180</v>
      </c>
      <c r="E894" s="446" t="s">
        <v>6719</v>
      </c>
    </row>
    <row r="895" spans="1:5" ht="14.4" x14ac:dyDescent="0.3">
      <c r="A895">
        <v>39777</v>
      </c>
      <c r="B895" t="s">
        <v>1300</v>
      </c>
      <c r="C895" t="s">
        <v>179</v>
      </c>
      <c r="D895" t="s">
        <v>180</v>
      </c>
      <c r="E895" s="446" t="s">
        <v>6720</v>
      </c>
    </row>
    <row r="896" spans="1:5" ht="14.4" x14ac:dyDescent="0.3">
      <c r="A896">
        <v>20254</v>
      </c>
      <c r="B896" t="s">
        <v>1301</v>
      </c>
      <c r="C896" t="s">
        <v>179</v>
      </c>
      <c r="D896" t="s">
        <v>180</v>
      </c>
      <c r="E896" s="446" t="s">
        <v>6721</v>
      </c>
    </row>
    <row r="897" spans="1:5" ht="14.4" x14ac:dyDescent="0.3">
      <c r="A897">
        <v>20253</v>
      </c>
      <c r="B897" t="s">
        <v>1302</v>
      </c>
      <c r="C897" t="s">
        <v>179</v>
      </c>
      <c r="D897" t="s">
        <v>180</v>
      </c>
      <c r="E897" s="446" t="s">
        <v>6722</v>
      </c>
    </row>
    <row r="898" spans="1:5" ht="14.4" x14ac:dyDescent="0.3">
      <c r="A898">
        <v>14055</v>
      </c>
      <c r="B898" t="s">
        <v>1303</v>
      </c>
      <c r="C898" t="s">
        <v>179</v>
      </c>
      <c r="D898" t="s">
        <v>180</v>
      </c>
      <c r="E898" s="446" t="s">
        <v>6723</v>
      </c>
    </row>
    <row r="899" spans="1:5" ht="14.4" x14ac:dyDescent="0.3">
      <c r="A899">
        <v>11247</v>
      </c>
      <c r="B899" t="s">
        <v>6724</v>
      </c>
      <c r="C899" t="s">
        <v>179</v>
      </c>
      <c r="D899" t="s">
        <v>180</v>
      </c>
      <c r="E899" s="446" t="s">
        <v>6725</v>
      </c>
    </row>
    <row r="900" spans="1:5" ht="14.4" x14ac:dyDescent="0.3">
      <c r="A900">
        <v>11250</v>
      </c>
      <c r="B900" t="s">
        <v>6726</v>
      </c>
      <c r="C900" t="s">
        <v>179</v>
      </c>
      <c r="D900" t="s">
        <v>180</v>
      </c>
      <c r="E900" s="446" t="s">
        <v>2354</v>
      </c>
    </row>
    <row r="901" spans="1:5" ht="14.4" x14ac:dyDescent="0.3">
      <c r="A901">
        <v>11249</v>
      </c>
      <c r="B901" t="s">
        <v>6727</v>
      </c>
      <c r="C901" t="s">
        <v>179</v>
      </c>
      <c r="D901" t="s">
        <v>180</v>
      </c>
      <c r="E901" s="446" t="s">
        <v>6728</v>
      </c>
    </row>
    <row r="902" spans="1:5" ht="14.4" x14ac:dyDescent="0.3">
      <c r="A902">
        <v>11251</v>
      </c>
      <c r="B902" t="s">
        <v>6729</v>
      </c>
      <c r="C902" t="s">
        <v>179</v>
      </c>
      <c r="D902" t="s">
        <v>180</v>
      </c>
      <c r="E902" s="446" t="s">
        <v>6730</v>
      </c>
    </row>
    <row r="903" spans="1:5" ht="14.4" x14ac:dyDescent="0.3">
      <c r="A903">
        <v>11253</v>
      </c>
      <c r="B903" t="s">
        <v>6731</v>
      </c>
      <c r="C903" t="s">
        <v>179</v>
      </c>
      <c r="D903" t="s">
        <v>180</v>
      </c>
      <c r="E903" s="446" t="s">
        <v>6732</v>
      </c>
    </row>
    <row r="904" spans="1:5" ht="14.4" x14ac:dyDescent="0.3">
      <c r="A904">
        <v>11255</v>
      </c>
      <c r="B904" t="s">
        <v>6733</v>
      </c>
      <c r="C904" t="s">
        <v>179</v>
      </c>
      <c r="D904" t="s">
        <v>180</v>
      </c>
      <c r="E904" s="446" t="s">
        <v>6734</v>
      </c>
    </row>
    <row r="905" spans="1:5" ht="14.4" x14ac:dyDescent="0.3">
      <c r="A905">
        <v>11256</v>
      </c>
      <c r="B905" t="s">
        <v>6735</v>
      </c>
      <c r="C905" t="s">
        <v>179</v>
      </c>
      <c r="D905" t="s">
        <v>180</v>
      </c>
      <c r="E905" s="446" t="s">
        <v>6736</v>
      </c>
    </row>
    <row r="906" spans="1:5" ht="14.4" x14ac:dyDescent="0.3">
      <c r="A906">
        <v>1872</v>
      </c>
      <c r="B906" t="s">
        <v>1304</v>
      </c>
      <c r="C906" t="s">
        <v>179</v>
      </c>
      <c r="D906" t="s">
        <v>180</v>
      </c>
      <c r="E906" s="446" t="s">
        <v>6737</v>
      </c>
    </row>
    <row r="907" spans="1:5" ht="14.4" x14ac:dyDescent="0.3">
      <c r="A907">
        <v>1873</v>
      </c>
      <c r="B907" t="s">
        <v>1306</v>
      </c>
      <c r="C907" t="s">
        <v>179</v>
      </c>
      <c r="D907" t="s">
        <v>180</v>
      </c>
      <c r="E907" s="446" t="s">
        <v>1907</v>
      </c>
    </row>
    <row r="908" spans="1:5" ht="14.4" x14ac:dyDescent="0.3">
      <c r="A908">
        <v>39693</v>
      </c>
      <c r="B908" t="s">
        <v>1307</v>
      </c>
      <c r="C908" t="s">
        <v>179</v>
      </c>
      <c r="D908" t="s">
        <v>180</v>
      </c>
      <c r="E908" s="446" t="s">
        <v>6738</v>
      </c>
    </row>
    <row r="909" spans="1:5" ht="14.4" x14ac:dyDescent="0.3">
      <c r="A909">
        <v>39692</v>
      </c>
      <c r="B909" t="s">
        <v>1308</v>
      </c>
      <c r="C909" t="s">
        <v>179</v>
      </c>
      <c r="D909" t="s">
        <v>180</v>
      </c>
      <c r="E909" s="446" t="s">
        <v>6739</v>
      </c>
    </row>
    <row r="910" spans="1:5" ht="14.4" x14ac:dyDescent="0.3">
      <c r="A910">
        <v>1062</v>
      </c>
      <c r="B910" t="s">
        <v>1309</v>
      </c>
      <c r="C910" t="s">
        <v>179</v>
      </c>
      <c r="D910" t="s">
        <v>180</v>
      </c>
      <c r="E910" s="446" t="s">
        <v>6740</v>
      </c>
    </row>
    <row r="911" spans="1:5" ht="14.4" x14ac:dyDescent="0.3">
      <c r="A911">
        <v>39686</v>
      </c>
      <c r="B911" t="s">
        <v>1310</v>
      </c>
      <c r="C911" t="s">
        <v>179</v>
      </c>
      <c r="D911" t="s">
        <v>180</v>
      </c>
      <c r="E911" s="446" t="s">
        <v>6741</v>
      </c>
    </row>
    <row r="912" spans="1:5" ht="14.4" x14ac:dyDescent="0.3">
      <c r="A912">
        <v>43095</v>
      </c>
      <c r="B912" t="s">
        <v>6742</v>
      </c>
      <c r="C912" t="s">
        <v>179</v>
      </c>
      <c r="D912" t="s">
        <v>180</v>
      </c>
      <c r="E912" s="446" t="s">
        <v>6743</v>
      </c>
    </row>
    <row r="913" spans="1:5" ht="14.4" x14ac:dyDescent="0.3">
      <c r="A913">
        <v>1871</v>
      </c>
      <c r="B913" t="s">
        <v>1311</v>
      </c>
      <c r="C913" t="s">
        <v>179</v>
      </c>
      <c r="D913" t="s">
        <v>180</v>
      </c>
      <c r="E913" s="446" t="s">
        <v>5110</v>
      </c>
    </row>
    <row r="914" spans="1:5" ht="14.4" x14ac:dyDescent="0.3">
      <c r="A914">
        <v>12001</v>
      </c>
      <c r="B914" t="s">
        <v>1312</v>
      </c>
      <c r="C914" t="s">
        <v>179</v>
      </c>
      <c r="D914" t="s">
        <v>180</v>
      </c>
      <c r="E914" s="446" t="s">
        <v>6744</v>
      </c>
    </row>
    <row r="915" spans="1:5" ht="14.4" x14ac:dyDescent="0.3">
      <c r="A915">
        <v>11882</v>
      </c>
      <c r="B915" t="s">
        <v>1313</v>
      </c>
      <c r="C915" t="s">
        <v>179</v>
      </c>
      <c r="D915" t="s">
        <v>180</v>
      </c>
      <c r="E915" s="446" t="s">
        <v>6745</v>
      </c>
    </row>
    <row r="916" spans="1:5" ht="14.4" x14ac:dyDescent="0.3">
      <c r="A916">
        <v>1068</v>
      </c>
      <c r="B916" t="s">
        <v>1314</v>
      </c>
      <c r="C916" t="s">
        <v>179</v>
      </c>
      <c r="D916" t="s">
        <v>180</v>
      </c>
      <c r="E916" s="446" t="s">
        <v>6746</v>
      </c>
    </row>
    <row r="917" spans="1:5" ht="14.4" x14ac:dyDescent="0.3">
      <c r="A917">
        <v>39690</v>
      </c>
      <c r="B917" t="s">
        <v>1315</v>
      </c>
      <c r="C917" t="s">
        <v>179</v>
      </c>
      <c r="D917" t="s">
        <v>180</v>
      </c>
      <c r="E917" s="446" t="s">
        <v>6747</v>
      </c>
    </row>
    <row r="918" spans="1:5" ht="14.4" x14ac:dyDescent="0.3">
      <c r="A918">
        <v>39691</v>
      </c>
      <c r="B918" t="s">
        <v>1316</v>
      </c>
      <c r="C918" t="s">
        <v>179</v>
      </c>
      <c r="D918" t="s">
        <v>180</v>
      </c>
      <c r="E918" s="446" t="s">
        <v>6748</v>
      </c>
    </row>
    <row r="919" spans="1:5" ht="14.4" x14ac:dyDescent="0.3">
      <c r="A919">
        <v>39808</v>
      </c>
      <c r="B919" t="s">
        <v>1317</v>
      </c>
      <c r="C919" t="s">
        <v>179</v>
      </c>
      <c r="D919" t="s">
        <v>180</v>
      </c>
      <c r="E919" s="446" t="s">
        <v>6749</v>
      </c>
    </row>
    <row r="920" spans="1:5" ht="14.4" x14ac:dyDescent="0.3">
      <c r="A920">
        <v>39809</v>
      </c>
      <c r="B920" t="s">
        <v>1318</v>
      </c>
      <c r="C920" t="s">
        <v>179</v>
      </c>
      <c r="D920" t="s">
        <v>180</v>
      </c>
      <c r="E920" s="446" t="s">
        <v>6750</v>
      </c>
    </row>
    <row r="921" spans="1:5" ht="14.4" x14ac:dyDescent="0.3">
      <c r="A921">
        <v>43439</v>
      </c>
      <c r="B921" t="s">
        <v>1319</v>
      </c>
      <c r="C921" t="s">
        <v>179</v>
      </c>
      <c r="D921" t="s">
        <v>180</v>
      </c>
      <c r="E921" s="446" t="s">
        <v>6751</v>
      </c>
    </row>
    <row r="922" spans="1:5" ht="14.4" x14ac:dyDescent="0.3">
      <c r="A922">
        <v>5103</v>
      </c>
      <c r="B922" t="s">
        <v>1320</v>
      </c>
      <c r="C922" t="s">
        <v>179</v>
      </c>
      <c r="D922" t="s">
        <v>180</v>
      </c>
      <c r="E922" s="446" t="s">
        <v>2486</v>
      </c>
    </row>
    <row r="923" spans="1:5" ht="14.4" x14ac:dyDescent="0.3">
      <c r="A923">
        <v>11880</v>
      </c>
      <c r="B923" t="s">
        <v>1321</v>
      </c>
      <c r="C923" t="s">
        <v>179</v>
      </c>
      <c r="D923" t="s">
        <v>180</v>
      </c>
      <c r="E923" s="446" t="s">
        <v>6752</v>
      </c>
    </row>
    <row r="924" spans="1:5" ht="14.4" x14ac:dyDescent="0.3">
      <c r="A924">
        <v>11714</v>
      </c>
      <c r="B924" t="s">
        <v>1322</v>
      </c>
      <c r="C924" t="s">
        <v>179</v>
      </c>
      <c r="D924" t="s">
        <v>180</v>
      </c>
      <c r="E924" s="446" t="s">
        <v>4980</v>
      </c>
    </row>
    <row r="925" spans="1:5" ht="14.4" x14ac:dyDescent="0.3">
      <c r="A925">
        <v>11712</v>
      </c>
      <c r="B925" t="s">
        <v>1323</v>
      </c>
      <c r="C925" t="s">
        <v>179</v>
      </c>
      <c r="D925" t="s">
        <v>189</v>
      </c>
      <c r="E925" s="446" t="s">
        <v>6753</v>
      </c>
    </row>
    <row r="926" spans="1:5" ht="14.4" x14ac:dyDescent="0.3">
      <c r="A926">
        <v>11717</v>
      </c>
      <c r="B926" t="s">
        <v>1325</v>
      </c>
      <c r="C926" t="s">
        <v>179</v>
      </c>
      <c r="D926" t="s">
        <v>180</v>
      </c>
      <c r="E926" s="446" t="s">
        <v>6754</v>
      </c>
    </row>
    <row r="927" spans="1:5" ht="14.4" x14ac:dyDescent="0.3">
      <c r="A927">
        <v>1106</v>
      </c>
      <c r="B927" t="s">
        <v>1327</v>
      </c>
      <c r="C927" t="s">
        <v>252</v>
      </c>
      <c r="D927" t="s">
        <v>189</v>
      </c>
      <c r="E927" s="446" t="s">
        <v>230</v>
      </c>
    </row>
    <row r="928" spans="1:5" ht="14.4" x14ac:dyDescent="0.3">
      <c r="A928">
        <v>11161</v>
      </c>
      <c r="B928" t="s">
        <v>1328</v>
      </c>
      <c r="C928" t="s">
        <v>252</v>
      </c>
      <c r="D928" t="s">
        <v>180</v>
      </c>
      <c r="E928" s="446" t="s">
        <v>311</v>
      </c>
    </row>
    <row r="929" spans="1:5" ht="14.4" x14ac:dyDescent="0.3">
      <c r="A929">
        <v>1107</v>
      </c>
      <c r="B929" t="s">
        <v>1329</v>
      </c>
      <c r="C929" t="s">
        <v>252</v>
      </c>
      <c r="D929" t="s">
        <v>180</v>
      </c>
      <c r="E929" s="446" t="s">
        <v>587</v>
      </c>
    </row>
    <row r="930" spans="1:5" ht="14.4" x14ac:dyDescent="0.3">
      <c r="A930">
        <v>44479</v>
      </c>
      <c r="B930" t="s">
        <v>1330</v>
      </c>
      <c r="C930" t="s">
        <v>252</v>
      </c>
      <c r="D930" t="s">
        <v>180</v>
      </c>
      <c r="E930" s="446" t="s">
        <v>1331</v>
      </c>
    </row>
    <row r="931" spans="1:5" ht="14.4" x14ac:dyDescent="0.3">
      <c r="A931">
        <v>4759</v>
      </c>
      <c r="B931" t="s">
        <v>1332</v>
      </c>
      <c r="C931" t="s">
        <v>375</v>
      </c>
      <c r="D931" t="s">
        <v>180</v>
      </c>
      <c r="E931" s="446" t="s">
        <v>6755</v>
      </c>
    </row>
    <row r="932" spans="1:5" ht="14.4" x14ac:dyDescent="0.3">
      <c r="A932">
        <v>41068</v>
      </c>
      <c r="B932" t="s">
        <v>1333</v>
      </c>
      <c r="C932" t="s">
        <v>378</v>
      </c>
      <c r="D932" t="s">
        <v>180</v>
      </c>
      <c r="E932" s="446" t="s">
        <v>6756</v>
      </c>
    </row>
    <row r="933" spans="1:5" ht="14.4" x14ac:dyDescent="0.3">
      <c r="A933">
        <v>12618</v>
      </c>
      <c r="B933" t="s">
        <v>1334</v>
      </c>
      <c r="C933" t="s">
        <v>179</v>
      </c>
      <c r="D933" t="s">
        <v>180</v>
      </c>
      <c r="E933" s="446" t="s">
        <v>6757</v>
      </c>
    </row>
    <row r="934" spans="1:5" ht="14.4" x14ac:dyDescent="0.3">
      <c r="A934">
        <v>1108</v>
      </c>
      <c r="B934" t="s">
        <v>1335</v>
      </c>
      <c r="C934" t="s">
        <v>247</v>
      </c>
      <c r="D934" t="s">
        <v>180</v>
      </c>
      <c r="E934" s="446" t="s">
        <v>6758</v>
      </c>
    </row>
    <row r="935" spans="1:5" ht="14.4" x14ac:dyDescent="0.3">
      <c r="A935">
        <v>1117</v>
      </c>
      <c r="B935" t="s">
        <v>1337</v>
      </c>
      <c r="C935" t="s">
        <v>247</v>
      </c>
      <c r="D935" t="s">
        <v>180</v>
      </c>
      <c r="E935" s="446" t="s">
        <v>1781</v>
      </c>
    </row>
    <row r="936" spans="1:5" ht="14.4" x14ac:dyDescent="0.3">
      <c r="A936">
        <v>1118</v>
      </c>
      <c r="B936" t="s">
        <v>1338</v>
      </c>
      <c r="C936" t="s">
        <v>247</v>
      </c>
      <c r="D936" t="s">
        <v>180</v>
      </c>
      <c r="E936" s="446" t="s">
        <v>6759</v>
      </c>
    </row>
    <row r="937" spans="1:5" ht="14.4" x14ac:dyDescent="0.3">
      <c r="A937">
        <v>1110</v>
      </c>
      <c r="B937" t="s">
        <v>1339</v>
      </c>
      <c r="C937" t="s">
        <v>247</v>
      </c>
      <c r="D937" t="s">
        <v>180</v>
      </c>
      <c r="E937" s="446" t="s">
        <v>6759</v>
      </c>
    </row>
    <row r="938" spans="1:5" ht="14.4" x14ac:dyDescent="0.3">
      <c r="A938">
        <v>40784</v>
      </c>
      <c r="B938" t="s">
        <v>1340</v>
      </c>
      <c r="C938" t="s">
        <v>247</v>
      </c>
      <c r="D938" t="s">
        <v>180</v>
      </c>
      <c r="E938" s="446" t="s">
        <v>6760</v>
      </c>
    </row>
    <row r="939" spans="1:5" ht="14.4" x14ac:dyDescent="0.3">
      <c r="A939">
        <v>40782</v>
      </c>
      <c r="B939" t="s">
        <v>1341</v>
      </c>
      <c r="C939" t="s">
        <v>247</v>
      </c>
      <c r="D939" t="s">
        <v>180</v>
      </c>
      <c r="E939" s="446" t="s">
        <v>722</v>
      </c>
    </row>
    <row r="940" spans="1:5" ht="14.4" x14ac:dyDescent="0.3">
      <c r="A940">
        <v>40783</v>
      </c>
      <c r="B940" t="s">
        <v>1343</v>
      </c>
      <c r="C940" t="s">
        <v>247</v>
      </c>
      <c r="D940" t="s">
        <v>180</v>
      </c>
      <c r="E940" s="446" t="s">
        <v>6761</v>
      </c>
    </row>
    <row r="941" spans="1:5" ht="14.4" x14ac:dyDescent="0.3">
      <c r="A941">
        <v>1109</v>
      </c>
      <c r="B941" t="s">
        <v>1344</v>
      </c>
      <c r="C941" t="s">
        <v>247</v>
      </c>
      <c r="D941" t="s">
        <v>180</v>
      </c>
      <c r="E941" s="446" t="s">
        <v>6758</v>
      </c>
    </row>
    <row r="942" spans="1:5" ht="14.4" x14ac:dyDescent="0.3">
      <c r="A942">
        <v>1119</v>
      </c>
      <c r="B942" t="s">
        <v>1345</v>
      </c>
      <c r="C942" t="s">
        <v>247</v>
      </c>
      <c r="D942" t="s">
        <v>180</v>
      </c>
      <c r="E942" s="446" t="s">
        <v>6762</v>
      </c>
    </row>
    <row r="943" spans="1:5" ht="14.4" x14ac:dyDescent="0.3">
      <c r="A943">
        <v>13115</v>
      </c>
      <c r="B943" t="s">
        <v>1346</v>
      </c>
      <c r="C943" t="s">
        <v>247</v>
      </c>
      <c r="D943" t="s">
        <v>180</v>
      </c>
      <c r="E943" s="446" t="s">
        <v>1347</v>
      </c>
    </row>
    <row r="944" spans="1:5" ht="14.4" x14ac:dyDescent="0.3">
      <c r="A944">
        <v>10541</v>
      </c>
      <c r="B944" t="s">
        <v>1348</v>
      </c>
      <c r="C944" t="s">
        <v>247</v>
      </c>
      <c r="D944" t="s">
        <v>180</v>
      </c>
      <c r="E944" s="446" t="s">
        <v>1349</v>
      </c>
    </row>
    <row r="945" spans="1:8" ht="14.4" x14ac:dyDescent="0.3">
      <c r="A945">
        <v>10542</v>
      </c>
      <c r="B945" t="s">
        <v>1350</v>
      </c>
      <c r="C945" t="s">
        <v>247</v>
      </c>
      <c r="D945" t="s">
        <v>180</v>
      </c>
      <c r="E945" s="446" t="s">
        <v>1181</v>
      </c>
    </row>
    <row r="946" spans="1:8" ht="14.4" x14ac:dyDescent="0.3">
      <c r="A946">
        <v>10543</v>
      </c>
      <c r="B946" t="s">
        <v>1351</v>
      </c>
      <c r="C946" t="s">
        <v>247</v>
      </c>
      <c r="D946" t="s">
        <v>180</v>
      </c>
      <c r="E946" s="446" t="s">
        <v>1352</v>
      </c>
    </row>
    <row r="947" spans="1:8" ht="14.4" x14ac:dyDescent="0.3">
      <c r="A947">
        <v>10544</v>
      </c>
      <c r="B947" t="s">
        <v>1353</v>
      </c>
      <c r="C947" t="s">
        <v>247</v>
      </c>
      <c r="D947" t="s">
        <v>180</v>
      </c>
      <c r="E947" s="446" t="s">
        <v>1354</v>
      </c>
    </row>
    <row r="948" spans="1:8" ht="14.4" x14ac:dyDescent="0.3">
      <c r="A948">
        <v>10545</v>
      </c>
      <c r="B948" t="s">
        <v>1355</v>
      </c>
      <c r="C948" t="s">
        <v>247</v>
      </c>
      <c r="D948" t="s">
        <v>180</v>
      </c>
      <c r="E948" s="446" t="s">
        <v>1356</v>
      </c>
    </row>
    <row r="949" spans="1:8" ht="14.4" x14ac:dyDescent="0.3">
      <c r="A949">
        <v>38365</v>
      </c>
      <c r="B949" t="s">
        <v>1357</v>
      </c>
      <c r="C949" t="s">
        <v>693</v>
      </c>
      <c r="D949" t="s">
        <v>180</v>
      </c>
      <c r="E949" s="446" t="s">
        <v>1358</v>
      </c>
    </row>
    <row r="950" spans="1:8" ht="14.4" x14ac:dyDescent="0.3">
      <c r="A950">
        <v>44056</v>
      </c>
      <c r="B950" t="s">
        <v>1359</v>
      </c>
      <c r="C950" t="s">
        <v>179</v>
      </c>
      <c r="D950" t="s">
        <v>180</v>
      </c>
      <c r="E950" s="446" t="s">
        <v>6763</v>
      </c>
      <c r="H950" s="198" t="str">
        <f>E950</f>
        <v>465.515,69</v>
      </c>
    </row>
    <row r="951" spans="1:8" ht="14.4" x14ac:dyDescent="0.3">
      <c r="A951">
        <v>44057</v>
      </c>
      <c r="B951" t="s">
        <v>1360</v>
      </c>
      <c r="C951" t="s">
        <v>179</v>
      </c>
      <c r="D951" t="s">
        <v>189</v>
      </c>
      <c r="E951" s="446" t="s">
        <v>6764</v>
      </c>
    </row>
    <row r="952" spans="1:8" ht="14.4" x14ac:dyDescent="0.3">
      <c r="A952">
        <v>37754</v>
      </c>
      <c r="B952" t="s">
        <v>1361</v>
      </c>
      <c r="C952" t="s">
        <v>179</v>
      </c>
      <c r="D952" t="s">
        <v>180</v>
      </c>
      <c r="E952" s="446" t="s">
        <v>6765</v>
      </c>
    </row>
    <row r="953" spans="1:8" ht="14.4" x14ac:dyDescent="0.3">
      <c r="A953">
        <v>37757</v>
      </c>
      <c r="B953" t="s">
        <v>1362</v>
      </c>
      <c r="C953" t="s">
        <v>179</v>
      </c>
      <c r="D953" t="s">
        <v>180</v>
      </c>
      <c r="E953" s="446" t="s">
        <v>6766</v>
      </c>
    </row>
    <row r="954" spans="1:8" ht="14.4" x14ac:dyDescent="0.3">
      <c r="A954">
        <v>44058</v>
      </c>
      <c r="B954" t="s">
        <v>1363</v>
      </c>
      <c r="C954" t="s">
        <v>179</v>
      </c>
      <c r="D954" t="s">
        <v>180</v>
      </c>
      <c r="E954" s="446" t="s">
        <v>6767</v>
      </c>
    </row>
    <row r="955" spans="1:8" ht="14.4" x14ac:dyDescent="0.3">
      <c r="A955">
        <v>37752</v>
      </c>
      <c r="B955" t="s">
        <v>1364</v>
      </c>
      <c r="C955" t="s">
        <v>179</v>
      </c>
      <c r="D955" t="s">
        <v>180</v>
      </c>
      <c r="E955" s="446" t="s">
        <v>6768</v>
      </c>
    </row>
    <row r="956" spans="1:8" ht="14.4" x14ac:dyDescent="0.3">
      <c r="A956">
        <v>44059</v>
      </c>
      <c r="B956" t="s">
        <v>1365</v>
      </c>
      <c r="C956" t="s">
        <v>179</v>
      </c>
      <c r="D956" t="s">
        <v>180</v>
      </c>
      <c r="E956" s="446" t="s">
        <v>6769</v>
      </c>
    </row>
    <row r="957" spans="1:8" ht="14.4" x14ac:dyDescent="0.3">
      <c r="A957">
        <v>37750</v>
      </c>
      <c r="B957" t="s">
        <v>1366</v>
      </c>
      <c r="C957" t="s">
        <v>179</v>
      </c>
      <c r="D957" t="s">
        <v>180</v>
      </c>
      <c r="E957" s="446" t="s">
        <v>6770</v>
      </c>
    </row>
    <row r="958" spans="1:8" ht="14.4" x14ac:dyDescent="0.3">
      <c r="A958">
        <v>37758</v>
      </c>
      <c r="B958" t="s">
        <v>1367</v>
      </c>
      <c r="C958" t="s">
        <v>179</v>
      </c>
      <c r="D958" t="s">
        <v>180</v>
      </c>
      <c r="E958" s="446" t="s">
        <v>6771</v>
      </c>
      <c r="H958" s="198" t="str">
        <f>E958</f>
        <v>710.806,66</v>
      </c>
    </row>
    <row r="959" spans="1:8" ht="14.4" x14ac:dyDescent="0.3">
      <c r="A959">
        <v>44060</v>
      </c>
      <c r="B959" t="s">
        <v>1368</v>
      </c>
      <c r="C959" t="s">
        <v>179</v>
      </c>
      <c r="D959" t="s">
        <v>180</v>
      </c>
      <c r="E959" s="446" t="s">
        <v>6772</v>
      </c>
      <c r="H959" s="198" t="str">
        <f>E959</f>
        <v>687.530,90</v>
      </c>
    </row>
    <row r="960" spans="1:8" ht="14.4" x14ac:dyDescent="0.3">
      <c r="A960">
        <v>37749</v>
      </c>
      <c r="B960" t="s">
        <v>1369</v>
      </c>
      <c r="C960" t="s">
        <v>179</v>
      </c>
      <c r="D960" t="s">
        <v>180</v>
      </c>
      <c r="E960" s="446" t="s">
        <v>6773</v>
      </c>
      <c r="H960" s="198" t="str">
        <f>E960</f>
        <v>734.082,47</v>
      </c>
    </row>
    <row r="961" spans="1:8" ht="14.4" x14ac:dyDescent="0.3">
      <c r="A961">
        <v>44061</v>
      </c>
      <c r="B961" t="s">
        <v>1370</v>
      </c>
      <c r="C961" t="s">
        <v>179</v>
      </c>
      <c r="D961" t="s">
        <v>180</v>
      </c>
      <c r="E961" s="446" t="s">
        <v>6774</v>
      </c>
      <c r="H961" s="198" t="str">
        <f>E961</f>
        <v>674.102,58</v>
      </c>
    </row>
    <row r="962" spans="1:8" ht="14.4" x14ac:dyDescent="0.3">
      <c r="A962">
        <v>1159</v>
      </c>
      <c r="B962" t="s">
        <v>1371</v>
      </c>
      <c r="C962" t="s">
        <v>179</v>
      </c>
      <c r="D962" t="s">
        <v>189</v>
      </c>
      <c r="E962" s="446" t="s">
        <v>6775</v>
      </c>
    </row>
    <row r="963" spans="1:8" ht="14.4" x14ac:dyDescent="0.3">
      <c r="A963">
        <v>12114</v>
      </c>
      <c r="B963" t="s">
        <v>1372</v>
      </c>
      <c r="C963" t="s">
        <v>179</v>
      </c>
      <c r="D963" t="s">
        <v>180</v>
      </c>
      <c r="E963" s="446" t="s">
        <v>6776</v>
      </c>
    </row>
    <row r="964" spans="1:8" ht="14.4" x14ac:dyDescent="0.3">
      <c r="A964">
        <v>38106</v>
      </c>
      <c r="B964" t="s">
        <v>1373</v>
      </c>
      <c r="C964" t="s">
        <v>179</v>
      </c>
      <c r="D964" t="s">
        <v>180</v>
      </c>
      <c r="E964" s="446" t="s">
        <v>3275</v>
      </c>
    </row>
    <row r="965" spans="1:8" ht="14.4" x14ac:dyDescent="0.3">
      <c r="A965">
        <v>38085</v>
      </c>
      <c r="B965" t="s">
        <v>1374</v>
      </c>
      <c r="C965" t="s">
        <v>179</v>
      </c>
      <c r="D965" t="s">
        <v>180</v>
      </c>
      <c r="E965" s="446" t="s">
        <v>6777</v>
      </c>
    </row>
    <row r="966" spans="1:8" ht="14.4" x14ac:dyDescent="0.3">
      <c r="A966">
        <v>38599</v>
      </c>
      <c r="B966" t="s">
        <v>1376</v>
      </c>
      <c r="C966" t="s">
        <v>179</v>
      </c>
      <c r="D966" t="s">
        <v>180</v>
      </c>
      <c r="E966" s="446" t="s">
        <v>6778</v>
      </c>
    </row>
    <row r="967" spans="1:8" ht="14.4" x14ac:dyDescent="0.3">
      <c r="A967">
        <v>38596</v>
      </c>
      <c r="B967" t="s">
        <v>1377</v>
      </c>
      <c r="C967" t="s">
        <v>179</v>
      </c>
      <c r="D967" t="s">
        <v>180</v>
      </c>
      <c r="E967" s="446" t="s">
        <v>6779</v>
      </c>
    </row>
    <row r="968" spans="1:8" ht="14.4" x14ac:dyDescent="0.3">
      <c r="A968">
        <v>38600</v>
      </c>
      <c r="B968" t="s">
        <v>1379</v>
      </c>
      <c r="C968" t="s">
        <v>179</v>
      </c>
      <c r="D968" t="s">
        <v>180</v>
      </c>
      <c r="E968" s="446" t="s">
        <v>6780</v>
      </c>
    </row>
    <row r="969" spans="1:8" ht="14.4" x14ac:dyDescent="0.3">
      <c r="A969">
        <v>38597</v>
      </c>
      <c r="B969" t="s">
        <v>1381</v>
      </c>
      <c r="C969" t="s">
        <v>179</v>
      </c>
      <c r="D969" t="s">
        <v>180</v>
      </c>
      <c r="E969" s="446" t="s">
        <v>2151</v>
      </c>
    </row>
    <row r="970" spans="1:8" ht="14.4" x14ac:dyDescent="0.3">
      <c r="A970">
        <v>659</v>
      </c>
      <c r="B970" t="s">
        <v>1382</v>
      </c>
      <c r="C970" t="s">
        <v>179</v>
      </c>
      <c r="D970" t="s">
        <v>180</v>
      </c>
      <c r="E970" s="446" t="s">
        <v>5617</v>
      </c>
    </row>
    <row r="971" spans="1:8" ht="14.4" x14ac:dyDescent="0.3">
      <c r="A971">
        <v>660</v>
      </c>
      <c r="B971" t="s">
        <v>1383</v>
      </c>
      <c r="C971" t="s">
        <v>179</v>
      </c>
      <c r="D971" t="s">
        <v>180</v>
      </c>
      <c r="E971" s="446" t="s">
        <v>6781</v>
      </c>
    </row>
    <row r="972" spans="1:8" ht="14.4" x14ac:dyDescent="0.3">
      <c r="A972">
        <v>658</v>
      </c>
      <c r="B972" t="s">
        <v>1384</v>
      </c>
      <c r="C972" t="s">
        <v>179</v>
      </c>
      <c r="D972" t="s">
        <v>180</v>
      </c>
      <c r="E972" s="446" t="s">
        <v>6782</v>
      </c>
    </row>
    <row r="973" spans="1:8" ht="14.4" x14ac:dyDescent="0.3">
      <c r="A973">
        <v>38548</v>
      </c>
      <c r="B973" t="s">
        <v>1386</v>
      </c>
      <c r="C973" t="s">
        <v>179</v>
      </c>
      <c r="D973" t="s">
        <v>180</v>
      </c>
      <c r="E973" s="446" t="s">
        <v>6783</v>
      </c>
    </row>
    <row r="974" spans="1:8" ht="14.4" x14ac:dyDescent="0.3">
      <c r="A974">
        <v>34649</v>
      </c>
      <c r="B974" t="s">
        <v>1387</v>
      </c>
      <c r="C974" t="s">
        <v>179</v>
      </c>
      <c r="D974" t="s">
        <v>180</v>
      </c>
      <c r="E974" s="446" t="s">
        <v>839</v>
      </c>
    </row>
    <row r="975" spans="1:8" ht="14.4" x14ac:dyDescent="0.3">
      <c r="A975">
        <v>34655</v>
      </c>
      <c r="B975" t="s">
        <v>1388</v>
      </c>
      <c r="C975" t="s">
        <v>179</v>
      </c>
      <c r="D975" t="s">
        <v>180</v>
      </c>
      <c r="E975" s="446" t="s">
        <v>6556</v>
      </c>
    </row>
    <row r="976" spans="1:8" ht="14.4" x14ac:dyDescent="0.3">
      <c r="A976">
        <v>40607</v>
      </c>
      <c r="B976" t="s">
        <v>1390</v>
      </c>
      <c r="C976" t="s">
        <v>179</v>
      </c>
      <c r="D976" t="s">
        <v>180</v>
      </c>
      <c r="E976" s="446" t="s">
        <v>2286</v>
      </c>
    </row>
    <row r="977" spans="1:5" ht="14.4" x14ac:dyDescent="0.3">
      <c r="A977">
        <v>567</v>
      </c>
      <c r="B977" t="s">
        <v>1392</v>
      </c>
      <c r="C977" t="s">
        <v>247</v>
      </c>
      <c r="D977" t="s">
        <v>180</v>
      </c>
      <c r="E977" s="446" t="s">
        <v>6784</v>
      </c>
    </row>
    <row r="978" spans="1:5" ht="14.4" x14ac:dyDescent="0.3">
      <c r="A978">
        <v>574</v>
      </c>
      <c r="B978" t="s">
        <v>1393</v>
      </c>
      <c r="C978" t="s">
        <v>247</v>
      </c>
      <c r="D978" t="s">
        <v>180</v>
      </c>
      <c r="E978" s="446" t="s">
        <v>6785</v>
      </c>
    </row>
    <row r="979" spans="1:5" ht="14.4" x14ac:dyDescent="0.3">
      <c r="A979">
        <v>568</v>
      </c>
      <c r="B979" t="s">
        <v>1394</v>
      </c>
      <c r="C979" t="s">
        <v>247</v>
      </c>
      <c r="D979" t="s">
        <v>180</v>
      </c>
      <c r="E979" s="446" t="s">
        <v>6602</v>
      </c>
    </row>
    <row r="980" spans="1:5" ht="14.4" x14ac:dyDescent="0.3">
      <c r="A980">
        <v>4777</v>
      </c>
      <c r="B980" t="s">
        <v>1395</v>
      </c>
      <c r="C980" t="s">
        <v>252</v>
      </c>
      <c r="D980" t="s">
        <v>180</v>
      </c>
      <c r="E980" s="446" t="s">
        <v>1396</v>
      </c>
    </row>
    <row r="981" spans="1:5" ht="14.4" x14ac:dyDescent="0.3">
      <c r="A981">
        <v>592</v>
      </c>
      <c r="B981" t="s">
        <v>1397</v>
      </c>
      <c r="C981" t="s">
        <v>252</v>
      </c>
      <c r="D981" t="s">
        <v>189</v>
      </c>
      <c r="E981" s="446" t="s">
        <v>6786</v>
      </c>
    </row>
    <row r="982" spans="1:5" ht="14.4" x14ac:dyDescent="0.3">
      <c r="A982">
        <v>586</v>
      </c>
      <c r="B982" t="s">
        <v>6787</v>
      </c>
      <c r="C982" t="s">
        <v>247</v>
      </c>
      <c r="D982" t="s">
        <v>180</v>
      </c>
      <c r="E982" s="446" t="s">
        <v>6788</v>
      </c>
    </row>
    <row r="983" spans="1:5" ht="14.4" x14ac:dyDescent="0.3">
      <c r="A983">
        <v>588</v>
      </c>
      <c r="B983" t="s">
        <v>1398</v>
      </c>
      <c r="C983" t="s">
        <v>247</v>
      </c>
      <c r="D983" t="s">
        <v>180</v>
      </c>
      <c r="E983" s="446" t="s">
        <v>6789</v>
      </c>
    </row>
    <row r="984" spans="1:5" ht="14.4" x14ac:dyDescent="0.3">
      <c r="A984">
        <v>591</v>
      </c>
      <c r="B984" t="s">
        <v>1399</v>
      </c>
      <c r="C984" t="s">
        <v>252</v>
      </c>
      <c r="D984" t="s">
        <v>180</v>
      </c>
      <c r="E984" s="446" t="s">
        <v>6790</v>
      </c>
    </row>
    <row r="985" spans="1:5" ht="14.4" x14ac:dyDescent="0.3">
      <c r="A985">
        <v>584</v>
      </c>
      <c r="B985" t="s">
        <v>6791</v>
      </c>
      <c r="C985" t="s">
        <v>247</v>
      </c>
      <c r="D985" t="s">
        <v>180</v>
      </c>
      <c r="E985" s="446" t="s">
        <v>6792</v>
      </c>
    </row>
    <row r="986" spans="1:5" ht="14.4" x14ac:dyDescent="0.3">
      <c r="A986">
        <v>589</v>
      </c>
      <c r="B986" t="s">
        <v>1400</v>
      </c>
      <c r="C986" t="s">
        <v>247</v>
      </c>
      <c r="D986" t="s">
        <v>180</v>
      </c>
      <c r="E986" s="446" t="s">
        <v>6793</v>
      </c>
    </row>
    <row r="987" spans="1:5" ht="14.4" x14ac:dyDescent="0.3">
      <c r="A987">
        <v>1165</v>
      </c>
      <c r="B987" t="s">
        <v>1401</v>
      </c>
      <c r="C987" t="s">
        <v>179</v>
      </c>
      <c r="D987" t="s">
        <v>180</v>
      </c>
      <c r="E987" s="446" t="s">
        <v>1402</v>
      </c>
    </row>
    <row r="988" spans="1:5" ht="14.4" x14ac:dyDescent="0.3">
      <c r="A988">
        <v>1164</v>
      </c>
      <c r="B988" t="s">
        <v>1403</v>
      </c>
      <c r="C988" t="s">
        <v>179</v>
      </c>
      <c r="D988" t="s">
        <v>180</v>
      </c>
      <c r="E988" s="446" t="s">
        <v>1404</v>
      </c>
    </row>
    <row r="989" spans="1:5" ht="14.4" x14ac:dyDescent="0.3">
      <c r="A989">
        <v>1162</v>
      </c>
      <c r="B989" t="s">
        <v>1405</v>
      </c>
      <c r="C989" t="s">
        <v>179</v>
      </c>
      <c r="D989" t="s">
        <v>180</v>
      </c>
      <c r="E989" s="446" t="s">
        <v>1406</v>
      </c>
    </row>
    <row r="990" spans="1:5" ht="14.4" x14ac:dyDescent="0.3">
      <c r="A990">
        <v>12395</v>
      </c>
      <c r="B990" t="s">
        <v>1407</v>
      </c>
      <c r="C990" t="s">
        <v>179</v>
      </c>
      <c r="D990" t="s">
        <v>180</v>
      </c>
      <c r="E990" s="446" t="s">
        <v>1408</v>
      </c>
    </row>
    <row r="991" spans="1:5" ht="14.4" x14ac:dyDescent="0.3">
      <c r="A991">
        <v>1170</v>
      </c>
      <c r="B991" t="s">
        <v>1409</v>
      </c>
      <c r="C991" t="s">
        <v>179</v>
      </c>
      <c r="D991" t="s">
        <v>180</v>
      </c>
      <c r="E991" s="446" t="s">
        <v>1410</v>
      </c>
    </row>
    <row r="992" spans="1:5" ht="14.4" x14ac:dyDescent="0.3">
      <c r="A992">
        <v>1169</v>
      </c>
      <c r="B992" t="s">
        <v>1411</v>
      </c>
      <c r="C992" t="s">
        <v>179</v>
      </c>
      <c r="D992" t="s">
        <v>180</v>
      </c>
      <c r="E992" s="446" t="s">
        <v>1412</v>
      </c>
    </row>
    <row r="993" spans="1:5" ht="14.4" x14ac:dyDescent="0.3">
      <c r="A993">
        <v>1166</v>
      </c>
      <c r="B993" t="s">
        <v>1413</v>
      </c>
      <c r="C993" t="s">
        <v>179</v>
      </c>
      <c r="D993" t="s">
        <v>180</v>
      </c>
      <c r="E993" s="446" t="s">
        <v>1414</v>
      </c>
    </row>
    <row r="994" spans="1:5" ht="14.4" x14ac:dyDescent="0.3">
      <c r="A994">
        <v>1163</v>
      </c>
      <c r="B994" t="s">
        <v>1415</v>
      </c>
      <c r="C994" t="s">
        <v>179</v>
      </c>
      <c r="D994" t="s">
        <v>180</v>
      </c>
      <c r="E994" s="446" t="s">
        <v>1416</v>
      </c>
    </row>
    <row r="995" spans="1:5" ht="14.4" x14ac:dyDescent="0.3">
      <c r="A995">
        <v>12396</v>
      </c>
      <c r="B995" t="s">
        <v>1417</v>
      </c>
      <c r="C995" t="s">
        <v>179</v>
      </c>
      <c r="D995" t="s">
        <v>180</v>
      </c>
      <c r="E995" s="446" t="s">
        <v>1408</v>
      </c>
    </row>
    <row r="996" spans="1:5" ht="14.4" x14ac:dyDescent="0.3">
      <c r="A996">
        <v>1168</v>
      </c>
      <c r="B996" t="s">
        <v>1418</v>
      </c>
      <c r="C996" t="s">
        <v>179</v>
      </c>
      <c r="D996" t="s">
        <v>180</v>
      </c>
      <c r="E996" s="446" t="s">
        <v>1419</v>
      </c>
    </row>
    <row r="997" spans="1:5" ht="14.4" x14ac:dyDescent="0.3">
      <c r="A997">
        <v>1167</v>
      </c>
      <c r="B997" t="s">
        <v>1420</v>
      </c>
      <c r="C997" t="s">
        <v>179</v>
      </c>
      <c r="D997" t="s">
        <v>180</v>
      </c>
      <c r="E997" s="446" t="s">
        <v>1421</v>
      </c>
    </row>
    <row r="998" spans="1:5" ht="14.4" x14ac:dyDescent="0.3">
      <c r="A998">
        <v>36331</v>
      </c>
      <c r="B998" t="s">
        <v>1422</v>
      </c>
      <c r="C998" t="s">
        <v>179</v>
      </c>
      <c r="D998" t="s">
        <v>180</v>
      </c>
      <c r="E998" s="446" t="s">
        <v>1358</v>
      </c>
    </row>
    <row r="999" spans="1:5" ht="14.4" x14ac:dyDescent="0.3">
      <c r="A999">
        <v>36346</v>
      </c>
      <c r="B999" t="s">
        <v>1423</v>
      </c>
      <c r="C999" t="s">
        <v>179</v>
      </c>
      <c r="D999" t="s">
        <v>180</v>
      </c>
      <c r="E999" s="446" t="s">
        <v>3165</v>
      </c>
    </row>
    <row r="1000" spans="1:5" ht="14.4" x14ac:dyDescent="0.3">
      <c r="A1000">
        <v>1197</v>
      </c>
      <c r="B1000" t="s">
        <v>1424</v>
      </c>
      <c r="C1000" t="s">
        <v>179</v>
      </c>
      <c r="D1000" t="s">
        <v>180</v>
      </c>
      <c r="E1000" s="446" t="s">
        <v>3682</v>
      </c>
    </row>
    <row r="1001" spans="1:5" ht="14.4" x14ac:dyDescent="0.3">
      <c r="A1001">
        <v>1202</v>
      </c>
      <c r="B1001" t="s">
        <v>6794</v>
      </c>
      <c r="C1001" t="s">
        <v>179</v>
      </c>
      <c r="D1001" t="s">
        <v>180</v>
      </c>
      <c r="E1001" s="446" t="s">
        <v>6463</v>
      </c>
    </row>
    <row r="1002" spans="1:5" ht="14.4" x14ac:dyDescent="0.3">
      <c r="A1002">
        <v>1198</v>
      </c>
      <c r="B1002" t="s">
        <v>6795</v>
      </c>
      <c r="C1002" t="s">
        <v>179</v>
      </c>
      <c r="D1002" t="s">
        <v>180</v>
      </c>
      <c r="E1002" s="446" t="s">
        <v>584</v>
      </c>
    </row>
    <row r="1003" spans="1:5" ht="14.4" x14ac:dyDescent="0.3">
      <c r="A1003">
        <v>20088</v>
      </c>
      <c r="B1003" t="s">
        <v>1427</v>
      </c>
      <c r="C1003" t="s">
        <v>179</v>
      </c>
      <c r="D1003" t="s">
        <v>180</v>
      </c>
      <c r="E1003" s="446" t="s">
        <v>3694</v>
      </c>
    </row>
    <row r="1004" spans="1:5" ht="14.4" x14ac:dyDescent="0.3">
      <c r="A1004">
        <v>20089</v>
      </c>
      <c r="B1004" t="s">
        <v>1429</v>
      </c>
      <c r="C1004" t="s">
        <v>179</v>
      </c>
      <c r="D1004" t="s">
        <v>180</v>
      </c>
      <c r="E1004" s="446" t="s">
        <v>6796</v>
      </c>
    </row>
    <row r="1005" spans="1:5" ht="14.4" x14ac:dyDescent="0.3">
      <c r="A1005">
        <v>20087</v>
      </c>
      <c r="B1005" t="s">
        <v>1430</v>
      </c>
      <c r="C1005" t="s">
        <v>179</v>
      </c>
      <c r="D1005" t="s">
        <v>180</v>
      </c>
      <c r="E1005" s="446" t="s">
        <v>933</v>
      </c>
    </row>
    <row r="1006" spans="1:5" ht="14.4" x14ac:dyDescent="0.3">
      <c r="A1006">
        <v>1200</v>
      </c>
      <c r="B1006" t="s">
        <v>1432</v>
      </c>
      <c r="C1006" t="s">
        <v>179</v>
      </c>
      <c r="D1006" t="s">
        <v>180</v>
      </c>
      <c r="E1006" s="446" t="s">
        <v>2525</v>
      </c>
    </row>
    <row r="1007" spans="1:5" ht="14.4" x14ac:dyDescent="0.3">
      <c r="A1007">
        <v>12909</v>
      </c>
      <c r="B1007" t="s">
        <v>1434</v>
      </c>
      <c r="C1007" t="s">
        <v>179</v>
      </c>
      <c r="D1007" t="s">
        <v>180</v>
      </c>
      <c r="E1007" s="446" t="s">
        <v>209</v>
      </c>
    </row>
    <row r="1008" spans="1:5" ht="14.4" x14ac:dyDescent="0.3">
      <c r="A1008">
        <v>12910</v>
      </c>
      <c r="B1008" t="s">
        <v>1435</v>
      </c>
      <c r="C1008" t="s">
        <v>179</v>
      </c>
      <c r="D1008" t="s">
        <v>180</v>
      </c>
      <c r="E1008" s="446" t="s">
        <v>4259</v>
      </c>
    </row>
    <row r="1009" spans="1:5" ht="14.4" x14ac:dyDescent="0.3">
      <c r="A1009">
        <v>1191</v>
      </c>
      <c r="B1009" t="s">
        <v>1437</v>
      </c>
      <c r="C1009" t="s">
        <v>179</v>
      </c>
      <c r="D1009" t="s">
        <v>180</v>
      </c>
      <c r="E1009" s="446" t="s">
        <v>2592</v>
      </c>
    </row>
    <row r="1010" spans="1:5" ht="14.4" x14ac:dyDescent="0.3">
      <c r="A1010">
        <v>1185</v>
      </c>
      <c r="B1010" t="s">
        <v>1438</v>
      </c>
      <c r="C1010" t="s">
        <v>179</v>
      </c>
      <c r="D1010" t="s">
        <v>180</v>
      </c>
      <c r="E1010" s="446" t="s">
        <v>2592</v>
      </c>
    </row>
    <row r="1011" spans="1:5" ht="14.4" x14ac:dyDescent="0.3">
      <c r="A1011">
        <v>1189</v>
      </c>
      <c r="B1011" t="s">
        <v>1439</v>
      </c>
      <c r="C1011" t="s">
        <v>179</v>
      </c>
      <c r="D1011" t="s">
        <v>180</v>
      </c>
      <c r="E1011" s="446" t="s">
        <v>369</v>
      </c>
    </row>
    <row r="1012" spans="1:5" ht="14.4" x14ac:dyDescent="0.3">
      <c r="A1012">
        <v>1193</v>
      </c>
      <c r="B1012" t="s">
        <v>1441</v>
      </c>
      <c r="C1012" t="s">
        <v>179</v>
      </c>
      <c r="D1012" t="s">
        <v>180</v>
      </c>
      <c r="E1012" s="446" t="s">
        <v>2055</v>
      </c>
    </row>
    <row r="1013" spans="1:5" ht="14.4" x14ac:dyDescent="0.3">
      <c r="A1013">
        <v>1194</v>
      </c>
      <c r="B1013" t="s">
        <v>1443</v>
      </c>
      <c r="C1013" t="s">
        <v>179</v>
      </c>
      <c r="D1013" t="s">
        <v>180</v>
      </c>
      <c r="E1013" s="446" t="s">
        <v>6797</v>
      </c>
    </row>
    <row r="1014" spans="1:5" ht="14.4" x14ac:dyDescent="0.3">
      <c r="A1014">
        <v>1195</v>
      </c>
      <c r="B1014" t="s">
        <v>1444</v>
      </c>
      <c r="C1014" t="s">
        <v>179</v>
      </c>
      <c r="D1014" t="s">
        <v>180</v>
      </c>
      <c r="E1014" s="446" t="s">
        <v>6798</v>
      </c>
    </row>
    <row r="1015" spans="1:5" ht="14.4" x14ac:dyDescent="0.3">
      <c r="A1015">
        <v>1204</v>
      </c>
      <c r="B1015" t="s">
        <v>1446</v>
      </c>
      <c r="C1015" t="s">
        <v>179</v>
      </c>
      <c r="D1015" t="s">
        <v>180</v>
      </c>
      <c r="E1015" s="446" t="s">
        <v>3832</v>
      </c>
    </row>
    <row r="1016" spans="1:5" ht="14.4" x14ac:dyDescent="0.3">
      <c r="A1016">
        <v>1207</v>
      </c>
      <c r="B1016" t="s">
        <v>6799</v>
      </c>
      <c r="C1016" t="s">
        <v>179</v>
      </c>
      <c r="D1016" t="s">
        <v>180</v>
      </c>
      <c r="E1016" s="446" t="s">
        <v>6800</v>
      </c>
    </row>
    <row r="1017" spans="1:5" ht="14.4" x14ac:dyDescent="0.3">
      <c r="A1017">
        <v>1206</v>
      </c>
      <c r="B1017" t="s">
        <v>6801</v>
      </c>
      <c r="C1017" t="s">
        <v>179</v>
      </c>
      <c r="D1017" t="s">
        <v>180</v>
      </c>
      <c r="E1017" s="446" t="s">
        <v>264</v>
      </c>
    </row>
    <row r="1018" spans="1:5" ht="14.4" x14ac:dyDescent="0.3">
      <c r="A1018">
        <v>1183</v>
      </c>
      <c r="B1018" t="s">
        <v>6802</v>
      </c>
      <c r="C1018" t="s">
        <v>179</v>
      </c>
      <c r="D1018" t="s">
        <v>180</v>
      </c>
      <c r="E1018" s="446" t="s">
        <v>6803</v>
      </c>
    </row>
    <row r="1019" spans="1:5" ht="14.4" x14ac:dyDescent="0.3">
      <c r="A1019">
        <v>42685</v>
      </c>
      <c r="B1019" t="s">
        <v>1449</v>
      </c>
      <c r="C1019" t="s">
        <v>179</v>
      </c>
      <c r="D1019" t="s">
        <v>180</v>
      </c>
      <c r="E1019" s="446" t="s">
        <v>6804</v>
      </c>
    </row>
    <row r="1020" spans="1:5" ht="14.4" x14ac:dyDescent="0.3">
      <c r="A1020">
        <v>42686</v>
      </c>
      <c r="B1020" t="s">
        <v>1450</v>
      </c>
      <c r="C1020" t="s">
        <v>179</v>
      </c>
      <c r="D1020" t="s">
        <v>180</v>
      </c>
      <c r="E1020" s="446" t="s">
        <v>6805</v>
      </c>
    </row>
    <row r="1021" spans="1:5" ht="14.4" x14ac:dyDescent="0.3">
      <c r="A1021">
        <v>12894</v>
      </c>
      <c r="B1021" t="s">
        <v>1451</v>
      </c>
      <c r="C1021" t="s">
        <v>179</v>
      </c>
      <c r="D1021" t="s">
        <v>180</v>
      </c>
      <c r="E1021" s="446" t="s">
        <v>384</v>
      </c>
    </row>
    <row r="1022" spans="1:5" ht="14.4" x14ac:dyDescent="0.3">
      <c r="A1022">
        <v>12895</v>
      </c>
      <c r="B1022" t="s">
        <v>1452</v>
      </c>
      <c r="C1022" t="s">
        <v>179</v>
      </c>
      <c r="D1022" t="s">
        <v>189</v>
      </c>
      <c r="E1022" s="446" t="s">
        <v>437</v>
      </c>
    </row>
    <row r="1023" spans="1:5" ht="14.4" x14ac:dyDescent="0.3">
      <c r="A1023">
        <v>1631</v>
      </c>
      <c r="B1023" t="s">
        <v>1454</v>
      </c>
      <c r="C1023" t="s">
        <v>179</v>
      </c>
      <c r="D1023" t="s">
        <v>180</v>
      </c>
      <c r="E1023" s="446" t="s">
        <v>6806</v>
      </c>
    </row>
    <row r="1024" spans="1:5" ht="14.4" x14ac:dyDescent="0.3">
      <c r="A1024">
        <v>1633</v>
      </c>
      <c r="B1024" t="s">
        <v>1455</v>
      </c>
      <c r="C1024" t="s">
        <v>179</v>
      </c>
      <c r="D1024" t="s">
        <v>180</v>
      </c>
      <c r="E1024" s="446" t="s">
        <v>6807</v>
      </c>
    </row>
    <row r="1025" spans="1:5" ht="14.4" x14ac:dyDescent="0.3">
      <c r="A1025">
        <v>10818</v>
      </c>
      <c r="B1025" t="s">
        <v>1456</v>
      </c>
      <c r="C1025" t="s">
        <v>252</v>
      </c>
      <c r="D1025" t="s">
        <v>180</v>
      </c>
      <c r="E1025" s="446" t="s">
        <v>6808</v>
      </c>
    </row>
    <row r="1026" spans="1:5" ht="14.4" x14ac:dyDescent="0.3">
      <c r="A1026">
        <v>41410</v>
      </c>
      <c r="B1026" t="s">
        <v>1457</v>
      </c>
      <c r="C1026" t="s">
        <v>179</v>
      </c>
      <c r="D1026" t="s">
        <v>180</v>
      </c>
      <c r="E1026" s="446" t="s">
        <v>6809</v>
      </c>
    </row>
    <row r="1027" spans="1:5" ht="14.4" x14ac:dyDescent="0.3">
      <c r="A1027">
        <v>41411</v>
      </c>
      <c r="B1027" t="s">
        <v>1458</v>
      </c>
      <c r="C1027" t="s">
        <v>179</v>
      </c>
      <c r="D1027" t="s">
        <v>180</v>
      </c>
      <c r="E1027" s="446" t="s">
        <v>6810</v>
      </c>
    </row>
    <row r="1028" spans="1:5" ht="14.4" x14ac:dyDescent="0.3">
      <c r="A1028">
        <v>41412</v>
      </c>
      <c r="B1028" t="s">
        <v>1459</v>
      </c>
      <c r="C1028" t="s">
        <v>179</v>
      </c>
      <c r="D1028" t="s">
        <v>180</v>
      </c>
      <c r="E1028" s="446" t="s">
        <v>6811</v>
      </c>
    </row>
    <row r="1029" spans="1:5" ht="14.4" x14ac:dyDescent="0.3">
      <c r="A1029">
        <v>41413</v>
      </c>
      <c r="B1029" t="s">
        <v>1460</v>
      </c>
      <c r="C1029" t="s">
        <v>179</v>
      </c>
      <c r="D1029" t="s">
        <v>180</v>
      </c>
      <c r="E1029" s="446" t="s">
        <v>6812</v>
      </c>
    </row>
    <row r="1030" spans="1:5" ht="14.4" x14ac:dyDescent="0.3">
      <c r="A1030">
        <v>39359</v>
      </c>
      <c r="B1030" t="s">
        <v>1461</v>
      </c>
      <c r="C1030" t="s">
        <v>179</v>
      </c>
      <c r="D1030" t="s">
        <v>180</v>
      </c>
      <c r="E1030" s="446" t="s">
        <v>4745</v>
      </c>
    </row>
    <row r="1031" spans="1:5" ht="14.4" x14ac:dyDescent="0.3">
      <c r="A1031">
        <v>39360</v>
      </c>
      <c r="B1031" t="s">
        <v>1462</v>
      </c>
      <c r="C1031" t="s">
        <v>179</v>
      </c>
      <c r="D1031" t="s">
        <v>180</v>
      </c>
      <c r="E1031" s="446" t="s">
        <v>4745</v>
      </c>
    </row>
    <row r="1032" spans="1:5" ht="14.4" x14ac:dyDescent="0.3">
      <c r="A1032">
        <v>10710</v>
      </c>
      <c r="B1032" t="s">
        <v>1463</v>
      </c>
      <c r="C1032" t="s">
        <v>693</v>
      </c>
      <c r="D1032" t="s">
        <v>189</v>
      </c>
      <c r="E1032" s="446" t="s">
        <v>1464</v>
      </c>
    </row>
    <row r="1033" spans="1:5" ht="14.4" x14ac:dyDescent="0.3">
      <c r="A1033">
        <v>10709</v>
      </c>
      <c r="B1033" t="s">
        <v>1465</v>
      </c>
      <c r="C1033" t="s">
        <v>693</v>
      </c>
      <c r="D1033" t="s">
        <v>180</v>
      </c>
      <c r="E1033" s="446" t="s">
        <v>1466</v>
      </c>
    </row>
    <row r="1034" spans="1:5" ht="14.4" x14ac:dyDescent="0.3">
      <c r="A1034">
        <v>39636</v>
      </c>
      <c r="B1034" t="s">
        <v>1467</v>
      </c>
      <c r="C1034" t="s">
        <v>693</v>
      </c>
      <c r="D1034" t="s">
        <v>180</v>
      </c>
      <c r="E1034" s="446" t="s">
        <v>1468</v>
      </c>
    </row>
    <row r="1035" spans="1:5" ht="14.4" x14ac:dyDescent="0.3">
      <c r="A1035">
        <v>10708</v>
      </c>
      <c r="B1035" t="s">
        <v>1469</v>
      </c>
      <c r="C1035" t="s">
        <v>693</v>
      </c>
      <c r="D1035" t="s">
        <v>180</v>
      </c>
      <c r="E1035" s="446" t="s">
        <v>1470</v>
      </c>
    </row>
    <row r="1036" spans="1:5" ht="14.4" x14ac:dyDescent="0.3">
      <c r="A1036">
        <v>39635</v>
      </c>
      <c r="B1036" t="s">
        <v>1471</v>
      </c>
      <c r="C1036" t="s">
        <v>693</v>
      </c>
      <c r="D1036" t="s">
        <v>180</v>
      </c>
      <c r="E1036" s="446" t="s">
        <v>1472</v>
      </c>
    </row>
    <row r="1037" spans="1:5" ht="14.4" x14ac:dyDescent="0.3">
      <c r="A1037">
        <v>6117</v>
      </c>
      <c r="B1037" t="s">
        <v>1473</v>
      </c>
      <c r="C1037" t="s">
        <v>375</v>
      </c>
      <c r="D1037" t="s">
        <v>180</v>
      </c>
      <c r="E1037" s="446" t="s">
        <v>6232</v>
      </c>
    </row>
    <row r="1038" spans="1:5" ht="14.4" x14ac:dyDescent="0.3">
      <c r="A1038">
        <v>40913</v>
      </c>
      <c r="B1038" t="s">
        <v>1474</v>
      </c>
      <c r="C1038" t="s">
        <v>378</v>
      </c>
      <c r="D1038" t="s">
        <v>180</v>
      </c>
      <c r="E1038" s="446" t="s">
        <v>6233</v>
      </c>
    </row>
    <row r="1039" spans="1:5" ht="14.4" x14ac:dyDescent="0.3">
      <c r="A1039">
        <v>1214</v>
      </c>
      <c r="B1039" t="s">
        <v>1475</v>
      </c>
      <c r="C1039" t="s">
        <v>375</v>
      </c>
      <c r="D1039" t="s">
        <v>180</v>
      </c>
      <c r="E1039" s="446" t="s">
        <v>6364</v>
      </c>
    </row>
    <row r="1040" spans="1:5" ht="14.4" x14ac:dyDescent="0.3">
      <c r="A1040">
        <v>40915</v>
      </c>
      <c r="B1040" t="s">
        <v>1476</v>
      </c>
      <c r="C1040" t="s">
        <v>378</v>
      </c>
      <c r="D1040" t="s">
        <v>180</v>
      </c>
      <c r="E1040" s="446" t="s">
        <v>6365</v>
      </c>
    </row>
    <row r="1041" spans="1:5" ht="14.4" x14ac:dyDescent="0.3">
      <c r="A1041">
        <v>40914</v>
      </c>
      <c r="B1041" t="s">
        <v>6813</v>
      </c>
      <c r="C1041" t="s">
        <v>378</v>
      </c>
      <c r="D1041" t="s">
        <v>180</v>
      </c>
      <c r="E1041" s="446" t="s">
        <v>6365</v>
      </c>
    </row>
    <row r="1042" spans="1:5" ht="14.4" x14ac:dyDescent="0.3">
      <c r="A1042">
        <v>1213</v>
      </c>
      <c r="B1042" t="s">
        <v>6814</v>
      </c>
      <c r="C1042" t="s">
        <v>375</v>
      </c>
      <c r="D1042" t="s">
        <v>189</v>
      </c>
      <c r="E1042" s="446" t="s">
        <v>6364</v>
      </c>
    </row>
    <row r="1043" spans="1:5" ht="14.4" x14ac:dyDescent="0.3">
      <c r="A1043">
        <v>5091</v>
      </c>
      <c r="B1043" t="s">
        <v>1477</v>
      </c>
      <c r="C1043" t="s">
        <v>179</v>
      </c>
      <c r="D1043" t="s">
        <v>180</v>
      </c>
      <c r="E1043" s="446" t="s">
        <v>608</v>
      </c>
    </row>
    <row r="1044" spans="1:5" ht="14.4" x14ac:dyDescent="0.3">
      <c r="A1044">
        <v>14615</v>
      </c>
      <c r="B1044" t="s">
        <v>1478</v>
      </c>
      <c r="C1044" t="s">
        <v>179</v>
      </c>
      <c r="D1044" t="s">
        <v>180</v>
      </c>
      <c r="E1044" s="446" t="s">
        <v>6815</v>
      </c>
    </row>
    <row r="1045" spans="1:5" ht="14.4" x14ac:dyDescent="0.3">
      <c r="A1045">
        <v>2711</v>
      </c>
      <c r="B1045" t="s">
        <v>1479</v>
      </c>
      <c r="C1045" t="s">
        <v>179</v>
      </c>
      <c r="D1045" t="s">
        <v>189</v>
      </c>
      <c r="E1045" s="446" t="s">
        <v>6816</v>
      </c>
    </row>
    <row r="1046" spans="1:5" ht="14.4" x14ac:dyDescent="0.3">
      <c r="A1046">
        <v>37727</v>
      </c>
      <c r="B1046" t="s">
        <v>1480</v>
      </c>
      <c r="C1046" t="s">
        <v>179</v>
      </c>
      <c r="D1046" t="s">
        <v>189</v>
      </c>
      <c r="E1046" s="446" t="s">
        <v>6817</v>
      </c>
    </row>
    <row r="1047" spans="1:5" ht="14.4" x14ac:dyDescent="0.3">
      <c r="A1047">
        <v>37728</v>
      </c>
      <c r="B1047" t="s">
        <v>1481</v>
      </c>
      <c r="C1047" t="s">
        <v>179</v>
      </c>
      <c r="D1047" t="s">
        <v>180</v>
      </c>
      <c r="E1047" s="446" t="s">
        <v>6818</v>
      </c>
    </row>
    <row r="1048" spans="1:5" ht="14.4" x14ac:dyDescent="0.3">
      <c r="A1048">
        <v>37729</v>
      </c>
      <c r="B1048" t="s">
        <v>1482</v>
      </c>
      <c r="C1048" t="s">
        <v>179</v>
      </c>
      <c r="D1048" t="s">
        <v>180</v>
      </c>
      <c r="E1048" s="446" t="s">
        <v>6819</v>
      </c>
    </row>
    <row r="1049" spans="1:5" ht="14.4" x14ac:dyDescent="0.3">
      <c r="A1049">
        <v>37730</v>
      </c>
      <c r="B1049" t="s">
        <v>1483</v>
      </c>
      <c r="C1049" t="s">
        <v>179</v>
      </c>
      <c r="D1049" t="s">
        <v>180</v>
      </c>
      <c r="E1049" s="446" t="s">
        <v>6820</v>
      </c>
    </row>
    <row r="1050" spans="1:5" ht="14.4" x14ac:dyDescent="0.3">
      <c r="A1050">
        <v>37731</v>
      </c>
      <c r="B1050" t="s">
        <v>1484</v>
      </c>
      <c r="C1050" t="s">
        <v>179</v>
      </c>
      <c r="D1050" t="s">
        <v>180</v>
      </c>
      <c r="E1050" s="446" t="s">
        <v>6821</v>
      </c>
    </row>
    <row r="1051" spans="1:5" ht="14.4" x14ac:dyDescent="0.3">
      <c r="A1051">
        <v>37732</v>
      </c>
      <c r="B1051" t="s">
        <v>1485</v>
      </c>
      <c r="C1051" t="s">
        <v>179</v>
      </c>
      <c r="D1051" t="s">
        <v>180</v>
      </c>
      <c r="E1051" s="446" t="s">
        <v>6822</v>
      </c>
    </row>
    <row r="1052" spans="1:5" ht="14.4" x14ac:dyDescent="0.3">
      <c r="A1052">
        <v>36496</v>
      </c>
      <c r="B1052" t="s">
        <v>1487</v>
      </c>
      <c r="C1052" t="s">
        <v>179</v>
      </c>
      <c r="D1052" t="s">
        <v>180</v>
      </c>
      <c r="E1052" s="446" t="s">
        <v>6823</v>
      </c>
    </row>
    <row r="1053" spans="1:5" ht="14.4" x14ac:dyDescent="0.3">
      <c r="A1053">
        <v>10630</v>
      </c>
      <c r="B1053" t="s">
        <v>1488</v>
      </c>
      <c r="C1053" t="s">
        <v>179</v>
      </c>
      <c r="D1053" t="s">
        <v>180</v>
      </c>
      <c r="E1053" s="446" t="s">
        <v>6824</v>
      </c>
    </row>
    <row r="1054" spans="1:5" ht="14.4" x14ac:dyDescent="0.3">
      <c r="A1054">
        <v>37762</v>
      </c>
      <c r="B1054" t="s">
        <v>1489</v>
      </c>
      <c r="C1054" t="s">
        <v>179</v>
      </c>
      <c r="D1054" t="s">
        <v>180</v>
      </c>
      <c r="E1054" s="446" t="s">
        <v>6825</v>
      </c>
    </row>
    <row r="1055" spans="1:5" ht="14.4" x14ac:dyDescent="0.3">
      <c r="A1055">
        <v>37763</v>
      </c>
      <c r="B1055" t="s">
        <v>1490</v>
      </c>
      <c r="C1055" t="s">
        <v>179</v>
      </c>
      <c r="D1055" t="s">
        <v>180</v>
      </c>
      <c r="E1055" s="446" t="s">
        <v>6826</v>
      </c>
    </row>
    <row r="1056" spans="1:5" ht="14.4" x14ac:dyDescent="0.3">
      <c r="A1056">
        <v>41992</v>
      </c>
      <c r="B1056" t="s">
        <v>1491</v>
      </c>
      <c r="C1056" t="s">
        <v>179</v>
      </c>
      <c r="D1056" t="s">
        <v>189</v>
      </c>
      <c r="E1056" s="446" t="s">
        <v>6827</v>
      </c>
    </row>
    <row r="1057" spans="1:5" ht="14.4" x14ac:dyDescent="0.3">
      <c r="A1057">
        <v>13215</v>
      </c>
      <c r="B1057" t="s">
        <v>1492</v>
      </c>
      <c r="C1057" t="s">
        <v>179</v>
      </c>
      <c r="D1057" t="s">
        <v>180</v>
      </c>
      <c r="E1057" s="446" t="s">
        <v>6828</v>
      </c>
    </row>
    <row r="1058" spans="1:5" ht="14.4" x14ac:dyDescent="0.3">
      <c r="A1058">
        <v>4235</v>
      </c>
      <c r="B1058" t="s">
        <v>1493</v>
      </c>
      <c r="C1058" t="s">
        <v>375</v>
      </c>
      <c r="D1058" t="s">
        <v>180</v>
      </c>
      <c r="E1058" s="446" t="s">
        <v>3922</v>
      </c>
    </row>
    <row r="1059" spans="1:5" ht="14.4" x14ac:dyDescent="0.3">
      <c r="A1059">
        <v>40976</v>
      </c>
      <c r="B1059" t="s">
        <v>1494</v>
      </c>
      <c r="C1059" t="s">
        <v>378</v>
      </c>
      <c r="D1059" t="s">
        <v>180</v>
      </c>
      <c r="E1059" s="446" t="s">
        <v>6829</v>
      </c>
    </row>
    <row r="1060" spans="1:5" ht="14.4" x14ac:dyDescent="0.3">
      <c r="A1060">
        <v>43091</v>
      </c>
      <c r="B1060" t="s">
        <v>1495</v>
      </c>
      <c r="C1060" t="s">
        <v>179</v>
      </c>
      <c r="D1060" t="s">
        <v>180</v>
      </c>
      <c r="E1060" s="446" t="s">
        <v>6830</v>
      </c>
    </row>
    <row r="1061" spans="1:5" ht="14.4" x14ac:dyDescent="0.3">
      <c r="A1061">
        <v>43092</v>
      </c>
      <c r="B1061" t="s">
        <v>1496</v>
      </c>
      <c r="C1061" t="s">
        <v>179</v>
      </c>
      <c r="D1061" t="s">
        <v>180</v>
      </c>
      <c r="E1061" s="446" t="s">
        <v>6831</v>
      </c>
    </row>
    <row r="1062" spans="1:5" ht="14.4" x14ac:dyDescent="0.3">
      <c r="A1062">
        <v>43089</v>
      </c>
      <c r="B1062" t="s">
        <v>1497</v>
      </c>
      <c r="C1062" t="s">
        <v>179</v>
      </c>
      <c r="D1062" t="s">
        <v>180</v>
      </c>
      <c r="E1062" s="446" t="s">
        <v>6832</v>
      </c>
    </row>
    <row r="1063" spans="1:5" ht="14.4" x14ac:dyDescent="0.3">
      <c r="A1063">
        <v>43090</v>
      </c>
      <c r="B1063" t="s">
        <v>1498</v>
      </c>
      <c r="C1063" t="s">
        <v>179</v>
      </c>
      <c r="D1063" t="s">
        <v>180</v>
      </c>
      <c r="E1063" s="446" t="s">
        <v>6833</v>
      </c>
    </row>
    <row r="1064" spans="1:5" ht="14.4" x14ac:dyDescent="0.3">
      <c r="A1064">
        <v>41967</v>
      </c>
      <c r="B1064" t="s">
        <v>1499</v>
      </c>
      <c r="C1064" t="s">
        <v>254</v>
      </c>
      <c r="D1064" t="s">
        <v>180</v>
      </c>
      <c r="E1064" s="446" t="s">
        <v>6834</v>
      </c>
    </row>
    <row r="1065" spans="1:5" ht="14.4" x14ac:dyDescent="0.3">
      <c r="A1065">
        <v>12760</v>
      </c>
      <c r="B1065" t="s">
        <v>1501</v>
      </c>
      <c r="C1065" t="s">
        <v>693</v>
      </c>
      <c r="D1065" t="s">
        <v>180</v>
      </c>
      <c r="E1065" s="446" t="s">
        <v>6835</v>
      </c>
    </row>
    <row r="1066" spans="1:5" ht="14.4" x14ac:dyDescent="0.3">
      <c r="A1066">
        <v>12759</v>
      </c>
      <c r="B1066" t="s">
        <v>1502</v>
      </c>
      <c r="C1066" t="s">
        <v>693</v>
      </c>
      <c r="D1066" t="s">
        <v>180</v>
      </c>
      <c r="E1066" s="446" t="s">
        <v>6836</v>
      </c>
    </row>
    <row r="1067" spans="1:5" ht="14.4" x14ac:dyDescent="0.3">
      <c r="A1067">
        <v>43105</v>
      </c>
      <c r="B1067" t="s">
        <v>1503</v>
      </c>
      <c r="C1067" t="s">
        <v>252</v>
      </c>
      <c r="D1067" t="s">
        <v>180</v>
      </c>
      <c r="E1067" s="446" t="s">
        <v>6837</v>
      </c>
    </row>
    <row r="1068" spans="1:5" ht="14.4" x14ac:dyDescent="0.3">
      <c r="A1068">
        <v>40424</v>
      </c>
      <c r="B1068" t="s">
        <v>1504</v>
      </c>
      <c r="C1068" t="s">
        <v>252</v>
      </c>
      <c r="D1068" t="s">
        <v>180</v>
      </c>
      <c r="E1068" s="446" t="s">
        <v>1750</v>
      </c>
    </row>
    <row r="1069" spans="1:5" ht="14.4" x14ac:dyDescent="0.3">
      <c r="A1069">
        <v>1325</v>
      </c>
      <c r="B1069" t="s">
        <v>1505</v>
      </c>
      <c r="C1069" t="s">
        <v>252</v>
      </c>
      <c r="D1069" t="s">
        <v>180</v>
      </c>
      <c r="E1069" s="446" t="s">
        <v>2468</v>
      </c>
    </row>
    <row r="1070" spans="1:5" ht="14.4" x14ac:dyDescent="0.3">
      <c r="A1070">
        <v>1327</v>
      </c>
      <c r="B1070" t="s">
        <v>1507</v>
      </c>
      <c r="C1070" t="s">
        <v>252</v>
      </c>
      <c r="D1070" t="s">
        <v>180</v>
      </c>
      <c r="E1070" s="446" t="s">
        <v>6838</v>
      </c>
    </row>
    <row r="1071" spans="1:5" ht="14.4" x14ac:dyDescent="0.3">
      <c r="A1071">
        <v>1328</v>
      </c>
      <c r="B1071" t="s">
        <v>1509</v>
      </c>
      <c r="C1071" t="s">
        <v>252</v>
      </c>
      <c r="D1071" t="s">
        <v>180</v>
      </c>
      <c r="E1071" s="446" t="s">
        <v>2332</v>
      </c>
    </row>
    <row r="1072" spans="1:5" ht="14.4" x14ac:dyDescent="0.3">
      <c r="A1072">
        <v>1321</v>
      </c>
      <c r="B1072" t="s">
        <v>1510</v>
      </c>
      <c r="C1072" t="s">
        <v>252</v>
      </c>
      <c r="D1072" t="s">
        <v>180</v>
      </c>
      <c r="E1072" s="446" t="s">
        <v>271</v>
      </c>
    </row>
    <row r="1073" spans="1:5" ht="14.4" x14ac:dyDescent="0.3">
      <c r="A1073">
        <v>1318</v>
      </c>
      <c r="B1073" t="s">
        <v>1512</v>
      </c>
      <c r="C1073" t="s">
        <v>252</v>
      </c>
      <c r="D1073" t="s">
        <v>180</v>
      </c>
      <c r="E1073" s="446" t="s">
        <v>5135</v>
      </c>
    </row>
    <row r="1074" spans="1:5" ht="14.4" x14ac:dyDescent="0.3">
      <c r="A1074">
        <v>1322</v>
      </c>
      <c r="B1074" t="s">
        <v>1514</v>
      </c>
      <c r="C1074" t="s">
        <v>252</v>
      </c>
      <c r="D1074" t="s">
        <v>180</v>
      </c>
      <c r="E1074" s="446" t="s">
        <v>6839</v>
      </c>
    </row>
    <row r="1075" spans="1:5" ht="14.4" x14ac:dyDescent="0.3">
      <c r="A1075">
        <v>1323</v>
      </c>
      <c r="B1075" t="s">
        <v>1516</v>
      </c>
      <c r="C1075" t="s">
        <v>252</v>
      </c>
      <c r="D1075" t="s">
        <v>180</v>
      </c>
      <c r="E1075" s="446" t="s">
        <v>6839</v>
      </c>
    </row>
    <row r="1076" spans="1:5" ht="14.4" x14ac:dyDescent="0.3">
      <c r="A1076">
        <v>1319</v>
      </c>
      <c r="B1076" t="s">
        <v>1517</v>
      </c>
      <c r="C1076" t="s">
        <v>252</v>
      </c>
      <c r="D1076" t="s">
        <v>180</v>
      </c>
      <c r="E1076" s="446" t="s">
        <v>2963</v>
      </c>
    </row>
    <row r="1077" spans="1:5" ht="14.4" x14ac:dyDescent="0.3">
      <c r="A1077">
        <v>11026</v>
      </c>
      <c r="B1077" t="s">
        <v>1518</v>
      </c>
      <c r="C1077" t="s">
        <v>252</v>
      </c>
      <c r="D1077" t="s">
        <v>180</v>
      </c>
      <c r="E1077" s="446" t="s">
        <v>6840</v>
      </c>
    </row>
    <row r="1078" spans="1:5" ht="14.4" x14ac:dyDescent="0.3">
      <c r="A1078">
        <v>11027</v>
      </c>
      <c r="B1078" t="s">
        <v>1520</v>
      </c>
      <c r="C1078" t="s">
        <v>252</v>
      </c>
      <c r="D1078" t="s">
        <v>180</v>
      </c>
      <c r="E1078" s="446" t="s">
        <v>6841</v>
      </c>
    </row>
    <row r="1079" spans="1:5" ht="14.4" x14ac:dyDescent="0.3">
      <c r="A1079">
        <v>11046</v>
      </c>
      <c r="B1079" t="s">
        <v>1521</v>
      </c>
      <c r="C1079" t="s">
        <v>252</v>
      </c>
      <c r="D1079" t="s">
        <v>180</v>
      </c>
      <c r="E1079" s="446" t="s">
        <v>6842</v>
      </c>
    </row>
    <row r="1080" spans="1:5" ht="14.4" x14ac:dyDescent="0.3">
      <c r="A1080">
        <v>11047</v>
      </c>
      <c r="B1080" t="s">
        <v>1522</v>
      </c>
      <c r="C1080" t="s">
        <v>252</v>
      </c>
      <c r="D1080" t="s">
        <v>180</v>
      </c>
      <c r="E1080" s="446" t="s">
        <v>6843</v>
      </c>
    </row>
    <row r="1081" spans="1:5" ht="14.4" x14ac:dyDescent="0.3">
      <c r="A1081">
        <v>43668</v>
      </c>
      <c r="B1081" t="s">
        <v>1524</v>
      </c>
      <c r="C1081" t="s">
        <v>252</v>
      </c>
      <c r="D1081" t="s">
        <v>180</v>
      </c>
      <c r="E1081" s="446" t="s">
        <v>324</v>
      </c>
    </row>
    <row r="1082" spans="1:5" ht="14.4" x14ac:dyDescent="0.3">
      <c r="A1082">
        <v>11049</v>
      </c>
      <c r="B1082" t="s">
        <v>1525</v>
      </c>
      <c r="C1082" t="s">
        <v>252</v>
      </c>
      <c r="D1082" t="s">
        <v>189</v>
      </c>
      <c r="E1082" s="446" t="s">
        <v>3665</v>
      </c>
    </row>
    <row r="1083" spans="1:5" ht="14.4" x14ac:dyDescent="0.3">
      <c r="A1083">
        <v>43106</v>
      </c>
      <c r="B1083" t="s">
        <v>1527</v>
      </c>
      <c r="C1083" t="s">
        <v>252</v>
      </c>
      <c r="D1083" t="s">
        <v>180</v>
      </c>
      <c r="E1083" s="446" t="s">
        <v>3521</v>
      </c>
    </row>
    <row r="1084" spans="1:5" ht="14.4" x14ac:dyDescent="0.3">
      <c r="A1084">
        <v>11051</v>
      </c>
      <c r="B1084" t="s">
        <v>1529</v>
      </c>
      <c r="C1084" t="s">
        <v>252</v>
      </c>
      <c r="D1084" t="s">
        <v>180</v>
      </c>
      <c r="E1084" s="446" t="s">
        <v>2041</v>
      </c>
    </row>
    <row r="1085" spans="1:5" ht="14.4" x14ac:dyDescent="0.3">
      <c r="A1085">
        <v>11061</v>
      </c>
      <c r="B1085" t="s">
        <v>1530</v>
      </c>
      <c r="C1085" t="s">
        <v>252</v>
      </c>
      <c r="D1085" t="s">
        <v>180</v>
      </c>
      <c r="E1085" s="446" t="s">
        <v>6844</v>
      </c>
    </row>
    <row r="1086" spans="1:5" ht="14.4" x14ac:dyDescent="0.3">
      <c r="A1086">
        <v>1333</v>
      </c>
      <c r="B1086" t="s">
        <v>6845</v>
      </c>
      <c r="C1086" t="s">
        <v>252</v>
      </c>
      <c r="D1086" t="s">
        <v>180</v>
      </c>
      <c r="E1086" s="446" t="s">
        <v>1085</v>
      </c>
    </row>
    <row r="1087" spans="1:5" ht="14.4" x14ac:dyDescent="0.3">
      <c r="A1087">
        <v>1330</v>
      </c>
      <c r="B1087" t="s">
        <v>6846</v>
      </c>
      <c r="C1087" t="s">
        <v>252</v>
      </c>
      <c r="D1087" t="s">
        <v>180</v>
      </c>
      <c r="E1087" s="446" t="s">
        <v>275</v>
      </c>
    </row>
    <row r="1088" spans="1:5" ht="14.4" x14ac:dyDescent="0.3">
      <c r="A1088">
        <v>43667</v>
      </c>
      <c r="B1088" t="s">
        <v>6847</v>
      </c>
      <c r="C1088" t="s">
        <v>252</v>
      </c>
      <c r="D1088" t="s">
        <v>180</v>
      </c>
      <c r="E1088" s="446" t="s">
        <v>1813</v>
      </c>
    </row>
    <row r="1089" spans="1:5" ht="14.4" x14ac:dyDescent="0.3">
      <c r="A1089">
        <v>10957</v>
      </c>
      <c r="B1089" t="s">
        <v>6848</v>
      </c>
      <c r="C1089" t="s">
        <v>252</v>
      </c>
      <c r="D1089" t="s">
        <v>180</v>
      </c>
      <c r="E1089" s="446" t="s">
        <v>3223</v>
      </c>
    </row>
    <row r="1090" spans="1:5" ht="14.4" x14ac:dyDescent="0.3">
      <c r="A1090">
        <v>1332</v>
      </c>
      <c r="B1090" t="s">
        <v>6849</v>
      </c>
      <c r="C1090" t="s">
        <v>252</v>
      </c>
      <c r="D1090" t="s">
        <v>180</v>
      </c>
      <c r="E1090" s="446" t="s">
        <v>2561</v>
      </c>
    </row>
    <row r="1091" spans="1:5" ht="14.4" x14ac:dyDescent="0.3">
      <c r="A1091">
        <v>1334</v>
      </c>
      <c r="B1091" t="s">
        <v>6850</v>
      </c>
      <c r="C1091" t="s">
        <v>252</v>
      </c>
      <c r="D1091" t="s">
        <v>180</v>
      </c>
      <c r="E1091" s="446" t="s">
        <v>6851</v>
      </c>
    </row>
    <row r="1092" spans="1:5" ht="14.4" x14ac:dyDescent="0.3">
      <c r="A1092">
        <v>1335</v>
      </c>
      <c r="B1092" t="s">
        <v>6852</v>
      </c>
      <c r="C1092" t="s">
        <v>252</v>
      </c>
      <c r="D1092" t="s">
        <v>180</v>
      </c>
      <c r="E1092" s="446" t="s">
        <v>6853</v>
      </c>
    </row>
    <row r="1093" spans="1:5" ht="14.4" x14ac:dyDescent="0.3">
      <c r="A1093">
        <v>40425</v>
      </c>
      <c r="B1093" t="s">
        <v>1534</v>
      </c>
      <c r="C1093" t="s">
        <v>252</v>
      </c>
      <c r="D1093" t="s">
        <v>180</v>
      </c>
      <c r="E1093" s="446" t="s">
        <v>6854</v>
      </c>
    </row>
    <row r="1094" spans="1:5" ht="14.4" x14ac:dyDescent="0.3">
      <c r="A1094">
        <v>1337</v>
      </c>
      <c r="B1094" t="s">
        <v>6855</v>
      </c>
      <c r="C1094" t="s">
        <v>252</v>
      </c>
      <c r="D1094" t="s">
        <v>180</v>
      </c>
      <c r="E1094" s="446" t="s">
        <v>3223</v>
      </c>
    </row>
    <row r="1095" spans="1:5" ht="14.4" x14ac:dyDescent="0.3">
      <c r="A1095">
        <v>1338</v>
      </c>
      <c r="B1095" t="s">
        <v>1536</v>
      </c>
      <c r="C1095" t="s">
        <v>693</v>
      </c>
      <c r="D1095" t="s">
        <v>189</v>
      </c>
      <c r="E1095" s="446" t="s">
        <v>5361</v>
      </c>
    </row>
    <row r="1096" spans="1:5" ht="14.4" x14ac:dyDescent="0.3">
      <c r="A1096">
        <v>1340</v>
      </c>
      <c r="B1096" t="s">
        <v>1537</v>
      </c>
      <c r="C1096" t="s">
        <v>693</v>
      </c>
      <c r="D1096" t="s">
        <v>180</v>
      </c>
      <c r="E1096" s="446" t="s">
        <v>6856</v>
      </c>
    </row>
    <row r="1097" spans="1:5" ht="14.4" x14ac:dyDescent="0.3">
      <c r="A1097">
        <v>1341</v>
      </c>
      <c r="B1097" t="s">
        <v>1538</v>
      </c>
      <c r="C1097" t="s">
        <v>693</v>
      </c>
      <c r="D1097" t="s">
        <v>180</v>
      </c>
      <c r="E1097" s="446" t="s">
        <v>6857</v>
      </c>
    </row>
    <row r="1098" spans="1:5" ht="14.4" x14ac:dyDescent="0.3">
      <c r="A1098">
        <v>34659</v>
      </c>
      <c r="B1098" t="s">
        <v>1539</v>
      </c>
      <c r="C1098" t="s">
        <v>693</v>
      </c>
      <c r="D1098" t="s">
        <v>180</v>
      </c>
      <c r="E1098" s="446" t="s">
        <v>6858</v>
      </c>
    </row>
    <row r="1099" spans="1:5" ht="14.4" x14ac:dyDescent="0.3">
      <c r="A1099">
        <v>34514</v>
      </c>
      <c r="B1099" t="s">
        <v>1540</v>
      </c>
      <c r="C1099" t="s">
        <v>693</v>
      </c>
      <c r="D1099" t="s">
        <v>189</v>
      </c>
      <c r="E1099" s="446" t="s">
        <v>6859</v>
      </c>
    </row>
    <row r="1100" spans="1:5" ht="14.4" x14ac:dyDescent="0.3">
      <c r="A1100">
        <v>34660</v>
      </c>
      <c r="B1100" t="s">
        <v>1541</v>
      </c>
      <c r="C1100" t="s">
        <v>693</v>
      </c>
      <c r="D1100" t="s">
        <v>180</v>
      </c>
      <c r="E1100" s="446" t="s">
        <v>6860</v>
      </c>
    </row>
    <row r="1101" spans="1:5" ht="14.4" x14ac:dyDescent="0.3">
      <c r="A1101">
        <v>34661</v>
      </c>
      <c r="B1101" t="s">
        <v>1542</v>
      </c>
      <c r="C1101" t="s">
        <v>693</v>
      </c>
      <c r="D1101" t="s">
        <v>180</v>
      </c>
      <c r="E1101" s="446" t="s">
        <v>6861</v>
      </c>
    </row>
    <row r="1102" spans="1:5" ht="14.4" x14ac:dyDescent="0.3">
      <c r="A1102">
        <v>34667</v>
      </c>
      <c r="B1102" t="s">
        <v>1543</v>
      </c>
      <c r="C1102" t="s">
        <v>693</v>
      </c>
      <c r="D1102" t="s">
        <v>180</v>
      </c>
      <c r="E1102" s="446" t="s">
        <v>6862</v>
      </c>
    </row>
    <row r="1103" spans="1:5" ht="14.4" x14ac:dyDescent="0.3">
      <c r="A1103">
        <v>34668</v>
      </c>
      <c r="B1103" t="s">
        <v>1544</v>
      </c>
      <c r="C1103" t="s">
        <v>693</v>
      </c>
      <c r="D1103" t="s">
        <v>180</v>
      </c>
      <c r="E1103" s="446" t="s">
        <v>6863</v>
      </c>
    </row>
    <row r="1104" spans="1:5" ht="14.4" x14ac:dyDescent="0.3">
      <c r="A1104">
        <v>34741</v>
      </c>
      <c r="B1104" t="s">
        <v>1545</v>
      </c>
      <c r="C1104" t="s">
        <v>693</v>
      </c>
      <c r="D1104" t="s">
        <v>180</v>
      </c>
      <c r="E1104" s="446" t="s">
        <v>6864</v>
      </c>
    </row>
    <row r="1105" spans="1:5" ht="14.4" x14ac:dyDescent="0.3">
      <c r="A1105">
        <v>34664</v>
      </c>
      <c r="B1105" t="s">
        <v>1546</v>
      </c>
      <c r="C1105" t="s">
        <v>693</v>
      </c>
      <c r="D1105" t="s">
        <v>180</v>
      </c>
      <c r="E1105" s="446" t="s">
        <v>6865</v>
      </c>
    </row>
    <row r="1106" spans="1:5" ht="14.4" x14ac:dyDescent="0.3">
      <c r="A1106">
        <v>34665</v>
      </c>
      <c r="B1106" t="s">
        <v>1547</v>
      </c>
      <c r="C1106" t="s">
        <v>693</v>
      </c>
      <c r="D1106" t="s">
        <v>180</v>
      </c>
      <c r="E1106" s="446" t="s">
        <v>6866</v>
      </c>
    </row>
    <row r="1107" spans="1:5" ht="14.4" x14ac:dyDescent="0.3">
      <c r="A1107">
        <v>34666</v>
      </c>
      <c r="B1107" t="s">
        <v>1549</v>
      </c>
      <c r="C1107" t="s">
        <v>693</v>
      </c>
      <c r="D1107" t="s">
        <v>180</v>
      </c>
      <c r="E1107" s="446" t="s">
        <v>6867</v>
      </c>
    </row>
    <row r="1108" spans="1:5" ht="14.4" x14ac:dyDescent="0.3">
      <c r="A1108">
        <v>34669</v>
      </c>
      <c r="B1108" t="s">
        <v>1550</v>
      </c>
      <c r="C1108" t="s">
        <v>693</v>
      </c>
      <c r="D1108" t="s">
        <v>180</v>
      </c>
      <c r="E1108" s="446" t="s">
        <v>6868</v>
      </c>
    </row>
    <row r="1109" spans="1:5" ht="14.4" x14ac:dyDescent="0.3">
      <c r="A1109">
        <v>34670</v>
      </c>
      <c r="B1109" t="s">
        <v>1552</v>
      </c>
      <c r="C1109" t="s">
        <v>693</v>
      </c>
      <c r="D1109" t="s">
        <v>180</v>
      </c>
      <c r="E1109" s="446" t="s">
        <v>2552</v>
      </c>
    </row>
    <row r="1110" spans="1:5" ht="14.4" x14ac:dyDescent="0.3">
      <c r="A1110">
        <v>34671</v>
      </c>
      <c r="B1110" t="s">
        <v>1553</v>
      </c>
      <c r="C1110" t="s">
        <v>693</v>
      </c>
      <c r="D1110" t="s">
        <v>180</v>
      </c>
      <c r="E1110" s="446" t="s">
        <v>5659</v>
      </c>
    </row>
    <row r="1111" spans="1:5" ht="14.4" x14ac:dyDescent="0.3">
      <c r="A1111">
        <v>34672</v>
      </c>
      <c r="B1111" t="s">
        <v>1554</v>
      </c>
      <c r="C1111" t="s">
        <v>693</v>
      </c>
      <c r="D1111" t="s">
        <v>180</v>
      </c>
      <c r="E1111" s="446" t="s">
        <v>6869</v>
      </c>
    </row>
    <row r="1112" spans="1:5" ht="14.4" x14ac:dyDescent="0.3">
      <c r="A1112">
        <v>34673</v>
      </c>
      <c r="B1112" t="s">
        <v>1555</v>
      </c>
      <c r="C1112" t="s">
        <v>693</v>
      </c>
      <c r="D1112" t="s">
        <v>180</v>
      </c>
      <c r="E1112" s="446" t="s">
        <v>6870</v>
      </c>
    </row>
    <row r="1113" spans="1:5" ht="14.4" x14ac:dyDescent="0.3">
      <c r="A1113">
        <v>34674</v>
      </c>
      <c r="B1113" t="s">
        <v>1556</v>
      </c>
      <c r="C1113" t="s">
        <v>693</v>
      </c>
      <c r="D1113" t="s">
        <v>180</v>
      </c>
      <c r="E1113" s="446" t="s">
        <v>6871</v>
      </c>
    </row>
    <row r="1114" spans="1:5" ht="14.4" x14ac:dyDescent="0.3">
      <c r="A1114">
        <v>34675</v>
      </c>
      <c r="B1114" t="s">
        <v>1557</v>
      </c>
      <c r="C1114" t="s">
        <v>693</v>
      </c>
      <c r="D1114" t="s">
        <v>180</v>
      </c>
      <c r="E1114" s="446" t="s">
        <v>6872</v>
      </c>
    </row>
    <row r="1115" spans="1:5" ht="14.4" x14ac:dyDescent="0.3">
      <c r="A1115">
        <v>34676</v>
      </c>
      <c r="B1115" t="s">
        <v>1559</v>
      </c>
      <c r="C1115" t="s">
        <v>693</v>
      </c>
      <c r="D1115" t="s">
        <v>180</v>
      </c>
      <c r="E1115" s="446" t="s">
        <v>4176</v>
      </c>
    </row>
    <row r="1116" spans="1:5" ht="14.4" x14ac:dyDescent="0.3">
      <c r="A1116">
        <v>34677</v>
      </c>
      <c r="B1116" t="s">
        <v>1561</v>
      </c>
      <c r="C1116" t="s">
        <v>693</v>
      </c>
      <c r="D1116" t="s">
        <v>180</v>
      </c>
      <c r="E1116" s="446" t="s">
        <v>6873</v>
      </c>
    </row>
    <row r="1117" spans="1:5" ht="14.4" x14ac:dyDescent="0.3">
      <c r="A1117">
        <v>43126</v>
      </c>
      <c r="B1117" t="s">
        <v>1563</v>
      </c>
      <c r="C1117" t="s">
        <v>693</v>
      </c>
      <c r="D1117" t="s">
        <v>180</v>
      </c>
      <c r="E1117" s="446" t="s">
        <v>6874</v>
      </c>
    </row>
    <row r="1118" spans="1:5" ht="14.4" x14ac:dyDescent="0.3">
      <c r="A1118">
        <v>43124</v>
      </c>
      <c r="B1118" t="s">
        <v>1564</v>
      </c>
      <c r="C1118" t="s">
        <v>693</v>
      </c>
      <c r="D1118" t="s">
        <v>180</v>
      </c>
      <c r="E1118" s="446" t="s">
        <v>6875</v>
      </c>
    </row>
    <row r="1119" spans="1:5" ht="14.4" x14ac:dyDescent="0.3">
      <c r="A1119">
        <v>43125</v>
      </c>
      <c r="B1119" t="s">
        <v>1565</v>
      </c>
      <c r="C1119" t="s">
        <v>693</v>
      </c>
      <c r="D1119" t="s">
        <v>180</v>
      </c>
      <c r="E1119" s="446" t="s">
        <v>6876</v>
      </c>
    </row>
    <row r="1120" spans="1:5" ht="14.4" x14ac:dyDescent="0.3">
      <c r="A1120">
        <v>40623</v>
      </c>
      <c r="B1120" t="s">
        <v>1566</v>
      </c>
      <c r="C1120" t="s">
        <v>710</v>
      </c>
      <c r="D1120" t="s">
        <v>180</v>
      </c>
      <c r="E1120" s="446" t="s">
        <v>6877</v>
      </c>
    </row>
    <row r="1121" spans="1:5" ht="14.4" x14ac:dyDescent="0.3">
      <c r="A1121">
        <v>43701</v>
      </c>
      <c r="B1121" t="s">
        <v>1567</v>
      </c>
      <c r="C1121" t="s">
        <v>252</v>
      </c>
      <c r="D1121" t="s">
        <v>189</v>
      </c>
      <c r="E1121" s="446" t="s">
        <v>4237</v>
      </c>
    </row>
    <row r="1122" spans="1:5" ht="14.4" x14ac:dyDescent="0.3">
      <c r="A1122">
        <v>1345</v>
      </c>
      <c r="B1122" t="s">
        <v>6878</v>
      </c>
      <c r="C1122" t="s">
        <v>693</v>
      </c>
      <c r="D1122" t="s">
        <v>180</v>
      </c>
      <c r="E1122" s="446" t="s">
        <v>6879</v>
      </c>
    </row>
    <row r="1123" spans="1:5" ht="14.4" x14ac:dyDescent="0.3">
      <c r="A1123">
        <v>1346</v>
      </c>
      <c r="B1123" t="s">
        <v>6880</v>
      </c>
      <c r="C1123" t="s">
        <v>693</v>
      </c>
      <c r="D1123" t="s">
        <v>180</v>
      </c>
      <c r="E1123" s="446" t="s">
        <v>6881</v>
      </c>
    </row>
    <row r="1124" spans="1:5" ht="14.4" x14ac:dyDescent="0.3">
      <c r="A1124">
        <v>1347</v>
      </c>
      <c r="B1124" t="s">
        <v>6882</v>
      </c>
      <c r="C1124" t="s">
        <v>693</v>
      </c>
      <c r="D1124" t="s">
        <v>180</v>
      </c>
      <c r="E1124" s="446" t="s">
        <v>6883</v>
      </c>
    </row>
    <row r="1125" spans="1:5" ht="14.4" x14ac:dyDescent="0.3">
      <c r="A1125">
        <v>43678</v>
      </c>
      <c r="B1125" t="s">
        <v>1568</v>
      </c>
      <c r="C1125" t="s">
        <v>693</v>
      </c>
      <c r="D1125" t="s">
        <v>180</v>
      </c>
      <c r="E1125" s="446" t="s">
        <v>6884</v>
      </c>
    </row>
    <row r="1126" spans="1:5" ht="14.4" x14ac:dyDescent="0.3">
      <c r="A1126">
        <v>43680</v>
      </c>
      <c r="B1126" t="s">
        <v>1569</v>
      </c>
      <c r="C1126" t="s">
        <v>693</v>
      </c>
      <c r="D1126" t="s">
        <v>180</v>
      </c>
      <c r="E1126" s="446" t="s">
        <v>6885</v>
      </c>
    </row>
    <row r="1127" spans="1:5" ht="14.4" x14ac:dyDescent="0.3">
      <c r="A1127">
        <v>43679</v>
      </c>
      <c r="B1127" t="s">
        <v>1570</v>
      </c>
      <c r="C1127" t="s">
        <v>693</v>
      </c>
      <c r="D1127" t="s">
        <v>180</v>
      </c>
      <c r="E1127" s="446" t="s">
        <v>6886</v>
      </c>
    </row>
    <row r="1128" spans="1:5" ht="14.4" x14ac:dyDescent="0.3">
      <c r="A1128">
        <v>1355</v>
      </c>
      <c r="B1128" t="s">
        <v>6887</v>
      </c>
      <c r="C1128" t="s">
        <v>693</v>
      </c>
      <c r="D1128" t="s">
        <v>180</v>
      </c>
      <c r="E1128" s="446" t="s">
        <v>6888</v>
      </c>
    </row>
    <row r="1129" spans="1:5" ht="14.4" x14ac:dyDescent="0.3">
      <c r="A1129">
        <v>1358</v>
      </c>
      <c r="B1129" t="s">
        <v>6889</v>
      </c>
      <c r="C1129" t="s">
        <v>693</v>
      </c>
      <c r="D1129" t="s">
        <v>180</v>
      </c>
      <c r="E1129" s="446" t="s">
        <v>6890</v>
      </c>
    </row>
    <row r="1130" spans="1:5" ht="14.4" x14ac:dyDescent="0.3">
      <c r="A1130">
        <v>43677</v>
      </c>
      <c r="B1130" t="s">
        <v>1572</v>
      </c>
      <c r="C1130" t="s">
        <v>693</v>
      </c>
      <c r="D1130" t="s">
        <v>180</v>
      </c>
      <c r="E1130" s="446" t="s">
        <v>6891</v>
      </c>
    </row>
    <row r="1131" spans="1:5" ht="14.4" x14ac:dyDescent="0.3">
      <c r="A1131">
        <v>43682</v>
      </c>
      <c r="B1131" t="s">
        <v>1573</v>
      </c>
      <c r="C1131" t="s">
        <v>693</v>
      </c>
      <c r="D1131" t="s">
        <v>180</v>
      </c>
      <c r="E1131" s="446" t="s">
        <v>6892</v>
      </c>
    </row>
    <row r="1132" spans="1:5" ht="14.4" x14ac:dyDescent="0.3">
      <c r="A1132">
        <v>43681</v>
      </c>
      <c r="B1132" t="s">
        <v>6893</v>
      </c>
      <c r="C1132" t="s">
        <v>693</v>
      </c>
      <c r="D1132" t="s">
        <v>189</v>
      </c>
      <c r="E1132" s="446" t="s">
        <v>6894</v>
      </c>
    </row>
    <row r="1133" spans="1:5" ht="14.4" x14ac:dyDescent="0.3">
      <c r="A1133">
        <v>20971</v>
      </c>
      <c r="B1133" t="s">
        <v>1574</v>
      </c>
      <c r="C1133" t="s">
        <v>179</v>
      </c>
      <c r="D1133" t="s">
        <v>180</v>
      </c>
      <c r="E1133" s="446" t="s">
        <v>6895</v>
      </c>
    </row>
    <row r="1134" spans="1:5" ht="14.4" x14ac:dyDescent="0.3">
      <c r="A1134">
        <v>39746</v>
      </c>
      <c r="B1134" t="s">
        <v>1575</v>
      </c>
      <c r="C1134" t="s">
        <v>179</v>
      </c>
      <c r="D1134" t="s">
        <v>180</v>
      </c>
      <c r="E1134" s="446" t="s">
        <v>6896</v>
      </c>
    </row>
    <row r="1135" spans="1:5" ht="14.4" x14ac:dyDescent="0.3">
      <c r="A1135">
        <v>13279</v>
      </c>
      <c r="B1135" t="s">
        <v>6897</v>
      </c>
      <c r="C1135" t="s">
        <v>252</v>
      </c>
      <c r="D1135" t="s">
        <v>180</v>
      </c>
      <c r="E1135" s="446" t="s">
        <v>2495</v>
      </c>
    </row>
    <row r="1136" spans="1:5" ht="14.4" x14ac:dyDescent="0.3">
      <c r="A1136">
        <v>11977</v>
      </c>
      <c r="B1136" t="s">
        <v>1576</v>
      </c>
      <c r="C1136" t="s">
        <v>179</v>
      </c>
      <c r="D1136" t="s">
        <v>180</v>
      </c>
      <c r="E1136" s="446" t="s">
        <v>6898</v>
      </c>
    </row>
    <row r="1137" spans="1:5" ht="14.4" x14ac:dyDescent="0.3">
      <c r="A1137">
        <v>11976</v>
      </c>
      <c r="B1137" t="s">
        <v>1577</v>
      </c>
      <c r="C1137" t="s">
        <v>179</v>
      </c>
      <c r="D1137" t="s">
        <v>180</v>
      </c>
      <c r="E1137" s="446" t="s">
        <v>2787</v>
      </c>
    </row>
    <row r="1138" spans="1:5" ht="14.4" x14ac:dyDescent="0.3">
      <c r="A1138">
        <v>11975</v>
      </c>
      <c r="B1138" t="s">
        <v>1578</v>
      </c>
      <c r="C1138" t="s">
        <v>179</v>
      </c>
      <c r="D1138" t="s">
        <v>180</v>
      </c>
      <c r="E1138" s="446" t="s">
        <v>4989</v>
      </c>
    </row>
    <row r="1139" spans="1:5" ht="14.4" x14ac:dyDescent="0.3">
      <c r="A1139">
        <v>1368</v>
      </c>
      <c r="B1139" t="s">
        <v>1579</v>
      </c>
      <c r="C1139" t="s">
        <v>179</v>
      </c>
      <c r="D1139" t="s">
        <v>189</v>
      </c>
      <c r="E1139" s="446" t="s">
        <v>6899</v>
      </c>
    </row>
    <row r="1140" spans="1:5" ht="14.4" x14ac:dyDescent="0.3">
      <c r="A1140">
        <v>1367</v>
      </c>
      <c r="B1140" t="s">
        <v>1580</v>
      </c>
      <c r="C1140" t="s">
        <v>179</v>
      </c>
      <c r="D1140" t="s">
        <v>180</v>
      </c>
      <c r="E1140" s="446" t="s">
        <v>6900</v>
      </c>
    </row>
    <row r="1141" spans="1:5" ht="14.4" x14ac:dyDescent="0.3">
      <c r="A1141">
        <v>1380</v>
      </c>
      <c r="B1141" t="s">
        <v>1581</v>
      </c>
      <c r="C1141" t="s">
        <v>252</v>
      </c>
      <c r="D1141" t="s">
        <v>180</v>
      </c>
      <c r="E1141" s="446" t="s">
        <v>196</v>
      </c>
    </row>
    <row r="1142" spans="1:5" ht="14.4" x14ac:dyDescent="0.3">
      <c r="A1142">
        <v>1375</v>
      </c>
      <c r="B1142" t="s">
        <v>1583</v>
      </c>
      <c r="C1142" t="s">
        <v>252</v>
      </c>
      <c r="D1142" t="s">
        <v>180</v>
      </c>
      <c r="E1142" s="446" t="s">
        <v>6901</v>
      </c>
    </row>
    <row r="1143" spans="1:5" ht="14.4" x14ac:dyDescent="0.3">
      <c r="A1143">
        <v>1379</v>
      </c>
      <c r="B1143" t="s">
        <v>1585</v>
      </c>
      <c r="C1143" t="s">
        <v>252</v>
      </c>
      <c r="D1143" t="s">
        <v>189</v>
      </c>
      <c r="E1143" s="446" t="s">
        <v>2783</v>
      </c>
    </row>
    <row r="1144" spans="1:5" ht="14.4" x14ac:dyDescent="0.3">
      <c r="A1144">
        <v>13284</v>
      </c>
      <c r="B1144" t="s">
        <v>1586</v>
      </c>
      <c r="C1144" t="s">
        <v>252</v>
      </c>
      <c r="D1144" t="s">
        <v>180</v>
      </c>
      <c r="E1144" s="446" t="s">
        <v>896</v>
      </c>
    </row>
    <row r="1145" spans="1:5" ht="14.4" x14ac:dyDescent="0.3">
      <c r="A1145">
        <v>44528</v>
      </c>
      <c r="B1145" t="s">
        <v>6902</v>
      </c>
      <c r="C1145" t="s">
        <v>252</v>
      </c>
      <c r="D1145" t="s">
        <v>180</v>
      </c>
      <c r="E1145" s="446" t="s">
        <v>456</v>
      </c>
    </row>
    <row r="1146" spans="1:5" ht="14.4" x14ac:dyDescent="0.3">
      <c r="A1146">
        <v>34753</v>
      </c>
      <c r="B1146" t="s">
        <v>1588</v>
      </c>
      <c r="C1146" t="s">
        <v>252</v>
      </c>
      <c r="D1146" t="s">
        <v>180</v>
      </c>
      <c r="E1146" s="446" t="s">
        <v>6531</v>
      </c>
    </row>
    <row r="1147" spans="1:5" ht="14.4" x14ac:dyDescent="0.3">
      <c r="A1147">
        <v>420</v>
      </c>
      <c r="B1147" t="s">
        <v>1589</v>
      </c>
      <c r="C1147" t="s">
        <v>179</v>
      </c>
      <c r="D1147" t="s">
        <v>180</v>
      </c>
      <c r="E1147" s="446" t="s">
        <v>6903</v>
      </c>
    </row>
    <row r="1148" spans="1:5" ht="14.4" x14ac:dyDescent="0.3">
      <c r="A1148">
        <v>12327</v>
      </c>
      <c r="B1148" t="s">
        <v>1590</v>
      </c>
      <c r="C1148" t="s">
        <v>179</v>
      </c>
      <c r="D1148" t="s">
        <v>180</v>
      </c>
      <c r="E1148" s="446" t="s">
        <v>6904</v>
      </c>
    </row>
    <row r="1149" spans="1:5" ht="14.4" x14ac:dyDescent="0.3">
      <c r="A1149">
        <v>36148</v>
      </c>
      <c r="B1149" t="s">
        <v>6905</v>
      </c>
      <c r="C1149" t="s">
        <v>179</v>
      </c>
      <c r="D1149" t="s">
        <v>180</v>
      </c>
      <c r="E1149" s="446" t="s">
        <v>6522</v>
      </c>
    </row>
    <row r="1150" spans="1:5" ht="14.4" x14ac:dyDescent="0.3">
      <c r="A1150">
        <v>12329</v>
      </c>
      <c r="B1150" t="s">
        <v>1591</v>
      </c>
      <c r="C1150" t="s">
        <v>252</v>
      </c>
      <c r="D1150" t="s">
        <v>180</v>
      </c>
      <c r="E1150" s="446" t="s">
        <v>6906</v>
      </c>
    </row>
    <row r="1151" spans="1:5" ht="14.4" x14ac:dyDescent="0.3">
      <c r="A1151">
        <v>1339</v>
      </c>
      <c r="B1151" t="s">
        <v>1592</v>
      </c>
      <c r="C1151" t="s">
        <v>252</v>
      </c>
      <c r="D1151" t="s">
        <v>180</v>
      </c>
      <c r="E1151" s="446" t="s">
        <v>6907</v>
      </c>
    </row>
    <row r="1152" spans="1:5" ht="14.4" x14ac:dyDescent="0.3">
      <c r="A1152">
        <v>44396</v>
      </c>
      <c r="B1152" t="s">
        <v>1593</v>
      </c>
      <c r="C1152" t="s">
        <v>252</v>
      </c>
      <c r="D1152" t="s">
        <v>180</v>
      </c>
      <c r="E1152" s="446" t="s">
        <v>6908</v>
      </c>
    </row>
    <row r="1153" spans="1:5" ht="14.4" x14ac:dyDescent="0.3">
      <c r="A1153">
        <v>44327</v>
      </c>
      <c r="B1153" t="s">
        <v>1594</v>
      </c>
      <c r="C1153" t="s">
        <v>254</v>
      </c>
      <c r="D1153" t="s">
        <v>180</v>
      </c>
      <c r="E1153" s="446" t="s">
        <v>6909</v>
      </c>
    </row>
    <row r="1154" spans="1:5" ht="14.4" x14ac:dyDescent="0.3">
      <c r="A1154">
        <v>37418</v>
      </c>
      <c r="B1154" t="s">
        <v>1595</v>
      </c>
      <c r="C1154" t="s">
        <v>179</v>
      </c>
      <c r="D1154" t="s">
        <v>180</v>
      </c>
      <c r="E1154" s="446" t="s">
        <v>352</v>
      </c>
    </row>
    <row r="1155" spans="1:5" ht="14.4" x14ac:dyDescent="0.3">
      <c r="A1155">
        <v>37419</v>
      </c>
      <c r="B1155" t="s">
        <v>1597</v>
      </c>
      <c r="C1155" t="s">
        <v>179</v>
      </c>
      <c r="D1155" t="s">
        <v>180</v>
      </c>
      <c r="E1155" s="446" t="s">
        <v>6910</v>
      </c>
    </row>
    <row r="1156" spans="1:5" ht="14.4" x14ac:dyDescent="0.3">
      <c r="A1156">
        <v>1427</v>
      </c>
      <c r="B1156" t="s">
        <v>1598</v>
      </c>
      <c r="C1156" t="s">
        <v>179</v>
      </c>
      <c r="D1156" t="s">
        <v>180</v>
      </c>
      <c r="E1156" s="446" t="s">
        <v>6911</v>
      </c>
    </row>
    <row r="1157" spans="1:5" ht="14.4" x14ac:dyDescent="0.3">
      <c r="A1157">
        <v>1402</v>
      </c>
      <c r="B1157" t="s">
        <v>1599</v>
      </c>
      <c r="C1157" t="s">
        <v>179</v>
      </c>
      <c r="D1157" t="s">
        <v>180</v>
      </c>
      <c r="E1157" s="446" t="s">
        <v>6912</v>
      </c>
    </row>
    <row r="1158" spans="1:5" ht="14.4" x14ac:dyDescent="0.3">
      <c r="A1158">
        <v>1420</v>
      </c>
      <c r="B1158" t="s">
        <v>1600</v>
      </c>
      <c r="C1158" t="s">
        <v>179</v>
      </c>
      <c r="D1158" t="s">
        <v>180</v>
      </c>
      <c r="E1158" s="446" t="s">
        <v>2965</v>
      </c>
    </row>
    <row r="1159" spans="1:5" ht="14.4" x14ac:dyDescent="0.3">
      <c r="A1159">
        <v>1419</v>
      </c>
      <c r="B1159" t="s">
        <v>1601</v>
      </c>
      <c r="C1159" t="s">
        <v>179</v>
      </c>
      <c r="D1159" t="s">
        <v>180</v>
      </c>
      <c r="E1159" s="446" t="s">
        <v>1842</v>
      </c>
    </row>
    <row r="1160" spans="1:5" ht="14.4" x14ac:dyDescent="0.3">
      <c r="A1160">
        <v>1414</v>
      </c>
      <c r="B1160" t="s">
        <v>1602</v>
      </c>
      <c r="C1160" t="s">
        <v>179</v>
      </c>
      <c r="D1160" t="s">
        <v>180</v>
      </c>
      <c r="E1160" s="446" t="s">
        <v>6913</v>
      </c>
    </row>
    <row r="1161" spans="1:5" ht="14.4" x14ac:dyDescent="0.3">
      <c r="A1161">
        <v>1413</v>
      </c>
      <c r="B1161" t="s">
        <v>1603</v>
      </c>
      <c r="C1161" t="s">
        <v>179</v>
      </c>
      <c r="D1161" t="s">
        <v>180</v>
      </c>
      <c r="E1161" s="446" t="s">
        <v>6914</v>
      </c>
    </row>
    <row r="1162" spans="1:5" ht="14.4" x14ac:dyDescent="0.3">
      <c r="A1162">
        <v>1412</v>
      </c>
      <c r="B1162" t="s">
        <v>1604</v>
      </c>
      <c r="C1162" t="s">
        <v>179</v>
      </c>
      <c r="D1162" t="s">
        <v>180</v>
      </c>
      <c r="E1162" s="446" t="s">
        <v>5829</v>
      </c>
    </row>
    <row r="1163" spans="1:5" ht="14.4" x14ac:dyDescent="0.3">
      <c r="A1163">
        <v>1406</v>
      </c>
      <c r="B1163" t="s">
        <v>1605</v>
      </c>
      <c r="C1163" t="s">
        <v>179</v>
      </c>
      <c r="D1163" t="s">
        <v>180</v>
      </c>
      <c r="E1163" s="446" t="s">
        <v>6915</v>
      </c>
    </row>
    <row r="1164" spans="1:5" ht="14.4" x14ac:dyDescent="0.3">
      <c r="A1164">
        <v>11281</v>
      </c>
      <c r="B1164" t="s">
        <v>1607</v>
      </c>
      <c r="C1164" t="s">
        <v>179</v>
      </c>
      <c r="D1164" t="s">
        <v>189</v>
      </c>
      <c r="E1164" s="446" t="s">
        <v>6916</v>
      </c>
    </row>
    <row r="1165" spans="1:5" ht="14.4" x14ac:dyDescent="0.3">
      <c r="A1165">
        <v>1442</v>
      </c>
      <c r="B1165" t="s">
        <v>1608</v>
      </c>
      <c r="C1165" t="s">
        <v>179</v>
      </c>
      <c r="D1165" t="s">
        <v>180</v>
      </c>
      <c r="E1165" s="446" t="s">
        <v>6917</v>
      </c>
    </row>
    <row r="1166" spans="1:5" ht="14.4" x14ac:dyDescent="0.3">
      <c r="A1166">
        <v>13457</v>
      </c>
      <c r="B1166" t="s">
        <v>1609</v>
      </c>
      <c r="C1166" t="s">
        <v>179</v>
      </c>
      <c r="D1166" t="s">
        <v>180</v>
      </c>
      <c r="E1166" s="446" t="s">
        <v>6918</v>
      </c>
    </row>
    <row r="1167" spans="1:5" ht="14.4" x14ac:dyDescent="0.3">
      <c r="A1167">
        <v>40699</v>
      </c>
      <c r="B1167" t="s">
        <v>1610</v>
      </c>
      <c r="C1167" t="s">
        <v>179</v>
      </c>
      <c r="D1167" t="s">
        <v>180</v>
      </c>
      <c r="E1167" s="446" t="s">
        <v>6919</v>
      </c>
    </row>
    <row r="1168" spans="1:5" ht="14.4" x14ac:dyDescent="0.3">
      <c r="A1168">
        <v>40701</v>
      </c>
      <c r="B1168" t="s">
        <v>1611</v>
      </c>
      <c r="C1168" t="s">
        <v>179</v>
      </c>
      <c r="D1168" t="s">
        <v>180</v>
      </c>
      <c r="E1168" s="446" t="s">
        <v>6920</v>
      </c>
    </row>
    <row r="1169" spans="1:5" ht="14.4" x14ac:dyDescent="0.3">
      <c r="A1169">
        <v>40700</v>
      </c>
      <c r="B1169" t="s">
        <v>1612</v>
      </c>
      <c r="C1169" t="s">
        <v>179</v>
      </c>
      <c r="D1169" t="s">
        <v>180</v>
      </c>
      <c r="E1169" s="446" t="s">
        <v>6921</v>
      </c>
    </row>
    <row r="1170" spans="1:5" ht="14.4" x14ac:dyDescent="0.3">
      <c r="A1170">
        <v>13458</v>
      </c>
      <c r="B1170" t="s">
        <v>1613</v>
      </c>
      <c r="C1170" t="s">
        <v>179</v>
      </c>
      <c r="D1170" t="s">
        <v>180</v>
      </c>
      <c r="E1170" s="446" t="s">
        <v>6922</v>
      </c>
    </row>
    <row r="1171" spans="1:5" ht="14.4" x14ac:dyDescent="0.3">
      <c r="A1171">
        <v>11134</v>
      </c>
      <c r="B1171" t="s">
        <v>1614</v>
      </c>
      <c r="C1171" t="s">
        <v>693</v>
      </c>
      <c r="D1171" t="s">
        <v>180</v>
      </c>
      <c r="E1171" s="446" t="s">
        <v>6923</v>
      </c>
    </row>
    <row r="1172" spans="1:5" ht="14.4" x14ac:dyDescent="0.3">
      <c r="A1172">
        <v>11135</v>
      </c>
      <c r="B1172" t="s">
        <v>1615</v>
      </c>
      <c r="C1172" t="s">
        <v>693</v>
      </c>
      <c r="D1172" t="s">
        <v>180</v>
      </c>
      <c r="E1172" s="446" t="s">
        <v>4001</v>
      </c>
    </row>
    <row r="1173" spans="1:5" ht="14.4" x14ac:dyDescent="0.3">
      <c r="A1173">
        <v>11136</v>
      </c>
      <c r="B1173" t="s">
        <v>1616</v>
      </c>
      <c r="C1173" t="s">
        <v>693</v>
      </c>
      <c r="D1173" t="s">
        <v>180</v>
      </c>
      <c r="E1173" s="446" t="s">
        <v>6924</v>
      </c>
    </row>
    <row r="1174" spans="1:5" ht="14.4" x14ac:dyDescent="0.3">
      <c r="A1174">
        <v>34743</v>
      </c>
      <c r="B1174" t="s">
        <v>1617</v>
      </c>
      <c r="C1174" t="s">
        <v>693</v>
      </c>
      <c r="D1174" t="s">
        <v>180</v>
      </c>
      <c r="E1174" s="446" t="s">
        <v>6925</v>
      </c>
    </row>
    <row r="1175" spans="1:5" ht="14.4" x14ac:dyDescent="0.3">
      <c r="A1175">
        <v>11137</v>
      </c>
      <c r="B1175" t="s">
        <v>1618</v>
      </c>
      <c r="C1175" t="s">
        <v>693</v>
      </c>
      <c r="D1175" t="s">
        <v>180</v>
      </c>
      <c r="E1175" s="446" t="s">
        <v>6926</v>
      </c>
    </row>
    <row r="1176" spans="1:5" ht="14.4" x14ac:dyDescent="0.3">
      <c r="A1176">
        <v>34745</v>
      </c>
      <c r="B1176" t="s">
        <v>1619</v>
      </c>
      <c r="C1176" t="s">
        <v>693</v>
      </c>
      <c r="D1176" t="s">
        <v>180</v>
      </c>
      <c r="E1176" s="446" t="s">
        <v>6927</v>
      </c>
    </row>
    <row r="1177" spans="1:5" ht="14.4" x14ac:dyDescent="0.3">
      <c r="A1177">
        <v>34746</v>
      </c>
      <c r="B1177" t="s">
        <v>1620</v>
      </c>
      <c r="C1177" t="s">
        <v>693</v>
      </c>
      <c r="D1177" t="s">
        <v>180</v>
      </c>
      <c r="E1177" s="446" t="s">
        <v>6928</v>
      </c>
    </row>
    <row r="1178" spans="1:5" ht="14.4" x14ac:dyDescent="0.3">
      <c r="A1178">
        <v>1360</v>
      </c>
      <c r="B1178" t="s">
        <v>1622</v>
      </c>
      <c r="C1178" t="s">
        <v>693</v>
      </c>
      <c r="D1178" t="s">
        <v>180</v>
      </c>
      <c r="E1178" s="446" t="s">
        <v>5847</v>
      </c>
    </row>
    <row r="1179" spans="1:5" ht="14.4" x14ac:dyDescent="0.3">
      <c r="A1179">
        <v>36524</v>
      </c>
      <c r="B1179" t="s">
        <v>1624</v>
      </c>
      <c r="C1179" t="s">
        <v>179</v>
      </c>
      <c r="D1179" t="s">
        <v>180</v>
      </c>
      <c r="E1179" s="446" t="s">
        <v>6929</v>
      </c>
    </row>
    <row r="1180" spans="1:5" ht="14.4" x14ac:dyDescent="0.3">
      <c r="A1180">
        <v>36526</v>
      </c>
      <c r="B1180" t="s">
        <v>1625</v>
      </c>
      <c r="C1180" t="s">
        <v>179</v>
      </c>
      <c r="D1180" t="s">
        <v>180</v>
      </c>
      <c r="E1180" s="446" t="s">
        <v>6930</v>
      </c>
    </row>
    <row r="1181" spans="1:5" ht="14.4" x14ac:dyDescent="0.3">
      <c r="A1181">
        <v>36523</v>
      </c>
      <c r="B1181" t="s">
        <v>1626</v>
      </c>
      <c r="C1181" t="s">
        <v>179</v>
      </c>
      <c r="D1181" t="s">
        <v>180</v>
      </c>
      <c r="E1181" s="446" t="s">
        <v>6931</v>
      </c>
    </row>
    <row r="1182" spans="1:5" ht="14.4" x14ac:dyDescent="0.3">
      <c r="A1182">
        <v>36527</v>
      </c>
      <c r="B1182" t="s">
        <v>1627</v>
      </c>
      <c r="C1182" t="s">
        <v>179</v>
      </c>
      <c r="D1182" t="s">
        <v>180</v>
      </c>
      <c r="E1182" s="446" t="s">
        <v>6932</v>
      </c>
    </row>
    <row r="1183" spans="1:5" ht="14.4" x14ac:dyDescent="0.3">
      <c r="A1183">
        <v>38642</v>
      </c>
      <c r="B1183" t="s">
        <v>1628</v>
      </c>
      <c r="C1183" t="s">
        <v>179</v>
      </c>
      <c r="D1183" t="s">
        <v>180</v>
      </c>
      <c r="E1183" s="446" t="s">
        <v>6933</v>
      </c>
    </row>
    <row r="1184" spans="1:5" ht="14.4" x14ac:dyDescent="0.3">
      <c r="A1184">
        <v>36522</v>
      </c>
      <c r="B1184" t="s">
        <v>1629</v>
      </c>
      <c r="C1184" t="s">
        <v>179</v>
      </c>
      <c r="D1184" t="s">
        <v>180</v>
      </c>
      <c r="E1184" s="446" t="s">
        <v>6934</v>
      </c>
    </row>
    <row r="1185" spans="1:5" ht="14.4" x14ac:dyDescent="0.3">
      <c r="A1185">
        <v>36525</v>
      </c>
      <c r="B1185" t="s">
        <v>1630</v>
      </c>
      <c r="C1185" t="s">
        <v>179</v>
      </c>
      <c r="D1185" t="s">
        <v>180</v>
      </c>
      <c r="E1185" s="446" t="s">
        <v>6935</v>
      </c>
    </row>
    <row r="1186" spans="1:5" ht="14.4" x14ac:dyDescent="0.3">
      <c r="A1186">
        <v>13803</v>
      </c>
      <c r="B1186" t="s">
        <v>1631</v>
      </c>
      <c r="C1186" t="s">
        <v>179</v>
      </c>
      <c r="D1186" t="s">
        <v>189</v>
      </c>
      <c r="E1186" s="446" t="s">
        <v>6936</v>
      </c>
    </row>
    <row r="1187" spans="1:5" ht="14.4" x14ac:dyDescent="0.3">
      <c r="A1187">
        <v>34348</v>
      </c>
      <c r="B1187" t="s">
        <v>1632</v>
      </c>
      <c r="C1187" t="s">
        <v>247</v>
      </c>
      <c r="D1187" t="s">
        <v>180</v>
      </c>
      <c r="E1187" s="446" t="s">
        <v>5334</v>
      </c>
    </row>
    <row r="1188" spans="1:5" ht="14.4" x14ac:dyDescent="0.3">
      <c r="A1188">
        <v>34347</v>
      </c>
      <c r="B1188" t="s">
        <v>1633</v>
      </c>
      <c r="C1188" t="s">
        <v>247</v>
      </c>
      <c r="D1188" t="s">
        <v>180</v>
      </c>
      <c r="E1188" s="446" t="s">
        <v>3382</v>
      </c>
    </row>
    <row r="1189" spans="1:5" ht="14.4" x14ac:dyDescent="0.3">
      <c r="A1189">
        <v>11146</v>
      </c>
      <c r="B1189" t="s">
        <v>1634</v>
      </c>
      <c r="C1189" t="s">
        <v>373</v>
      </c>
      <c r="D1189" t="s">
        <v>180</v>
      </c>
      <c r="E1189" s="446" t="s">
        <v>1635</v>
      </c>
    </row>
    <row r="1190" spans="1:5" ht="14.4" x14ac:dyDescent="0.3">
      <c r="A1190">
        <v>11147</v>
      </c>
      <c r="B1190" t="s">
        <v>1636</v>
      </c>
      <c r="C1190" t="s">
        <v>373</v>
      </c>
      <c r="D1190" t="s">
        <v>180</v>
      </c>
      <c r="E1190" s="446" t="s">
        <v>1637</v>
      </c>
    </row>
    <row r="1191" spans="1:5" ht="14.4" x14ac:dyDescent="0.3">
      <c r="A1191">
        <v>34872</v>
      </c>
      <c r="B1191" t="s">
        <v>1638</v>
      </c>
      <c r="C1191" t="s">
        <v>373</v>
      </c>
      <c r="D1191" t="s">
        <v>180</v>
      </c>
      <c r="E1191" s="446" t="s">
        <v>1639</v>
      </c>
    </row>
    <row r="1192" spans="1:5" ht="14.4" x14ac:dyDescent="0.3">
      <c r="A1192">
        <v>34491</v>
      </c>
      <c r="B1192" t="s">
        <v>1640</v>
      </c>
      <c r="C1192" t="s">
        <v>373</v>
      </c>
      <c r="D1192" t="s">
        <v>180</v>
      </c>
      <c r="E1192" s="446" t="s">
        <v>1641</v>
      </c>
    </row>
    <row r="1193" spans="1:5" ht="14.4" x14ac:dyDescent="0.3">
      <c r="A1193">
        <v>34770</v>
      </c>
      <c r="B1193" t="s">
        <v>1642</v>
      </c>
      <c r="C1193" t="s">
        <v>1486</v>
      </c>
      <c r="D1193" t="s">
        <v>180</v>
      </c>
      <c r="E1193" s="446" t="s">
        <v>6937</v>
      </c>
    </row>
    <row r="1194" spans="1:5" ht="14.4" x14ac:dyDescent="0.3">
      <c r="A1194">
        <v>1518</v>
      </c>
      <c r="B1194" t="s">
        <v>1643</v>
      </c>
      <c r="C1194" t="s">
        <v>1486</v>
      </c>
      <c r="D1194" t="s">
        <v>189</v>
      </c>
      <c r="E1194" s="446" t="s">
        <v>6938</v>
      </c>
    </row>
    <row r="1195" spans="1:5" ht="14.4" x14ac:dyDescent="0.3">
      <c r="A1195">
        <v>41965</v>
      </c>
      <c r="B1195" t="s">
        <v>1644</v>
      </c>
      <c r="C1195" t="s">
        <v>1486</v>
      </c>
      <c r="D1195" t="s">
        <v>180</v>
      </c>
      <c r="E1195" s="446" t="s">
        <v>6939</v>
      </c>
    </row>
    <row r="1196" spans="1:5" ht="14.4" x14ac:dyDescent="0.3">
      <c r="A1196">
        <v>1524</v>
      </c>
      <c r="B1196" t="s">
        <v>1645</v>
      </c>
      <c r="C1196" t="s">
        <v>373</v>
      </c>
      <c r="D1196" t="s">
        <v>180</v>
      </c>
      <c r="E1196" s="446" t="s">
        <v>1646</v>
      </c>
    </row>
    <row r="1197" spans="1:5" ht="14.4" x14ac:dyDescent="0.3">
      <c r="A1197">
        <v>34492</v>
      </c>
      <c r="B1197" t="s">
        <v>1647</v>
      </c>
      <c r="C1197" t="s">
        <v>373</v>
      </c>
      <c r="D1197" t="s">
        <v>189</v>
      </c>
      <c r="E1197" s="446" t="s">
        <v>1648</v>
      </c>
    </row>
    <row r="1198" spans="1:5" ht="14.4" x14ac:dyDescent="0.3">
      <c r="A1198">
        <v>38404</v>
      </c>
      <c r="B1198" t="s">
        <v>1649</v>
      </c>
      <c r="C1198" t="s">
        <v>373</v>
      </c>
      <c r="D1198" t="s">
        <v>180</v>
      </c>
      <c r="E1198" s="446" t="s">
        <v>1650</v>
      </c>
    </row>
    <row r="1199" spans="1:5" ht="14.4" x14ac:dyDescent="0.3">
      <c r="A1199">
        <v>39849</v>
      </c>
      <c r="B1199" t="s">
        <v>1651</v>
      </c>
      <c r="C1199" t="s">
        <v>373</v>
      </c>
      <c r="D1199" t="s">
        <v>180</v>
      </c>
      <c r="E1199" s="446" t="s">
        <v>1652</v>
      </c>
    </row>
    <row r="1200" spans="1:5" ht="14.4" x14ac:dyDescent="0.3">
      <c r="A1200">
        <v>38464</v>
      </c>
      <c r="B1200" t="s">
        <v>1653</v>
      </c>
      <c r="C1200" t="s">
        <v>373</v>
      </c>
      <c r="D1200" t="s">
        <v>180</v>
      </c>
      <c r="E1200" s="446" t="s">
        <v>1654</v>
      </c>
    </row>
    <row r="1201" spans="1:5" ht="14.4" x14ac:dyDescent="0.3">
      <c r="A1201">
        <v>1527</v>
      </c>
      <c r="B1201" t="s">
        <v>1655</v>
      </c>
      <c r="C1201" t="s">
        <v>373</v>
      </c>
      <c r="D1201" t="s">
        <v>180</v>
      </c>
      <c r="E1201" s="446" t="s">
        <v>1656</v>
      </c>
    </row>
    <row r="1202" spans="1:5" ht="14.4" x14ac:dyDescent="0.3">
      <c r="A1202">
        <v>34493</v>
      </c>
      <c r="B1202" t="s">
        <v>1657</v>
      </c>
      <c r="C1202" t="s">
        <v>373</v>
      </c>
      <c r="D1202" t="s">
        <v>180</v>
      </c>
      <c r="E1202" s="446" t="s">
        <v>1658</v>
      </c>
    </row>
    <row r="1203" spans="1:5" ht="14.4" x14ac:dyDescent="0.3">
      <c r="A1203">
        <v>38405</v>
      </c>
      <c r="B1203" t="s">
        <v>1659</v>
      </c>
      <c r="C1203" t="s">
        <v>373</v>
      </c>
      <c r="D1203" t="s">
        <v>180</v>
      </c>
      <c r="E1203" s="446" t="s">
        <v>1660</v>
      </c>
    </row>
    <row r="1204" spans="1:5" ht="14.4" x14ac:dyDescent="0.3">
      <c r="A1204">
        <v>38408</v>
      </c>
      <c r="B1204" t="s">
        <v>1661</v>
      </c>
      <c r="C1204" t="s">
        <v>373</v>
      </c>
      <c r="D1204" t="s">
        <v>180</v>
      </c>
      <c r="E1204" s="446" t="s">
        <v>1662</v>
      </c>
    </row>
    <row r="1205" spans="1:5" ht="14.4" x14ac:dyDescent="0.3">
      <c r="A1205">
        <v>1525</v>
      </c>
      <c r="B1205" t="s">
        <v>1663</v>
      </c>
      <c r="C1205" t="s">
        <v>373</v>
      </c>
      <c r="D1205" t="s">
        <v>180</v>
      </c>
      <c r="E1205" s="446" t="s">
        <v>1664</v>
      </c>
    </row>
    <row r="1206" spans="1:5" ht="14.4" x14ac:dyDescent="0.3">
      <c r="A1206">
        <v>34494</v>
      </c>
      <c r="B1206" t="s">
        <v>1665</v>
      </c>
      <c r="C1206" t="s">
        <v>373</v>
      </c>
      <c r="D1206" t="s">
        <v>180</v>
      </c>
      <c r="E1206" s="446" t="s">
        <v>1666</v>
      </c>
    </row>
    <row r="1207" spans="1:5" ht="14.4" x14ac:dyDescent="0.3">
      <c r="A1207">
        <v>38406</v>
      </c>
      <c r="B1207" t="s">
        <v>1667</v>
      </c>
      <c r="C1207" t="s">
        <v>373</v>
      </c>
      <c r="D1207" t="s">
        <v>180</v>
      </c>
      <c r="E1207" s="446" t="s">
        <v>1668</v>
      </c>
    </row>
    <row r="1208" spans="1:5" ht="14.4" x14ac:dyDescent="0.3">
      <c r="A1208">
        <v>38409</v>
      </c>
      <c r="B1208" t="s">
        <v>1669</v>
      </c>
      <c r="C1208" t="s">
        <v>373</v>
      </c>
      <c r="D1208" t="s">
        <v>180</v>
      </c>
      <c r="E1208" s="446" t="s">
        <v>1670</v>
      </c>
    </row>
    <row r="1209" spans="1:5" ht="14.4" x14ac:dyDescent="0.3">
      <c r="A1209">
        <v>43360</v>
      </c>
      <c r="B1209" t="s">
        <v>1671</v>
      </c>
      <c r="C1209" t="s">
        <v>373</v>
      </c>
      <c r="D1209" t="s">
        <v>180</v>
      </c>
      <c r="E1209" s="446" t="s">
        <v>1672</v>
      </c>
    </row>
    <row r="1210" spans="1:5" ht="14.4" x14ac:dyDescent="0.3">
      <c r="A1210">
        <v>11145</v>
      </c>
      <c r="B1210" t="s">
        <v>1673</v>
      </c>
      <c r="C1210" t="s">
        <v>373</v>
      </c>
      <c r="D1210" t="s">
        <v>180</v>
      </c>
      <c r="E1210" s="446" t="s">
        <v>1639</v>
      </c>
    </row>
    <row r="1211" spans="1:5" ht="14.4" x14ac:dyDescent="0.3">
      <c r="A1211">
        <v>34495</v>
      </c>
      <c r="B1211" t="s">
        <v>1674</v>
      </c>
      <c r="C1211" t="s">
        <v>373</v>
      </c>
      <c r="D1211" t="s">
        <v>180</v>
      </c>
      <c r="E1211" s="446" t="s">
        <v>1675</v>
      </c>
    </row>
    <row r="1212" spans="1:5" ht="14.4" x14ac:dyDescent="0.3">
      <c r="A1212">
        <v>34479</v>
      </c>
      <c r="B1212" t="s">
        <v>1676</v>
      </c>
      <c r="C1212" t="s">
        <v>373</v>
      </c>
      <c r="D1212" t="s">
        <v>180</v>
      </c>
      <c r="E1212" s="446" t="s">
        <v>1641</v>
      </c>
    </row>
    <row r="1213" spans="1:5" ht="14.4" x14ac:dyDescent="0.3">
      <c r="A1213">
        <v>34496</v>
      </c>
      <c r="B1213" t="s">
        <v>1677</v>
      </c>
      <c r="C1213" t="s">
        <v>373</v>
      </c>
      <c r="D1213" t="s">
        <v>180</v>
      </c>
      <c r="E1213" s="446" t="s">
        <v>1678</v>
      </c>
    </row>
    <row r="1214" spans="1:5" ht="14.4" x14ac:dyDescent="0.3">
      <c r="A1214">
        <v>34481</v>
      </c>
      <c r="B1214" t="s">
        <v>1679</v>
      </c>
      <c r="C1214" t="s">
        <v>373</v>
      </c>
      <c r="D1214" t="s">
        <v>180</v>
      </c>
      <c r="E1214" s="446" t="s">
        <v>1680</v>
      </c>
    </row>
    <row r="1215" spans="1:5" ht="14.4" x14ac:dyDescent="0.3">
      <c r="A1215">
        <v>34483</v>
      </c>
      <c r="B1215" t="s">
        <v>1681</v>
      </c>
      <c r="C1215" t="s">
        <v>373</v>
      </c>
      <c r="D1215" t="s">
        <v>180</v>
      </c>
      <c r="E1215" s="446" t="s">
        <v>1682</v>
      </c>
    </row>
    <row r="1216" spans="1:5" ht="14.4" x14ac:dyDescent="0.3">
      <c r="A1216">
        <v>34485</v>
      </c>
      <c r="B1216" t="s">
        <v>1683</v>
      </c>
      <c r="C1216" t="s">
        <v>373</v>
      </c>
      <c r="D1216" t="s">
        <v>180</v>
      </c>
      <c r="E1216" s="446" t="s">
        <v>1684</v>
      </c>
    </row>
    <row r="1217" spans="1:5" ht="14.4" x14ac:dyDescent="0.3">
      <c r="A1217">
        <v>14041</v>
      </c>
      <c r="B1217" t="s">
        <v>1685</v>
      </c>
      <c r="C1217" t="s">
        <v>373</v>
      </c>
      <c r="D1217" t="s">
        <v>180</v>
      </c>
      <c r="E1217" s="446" t="s">
        <v>1686</v>
      </c>
    </row>
    <row r="1218" spans="1:5" ht="14.4" x14ac:dyDescent="0.3">
      <c r="A1218">
        <v>1523</v>
      </c>
      <c r="B1218" t="s">
        <v>1687</v>
      </c>
      <c r="C1218" t="s">
        <v>373</v>
      </c>
      <c r="D1218" t="s">
        <v>180</v>
      </c>
      <c r="E1218" s="446" t="s">
        <v>1688</v>
      </c>
    </row>
    <row r="1219" spans="1:5" ht="14.4" x14ac:dyDescent="0.3">
      <c r="A1219">
        <v>14052</v>
      </c>
      <c r="B1219" t="s">
        <v>1689</v>
      </c>
      <c r="C1219" t="s">
        <v>179</v>
      </c>
      <c r="D1219" t="s">
        <v>180</v>
      </c>
      <c r="E1219" s="446" t="s">
        <v>6940</v>
      </c>
    </row>
    <row r="1220" spans="1:5" ht="14.4" x14ac:dyDescent="0.3">
      <c r="A1220">
        <v>14054</v>
      </c>
      <c r="B1220" t="s">
        <v>1691</v>
      </c>
      <c r="C1220" t="s">
        <v>179</v>
      </c>
      <c r="D1220" t="s">
        <v>180</v>
      </c>
      <c r="E1220" s="446" t="s">
        <v>6941</v>
      </c>
    </row>
    <row r="1221" spans="1:5" ht="14.4" x14ac:dyDescent="0.3">
      <c r="A1221">
        <v>14053</v>
      </c>
      <c r="B1221" t="s">
        <v>1692</v>
      </c>
      <c r="C1221" t="s">
        <v>179</v>
      </c>
      <c r="D1221" t="s">
        <v>180</v>
      </c>
      <c r="E1221" s="446" t="s">
        <v>6942</v>
      </c>
    </row>
    <row r="1222" spans="1:5" ht="14.4" x14ac:dyDescent="0.3">
      <c r="A1222">
        <v>2558</v>
      </c>
      <c r="B1222" t="s">
        <v>1694</v>
      </c>
      <c r="C1222" t="s">
        <v>179</v>
      </c>
      <c r="D1222" t="s">
        <v>180</v>
      </c>
      <c r="E1222" s="446" t="s">
        <v>2535</v>
      </c>
    </row>
    <row r="1223" spans="1:5" ht="14.4" x14ac:dyDescent="0.3">
      <c r="A1223">
        <v>2560</v>
      </c>
      <c r="B1223" t="s">
        <v>1696</v>
      </c>
      <c r="C1223" t="s">
        <v>179</v>
      </c>
      <c r="D1223" t="s">
        <v>180</v>
      </c>
      <c r="E1223" s="446" t="s">
        <v>5775</v>
      </c>
    </row>
    <row r="1224" spans="1:5" ht="14.4" x14ac:dyDescent="0.3">
      <c r="A1224">
        <v>2559</v>
      </c>
      <c r="B1224" t="s">
        <v>1697</v>
      </c>
      <c r="C1224" t="s">
        <v>179</v>
      </c>
      <c r="D1224" t="s">
        <v>189</v>
      </c>
      <c r="E1224" s="446" t="s">
        <v>6373</v>
      </c>
    </row>
    <row r="1225" spans="1:5" ht="14.4" x14ac:dyDescent="0.3">
      <c r="A1225">
        <v>2592</v>
      </c>
      <c r="B1225" t="s">
        <v>1699</v>
      </c>
      <c r="C1225" t="s">
        <v>179</v>
      </c>
      <c r="D1225" t="s">
        <v>180</v>
      </c>
      <c r="E1225" s="446" t="s">
        <v>6943</v>
      </c>
    </row>
    <row r="1226" spans="1:5" ht="14.4" x14ac:dyDescent="0.3">
      <c r="A1226">
        <v>2589</v>
      </c>
      <c r="B1226" t="s">
        <v>1701</v>
      </c>
      <c r="C1226" t="s">
        <v>179</v>
      </c>
      <c r="D1226" t="s">
        <v>180</v>
      </c>
      <c r="E1226" s="446" t="s">
        <v>6944</v>
      </c>
    </row>
    <row r="1227" spans="1:5" ht="14.4" x14ac:dyDescent="0.3">
      <c r="A1227">
        <v>2566</v>
      </c>
      <c r="B1227" t="s">
        <v>6945</v>
      </c>
      <c r="C1227" t="s">
        <v>179</v>
      </c>
      <c r="D1227" t="s">
        <v>180</v>
      </c>
      <c r="E1227" s="446" t="s">
        <v>322</v>
      </c>
    </row>
    <row r="1228" spans="1:5" ht="14.4" x14ac:dyDescent="0.3">
      <c r="A1228">
        <v>2591</v>
      </c>
      <c r="B1228" t="s">
        <v>1702</v>
      </c>
      <c r="C1228" t="s">
        <v>179</v>
      </c>
      <c r="D1228" t="s">
        <v>180</v>
      </c>
      <c r="E1228" s="446" t="s">
        <v>6946</v>
      </c>
    </row>
    <row r="1229" spans="1:5" ht="14.4" x14ac:dyDescent="0.3">
      <c r="A1229">
        <v>2590</v>
      </c>
      <c r="B1229" t="s">
        <v>1704</v>
      </c>
      <c r="C1229" t="s">
        <v>179</v>
      </c>
      <c r="D1229" t="s">
        <v>180</v>
      </c>
      <c r="E1229" s="446" t="s">
        <v>6947</v>
      </c>
    </row>
    <row r="1230" spans="1:5" ht="14.4" x14ac:dyDescent="0.3">
      <c r="A1230">
        <v>2567</v>
      </c>
      <c r="B1230" t="s">
        <v>1705</v>
      </c>
      <c r="C1230" t="s">
        <v>179</v>
      </c>
      <c r="D1230" t="s">
        <v>180</v>
      </c>
      <c r="E1230" s="446" t="s">
        <v>6948</v>
      </c>
    </row>
    <row r="1231" spans="1:5" ht="14.4" x14ac:dyDescent="0.3">
      <c r="A1231">
        <v>2565</v>
      </c>
      <c r="B1231" t="s">
        <v>1706</v>
      </c>
      <c r="C1231" t="s">
        <v>179</v>
      </c>
      <c r="D1231" t="s">
        <v>180</v>
      </c>
      <c r="E1231" s="446" t="s">
        <v>1526</v>
      </c>
    </row>
    <row r="1232" spans="1:5" ht="14.4" x14ac:dyDescent="0.3">
      <c r="A1232">
        <v>2568</v>
      </c>
      <c r="B1232" t="s">
        <v>1707</v>
      </c>
      <c r="C1232" t="s">
        <v>179</v>
      </c>
      <c r="D1232" t="s">
        <v>180</v>
      </c>
      <c r="E1232" s="446" t="s">
        <v>6949</v>
      </c>
    </row>
    <row r="1233" spans="1:5" ht="14.4" x14ac:dyDescent="0.3">
      <c r="A1233">
        <v>2594</v>
      </c>
      <c r="B1233" t="s">
        <v>1708</v>
      </c>
      <c r="C1233" t="s">
        <v>179</v>
      </c>
      <c r="D1233" t="s">
        <v>180</v>
      </c>
      <c r="E1233" s="446" t="s">
        <v>6950</v>
      </c>
    </row>
    <row r="1234" spans="1:5" ht="14.4" x14ac:dyDescent="0.3">
      <c r="A1234">
        <v>2587</v>
      </c>
      <c r="B1234" t="s">
        <v>1710</v>
      </c>
      <c r="C1234" t="s">
        <v>179</v>
      </c>
      <c r="D1234" t="s">
        <v>180</v>
      </c>
      <c r="E1234" s="446" t="s">
        <v>6951</v>
      </c>
    </row>
    <row r="1235" spans="1:5" ht="14.4" x14ac:dyDescent="0.3">
      <c r="A1235">
        <v>2588</v>
      </c>
      <c r="B1235" t="s">
        <v>1711</v>
      </c>
      <c r="C1235" t="s">
        <v>179</v>
      </c>
      <c r="D1235" t="s">
        <v>180</v>
      </c>
      <c r="E1235" s="446" t="s">
        <v>3710</v>
      </c>
    </row>
    <row r="1236" spans="1:5" ht="14.4" x14ac:dyDescent="0.3">
      <c r="A1236">
        <v>2569</v>
      </c>
      <c r="B1236" t="s">
        <v>1712</v>
      </c>
      <c r="C1236" t="s">
        <v>179</v>
      </c>
      <c r="D1236" t="s">
        <v>180</v>
      </c>
      <c r="E1236" s="446" t="s">
        <v>3221</v>
      </c>
    </row>
    <row r="1237" spans="1:5" ht="14.4" x14ac:dyDescent="0.3">
      <c r="A1237">
        <v>2570</v>
      </c>
      <c r="B1237" t="s">
        <v>1714</v>
      </c>
      <c r="C1237" t="s">
        <v>179</v>
      </c>
      <c r="D1237" t="s">
        <v>180</v>
      </c>
      <c r="E1237" s="446" t="s">
        <v>6952</v>
      </c>
    </row>
    <row r="1238" spans="1:5" ht="14.4" x14ac:dyDescent="0.3">
      <c r="A1238">
        <v>2571</v>
      </c>
      <c r="B1238" t="s">
        <v>1715</v>
      </c>
      <c r="C1238" t="s">
        <v>179</v>
      </c>
      <c r="D1238" t="s">
        <v>180</v>
      </c>
      <c r="E1238" s="446" t="s">
        <v>5187</v>
      </c>
    </row>
    <row r="1239" spans="1:5" ht="14.4" x14ac:dyDescent="0.3">
      <c r="A1239">
        <v>2593</v>
      </c>
      <c r="B1239" t="s">
        <v>1716</v>
      </c>
      <c r="C1239" t="s">
        <v>179</v>
      </c>
      <c r="D1239" t="s">
        <v>180</v>
      </c>
      <c r="E1239" s="446" t="s">
        <v>1025</v>
      </c>
    </row>
    <row r="1240" spans="1:5" ht="14.4" x14ac:dyDescent="0.3">
      <c r="A1240">
        <v>2572</v>
      </c>
      <c r="B1240" t="s">
        <v>1718</v>
      </c>
      <c r="C1240" t="s">
        <v>179</v>
      </c>
      <c r="D1240" t="s">
        <v>180</v>
      </c>
      <c r="E1240" s="446" t="s">
        <v>6953</v>
      </c>
    </row>
    <row r="1241" spans="1:5" ht="14.4" x14ac:dyDescent="0.3">
      <c r="A1241">
        <v>2595</v>
      </c>
      <c r="B1241" t="s">
        <v>1719</v>
      </c>
      <c r="C1241" t="s">
        <v>179</v>
      </c>
      <c r="D1241" t="s">
        <v>180</v>
      </c>
      <c r="E1241" s="446" t="s">
        <v>6954</v>
      </c>
    </row>
    <row r="1242" spans="1:5" ht="14.4" x14ac:dyDescent="0.3">
      <c r="A1242">
        <v>2576</v>
      </c>
      <c r="B1242" t="s">
        <v>1720</v>
      </c>
      <c r="C1242" t="s">
        <v>179</v>
      </c>
      <c r="D1242" t="s">
        <v>180</v>
      </c>
      <c r="E1242" s="446" t="s">
        <v>6955</v>
      </c>
    </row>
    <row r="1243" spans="1:5" ht="14.4" x14ac:dyDescent="0.3">
      <c r="A1243">
        <v>2575</v>
      </c>
      <c r="B1243" t="s">
        <v>1721</v>
      </c>
      <c r="C1243" t="s">
        <v>179</v>
      </c>
      <c r="D1243" t="s">
        <v>180</v>
      </c>
      <c r="E1243" s="446" t="s">
        <v>1947</v>
      </c>
    </row>
    <row r="1244" spans="1:5" ht="14.4" x14ac:dyDescent="0.3">
      <c r="A1244">
        <v>2573</v>
      </c>
      <c r="B1244" t="s">
        <v>1722</v>
      </c>
      <c r="C1244" t="s">
        <v>179</v>
      </c>
      <c r="D1244" t="s">
        <v>180</v>
      </c>
      <c r="E1244" s="446" t="s">
        <v>6956</v>
      </c>
    </row>
    <row r="1245" spans="1:5" ht="14.4" x14ac:dyDescent="0.3">
      <c r="A1245">
        <v>2586</v>
      </c>
      <c r="B1245" t="s">
        <v>1723</v>
      </c>
      <c r="C1245" t="s">
        <v>179</v>
      </c>
      <c r="D1245" t="s">
        <v>180</v>
      </c>
      <c r="E1245" s="446" t="s">
        <v>2095</v>
      </c>
    </row>
    <row r="1246" spans="1:5" ht="14.4" x14ac:dyDescent="0.3">
      <c r="A1246">
        <v>2577</v>
      </c>
      <c r="B1246" t="s">
        <v>1725</v>
      </c>
      <c r="C1246" t="s">
        <v>179</v>
      </c>
      <c r="D1246" t="s">
        <v>180</v>
      </c>
      <c r="E1246" s="446" t="s">
        <v>6957</v>
      </c>
    </row>
    <row r="1247" spans="1:5" ht="14.4" x14ac:dyDescent="0.3">
      <c r="A1247">
        <v>2574</v>
      </c>
      <c r="B1247" t="s">
        <v>1726</v>
      </c>
      <c r="C1247" t="s">
        <v>179</v>
      </c>
      <c r="D1247" t="s">
        <v>180</v>
      </c>
      <c r="E1247" s="446" t="s">
        <v>6958</v>
      </c>
    </row>
    <row r="1248" spans="1:5" ht="14.4" x14ac:dyDescent="0.3">
      <c r="A1248">
        <v>2578</v>
      </c>
      <c r="B1248" t="s">
        <v>1727</v>
      </c>
      <c r="C1248" t="s">
        <v>179</v>
      </c>
      <c r="D1248" t="s">
        <v>180</v>
      </c>
      <c r="E1248" s="446" t="s">
        <v>6959</v>
      </c>
    </row>
    <row r="1249" spans="1:5" ht="14.4" x14ac:dyDescent="0.3">
      <c r="A1249">
        <v>2585</v>
      </c>
      <c r="B1249" t="s">
        <v>1729</v>
      </c>
      <c r="C1249" t="s">
        <v>179</v>
      </c>
      <c r="D1249" t="s">
        <v>180</v>
      </c>
      <c r="E1249" s="446" t="s">
        <v>6960</v>
      </c>
    </row>
    <row r="1250" spans="1:5" ht="14.4" x14ac:dyDescent="0.3">
      <c r="A1250">
        <v>12008</v>
      </c>
      <c r="B1250" t="s">
        <v>1730</v>
      </c>
      <c r="C1250" t="s">
        <v>179</v>
      </c>
      <c r="D1250" t="s">
        <v>180</v>
      </c>
      <c r="E1250" s="446" t="s">
        <v>6961</v>
      </c>
    </row>
    <row r="1251" spans="1:5" ht="14.4" x14ac:dyDescent="0.3">
      <c r="A1251">
        <v>2582</v>
      </c>
      <c r="B1251" t="s">
        <v>1731</v>
      </c>
      <c r="C1251" t="s">
        <v>179</v>
      </c>
      <c r="D1251" t="s">
        <v>180</v>
      </c>
      <c r="E1251" s="446" t="s">
        <v>6962</v>
      </c>
    </row>
    <row r="1252" spans="1:5" ht="14.4" x14ac:dyDescent="0.3">
      <c r="A1252">
        <v>2597</v>
      </c>
      <c r="B1252" t="s">
        <v>1732</v>
      </c>
      <c r="C1252" t="s">
        <v>179</v>
      </c>
      <c r="D1252" t="s">
        <v>180</v>
      </c>
      <c r="E1252" s="446" t="s">
        <v>1342</v>
      </c>
    </row>
    <row r="1253" spans="1:5" ht="14.4" x14ac:dyDescent="0.3">
      <c r="A1253">
        <v>2579</v>
      </c>
      <c r="B1253" t="s">
        <v>1733</v>
      </c>
      <c r="C1253" t="s">
        <v>179</v>
      </c>
      <c r="D1253" t="s">
        <v>180</v>
      </c>
      <c r="E1253" s="446" t="s">
        <v>5170</v>
      </c>
    </row>
    <row r="1254" spans="1:5" ht="14.4" x14ac:dyDescent="0.3">
      <c r="A1254">
        <v>2581</v>
      </c>
      <c r="B1254" t="s">
        <v>1735</v>
      </c>
      <c r="C1254" t="s">
        <v>179</v>
      </c>
      <c r="D1254" t="s">
        <v>180</v>
      </c>
      <c r="E1254" s="446" t="s">
        <v>4174</v>
      </c>
    </row>
    <row r="1255" spans="1:5" ht="14.4" x14ac:dyDescent="0.3">
      <c r="A1255">
        <v>2596</v>
      </c>
      <c r="B1255" t="s">
        <v>1736</v>
      </c>
      <c r="C1255" t="s">
        <v>179</v>
      </c>
      <c r="D1255" t="s">
        <v>180</v>
      </c>
      <c r="E1255" s="446" t="s">
        <v>6963</v>
      </c>
    </row>
    <row r="1256" spans="1:5" ht="14.4" x14ac:dyDescent="0.3">
      <c r="A1256">
        <v>2580</v>
      </c>
      <c r="B1256" t="s">
        <v>1737</v>
      </c>
      <c r="C1256" t="s">
        <v>179</v>
      </c>
      <c r="D1256" t="s">
        <v>180</v>
      </c>
      <c r="E1256" s="446" t="s">
        <v>6964</v>
      </c>
    </row>
    <row r="1257" spans="1:5" ht="14.4" x14ac:dyDescent="0.3">
      <c r="A1257">
        <v>2583</v>
      </c>
      <c r="B1257" t="s">
        <v>1738</v>
      </c>
      <c r="C1257" t="s">
        <v>179</v>
      </c>
      <c r="D1257" t="s">
        <v>180</v>
      </c>
      <c r="E1257" s="446" t="s">
        <v>6965</v>
      </c>
    </row>
    <row r="1258" spans="1:5" ht="14.4" x14ac:dyDescent="0.3">
      <c r="A1258">
        <v>2584</v>
      </c>
      <c r="B1258" t="s">
        <v>1739</v>
      </c>
      <c r="C1258" t="s">
        <v>179</v>
      </c>
      <c r="D1258" t="s">
        <v>180</v>
      </c>
      <c r="E1258" s="446" t="s">
        <v>4655</v>
      </c>
    </row>
    <row r="1259" spans="1:5" ht="14.4" x14ac:dyDescent="0.3">
      <c r="A1259">
        <v>12010</v>
      </c>
      <c r="B1259" t="s">
        <v>1740</v>
      </c>
      <c r="C1259" t="s">
        <v>179</v>
      </c>
      <c r="D1259" t="s">
        <v>180</v>
      </c>
      <c r="E1259" s="446" t="s">
        <v>1531</v>
      </c>
    </row>
    <row r="1260" spans="1:5" ht="14.4" x14ac:dyDescent="0.3">
      <c r="A1260">
        <v>39329</v>
      </c>
      <c r="B1260" t="s">
        <v>1741</v>
      </c>
      <c r="C1260" t="s">
        <v>179</v>
      </c>
      <c r="D1260" t="s">
        <v>180</v>
      </c>
      <c r="E1260" s="446" t="s">
        <v>2468</v>
      </c>
    </row>
    <row r="1261" spans="1:5" ht="14.4" x14ac:dyDescent="0.3">
      <c r="A1261">
        <v>39330</v>
      </c>
      <c r="B1261" t="s">
        <v>1742</v>
      </c>
      <c r="C1261" t="s">
        <v>179</v>
      </c>
      <c r="D1261" t="s">
        <v>180</v>
      </c>
      <c r="E1261" s="446" t="s">
        <v>6966</v>
      </c>
    </row>
    <row r="1262" spans="1:5" ht="14.4" x14ac:dyDescent="0.3">
      <c r="A1262">
        <v>39332</v>
      </c>
      <c r="B1262" t="s">
        <v>1744</v>
      </c>
      <c r="C1262" t="s">
        <v>179</v>
      </c>
      <c r="D1262" t="s">
        <v>180</v>
      </c>
      <c r="E1262" s="446" t="s">
        <v>6967</v>
      </c>
    </row>
    <row r="1263" spans="1:5" ht="14.4" x14ac:dyDescent="0.3">
      <c r="A1263">
        <v>39331</v>
      </c>
      <c r="B1263" t="s">
        <v>1746</v>
      </c>
      <c r="C1263" t="s">
        <v>179</v>
      </c>
      <c r="D1263" t="s">
        <v>180</v>
      </c>
      <c r="E1263" s="446" t="s">
        <v>6968</v>
      </c>
    </row>
    <row r="1264" spans="1:5" ht="14.4" x14ac:dyDescent="0.3">
      <c r="A1264">
        <v>39333</v>
      </c>
      <c r="B1264" t="s">
        <v>1747</v>
      </c>
      <c r="C1264" t="s">
        <v>179</v>
      </c>
      <c r="D1264" t="s">
        <v>180</v>
      </c>
      <c r="E1264" s="446" t="s">
        <v>242</v>
      </c>
    </row>
    <row r="1265" spans="1:5" ht="14.4" x14ac:dyDescent="0.3">
      <c r="A1265">
        <v>39335</v>
      </c>
      <c r="B1265" t="s">
        <v>1748</v>
      </c>
      <c r="C1265" t="s">
        <v>179</v>
      </c>
      <c r="D1265" t="s">
        <v>180</v>
      </c>
      <c r="E1265" s="446" t="s">
        <v>642</v>
      </c>
    </row>
    <row r="1266" spans="1:5" ht="14.4" x14ac:dyDescent="0.3">
      <c r="A1266">
        <v>39334</v>
      </c>
      <c r="B1266" t="s">
        <v>1749</v>
      </c>
      <c r="C1266" t="s">
        <v>179</v>
      </c>
      <c r="D1266" t="s">
        <v>180</v>
      </c>
      <c r="E1266" s="446" t="s">
        <v>278</v>
      </c>
    </row>
    <row r="1267" spans="1:5" ht="14.4" x14ac:dyDescent="0.3">
      <c r="A1267">
        <v>12016</v>
      </c>
      <c r="B1267" t="s">
        <v>1751</v>
      </c>
      <c r="C1267" t="s">
        <v>179</v>
      </c>
      <c r="D1267" t="s">
        <v>180</v>
      </c>
      <c r="E1267" s="446" t="s">
        <v>5501</v>
      </c>
    </row>
    <row r="1268" spans="1:5" ht="14.4" x14ac:dyDescent="0.3">
      <c r="A1268">
        <v>12015</v>
      </c>
      <c r="B1268" t="s">
        <v>1752</v>
      </c>
      <c r="C1268" t="s">
        <v>179</v>
      </c>
      <c r="D1268" t="s">
        <v>180</v>
      </c>
      <c r="E1268" s="446" t="s">
        <v>6190</v>
      </c>
    </row>
    <row r="1269" spans="1:5" ht="14.4" x14ac:dyDescent="0.3">
      <c r="A1269">
        <v>12020</v>
      </c>
      <c r="B1269" t="s">
        <v>1754</v>
      </c>
      <c r="C1269" t="s">
        <v>179</v>
      </c>
      <c r="D1269" t="s">
        <v>180</v>
      </c>
      <c r="E1269" s="446" t="s">
        <v>5501</v>
      </c>
    </row>
    <row r="1270" spans="1:5" ht="14.4" x14ac:dyDescent="0.3">
      <c r="A1270">
        <v>12019</v>
      </c>
      <c r="B1270" t="s">
        <v>1755</v>
      </c>
      <c r="C1270" t="s">
        <v>179</v>
      </c>
      <c r="D1270" t="s">
        <v>180</v>
      </c>
      <c r="E1270" s="446" t="s">
        <v>6190</v>
      </c>
    </row>
    <row r="1271" spans="1:5" ht="14.4" x14ac:dyDescent="0.3">
      <c r="A1271">
        <v>39336</v>
      </c>
      <c r="B1271" t="s">
        <v>1756</v>
      </c>
      <c r="C1271" t="s">
        <v>179</v>
      </c>
      <c r="D1271" t="s">
        <v>180</v>
      </c>
      <c r="E1271" s="446" t="s">
        <v>6966</v>
      </c>
    </row>
    <row r="1272" spans="1:5" ht="14.4" x14ac:dyDescent="0.3">
      <c r="A1272">
        <v>39338</v>
      </c>
      <c r="B1272" t="s">
        <v>1757</v>
      </c>
      <c r="C1272" t="s">
        <v>179</v>
      </c>
      <c r="D1272" t="s">
        <v>180</v>
      </c>
      <c r="E1272" s="446" t="s">
        <v>6967</v>
      </c>
    </row>
    <row r="1273" spans="1:5" ht="14.4" x14ac:dyDescent="0.3">
      <c r="A1273">
        <v>39337</v>
      </c>
      <c r="B1273" t="s">
        <v>1758</v>
      </c>
      <c r="C1273" t="s">
        <v>179</v>
      </c>
      <c r="D1273" t="s">
        <v>180</v>
      </c>
      <c r="E1273" s="446" t="s">
        <v>6968</v>
      </c>
    </row>
    <row r="1274" spans="1:5" ht="14.4" x14ac:dyDescent="0.3">
      <c r="A1274">
        <v>39341</v>
      </c>
      <c r="B1274" t="s">
        <v>1759</v>
      </c>
      <c r="C1274" t="s">
        <v>179</v>
      </c>
      <c r="D1274" t="s">
        <v>180</v>
      </c>
      <c r="E1274" s="446" t="s">
        <v>1693</v>
      </c>
    </row>
    <row r="1275" spans="1:5" ht="14.4" x14ac:dyDescent="0.3">
      <c r="A1275">
        <v>39340</v>
      </c>
      <c r="B1275" t="s">
        <v>1761</v>
      </c>
      <c r="C1275" t="s">
        <v>179</v>
      </c>
      <c r="D1275" t="s">
        <v>180</v>
      </c>
      <c r="E1275" s="446" t="s">
        <v>6969</v>
      </c>
    </row>
    <row r="1276" spans="1:5" ht="14.4" x14ac:dyDescent="0.3">
      <c r="A1276">
        <v>12025</v>
      </c>
      <c r="B1276" t="s">
        <v>1762</v>
      </c>
      <c r="C1276" t="s">
        <v>179</v>
      </c>
      <c r="D1276" t="s">
        <v>180</v>
      </c>
      <c r="E1276" s="446" t="s">
        <v>6970</v>
      </c>
    </row>
    <row r="1277" spans="1:5" ht="14.4" x14ac:dyDescent="0.3">
      <c r="A1277">
        <v>39342</v>
      </c>
      <c r="B1277" t="s">
        <v>1764</v>
      </c>
      <c r="C1277" t="s">
        <v>179</v>
      </c>
      <c r="D1277" t="s">
        <v>180</v>
      </c>
      <c r="E1277" s="446" t="s">
        <v>1693</v>
      </c>
    </row>
    <row r="1278" spans="1:5" ht="14.4" x14ac:dyDescent="0.3">
      <c r="A1278">
        <v>39343</v>
      </c>
      <c r="B1278" t="s">
        <v>1765</v>
      </c>
      <c r="C1278" t="s">
        <v>179</v>
      </c>
      <c r="D1278" t="s">
        <v>180</v>
      </c>
      <c r="E1278" s="446" t="s">
        <v>480</v>
      </c>
    </row>
    <row r="1279" spans="1:5" ht="14.4" x14ac:dyDescent="0.3">
      <c r="A1279">
        <v>39345</v>
      </c>
      <c r="B1279" t="s">
        <v>1766</v>
      </c>
      <c r="C1279" t="s">
        <v>179</v>
      </c>
      <c r="D1279" t="s">
        <v>180</v>
      </c>
      <c r="E1279" s="446" t="s">
        <v>6971</v>
      </c>
    </row>
    <row r="1280" spans="1:5" ht="14.4" x14ac:dyDescent="0.3">
      <c r="A1280">
        <v>39344</v>
      </c>
      <c r="B1280" t="s">
        <v>1768</v>
      </c>
      <c r="C1280" t="s">
        <v>179</v>
      </c>
      <c r="D1280" t="s">
        <v>180</v>
      </c>
      <c r="E1280" s="446" t="s">
        <v>423</v>
      </c>
    </row>
    <row r="1281" spans="1:5" ht="14.4" x14ac:dyDescent="0.3">
      <c r="A1281">
        <v>12623</v>
      </c>
      <c r="B1281" t="s">
        <v>1769</v>
      </c>
      <c r="C1281" t="s">
        <v>247</v>
      </c>
      <c r="D1281" t="s">
        <v>180</v>
      </c>
      <c r="E1281" s="446" t="s">
        <v>5597</v>
      </c>
    </row>
    <row r="1282" spans="1:5" ht="14.4" x14ac:dyDescent="0.3">
      <c r="A1282">
        <v>34498</v>
      </c>
      <c r="B1282" t="s">
        <v>1770</v>
      </c>
      <c r="C1282" t="s">
        <v>179</v>
      </c>
      <c r="D1282" t="s">
        <v>180</v>
      </c>
      <c r="E1282" s="446" t="s">
        <v>6972</v>
      </c>
    </row>
    <row r="1283" spans="1:5" ht="14.4" x14ac:dyDescent="0.3">
      <c r="A1283">
        <v>13244</v>
      </c>
      <c r="B1283" t="s">
        <v>1771</v>
      </c>
      <c r="C1283" t="s">
        <v>179</v>
      </c>
      <c r="D1283" t="s">
        <v>189</v>
      </c>
      <c r="E1283" s="446" t="s">
        <v>6973</v>
      </c>
    </row>
    <row r="1284" spans="1:5" ht="14.4" x14ac:dyDescent="0.3">
      <c r="A1284">
        <v>38998</v>
      </c>
      <c r="B1284" t="s">
        <v>1773</v>
      </c>
      <c r="C1284" t="s">
        <v>179</v>
      </c>
      <c r="D1284" t="s">
        <v>180</v>
      </c>
      <c r="E1284" s="446" t="s">
        <v>6974</v>
      </c>
    </row>
    <row r="1285" spans="1:5" ht="14.4" x14ac:dyDescent="0.3">
      <c r="A1285">
        <v>38999</v>
      </c>
      <c r="B1285" t="s">
        <v>1774</v>
      </c>
      <c r="C1285" t="s">
        <v>179</v>
      </c>
      <c r="D1285" t="s">
        <v>180</v>
      </c>
      <c r="E1285" s="446" t="s">
        <v>6975</v>
      </c>
    </row>
    <row r="1286" spans="1:5" ht="14.4" x14ac:dyDescent="0.3">
      <c r="A1286">
        <v>38996</v>
      </c>
      <c r="B1286" t="s">
        <v>1776</v>
      </c>
      <c r="C1286" t="s">
        <v>179</v>
      </c>
      <c r="D1286" t="s">
        <v>180</v>
      </c>
      <c r="E1286" s="446" t="s">
        <v>6976</v>
      </c>
    </row>
    <row r="1287" spans="1:5" ht="14.4" x14ac:dyDescent="0.3">
      <c r="A1287">
        <v>44173</v>
      </c>
      <c r="B1287" t="s">
        <v>1777</v>
      </c>
      <c r="C1287" t="s">
        <v>179</v>
      </c>
      <c r="D1287" t="s">
        <v>180</v>
      </c>
      <c r="E1287" s="446" t="s">
        <v>6977</v>
      </c>
    </row>
    <row r="1288" spans="1:5" ht="14.4" x14ac:dyDescent="0.3">
      <c r="A1288">
        <v>44174</v>
      </c>
      <c r="B1288" t="s">
        <v>1778</v>
      </c>
      <c r="C1288" t="s">
        <v>179</v>
      </c>
      <c r="D1288" t="s">
        <v>180</v>
      </c>
      <c r="E1288" s="446" t="s">
        <v>671</v>
      </c>
    </row>
    <row r="1289" spans="1:5" ht="14.4" x14ac:dyDescent="0.3">
      <c r="A1289">
        <v>38997</v>
      </c>
      <c r="B1289" t="s">
        <v>1780</v>
      </c>
      <c r="C1289" t="s">
        <v>179</v>
      </c>
      <c r="D1289" t="s">
        <v>180</v>
      </c>
      <c r="E1289" s="446" t="s">
        <v>337</v>
      </c>
    </row>
    <row r="1290" spans="1:5" ht="14.4" x14ac:dyDescent="0.3">
      <c r="A1290">
        <v>39600</v>
      </c>
      <c r="B1290" t="s">
        <v>1782</v>
      </c>
      <c r="C1290" t="s">
        <v>179</v>
      </c>
      <c r="D1290" t="s">
        <v>180</v>
      </c>
      <c r="E1290" s="446" t="s">
        <v>6533</v>
      </c>
    </row>
    <row r="1291" spans="1:5" ht="14.4" x14ac:dyDescent="0.3">
      <c r="A1291">
        <v>39601</v>
      </c>
      <c r="B1291" t="s">
        <v>1783</v>
      </c>
      <c r="C1291" t="s">
        <v>179</v>
      </c>
      <c r="D1291" t="s">
        <v>180</v>
      </c>
      <c r="E1291" s="446" t="s">
        <v>3479</v>
      </c>
    </row>
    <row r="1292" spans="1:5" ht="14.4" x14ac:dyDescent="0.3">
      <c r="A1292">
        <v>39862</v>
      </c>
      <c r="B1292" t="s">
        <v>1785</v>
      </c>
      <c r="C1292" t="s">
        <v>179</v>
      </c>
      <c r="D1292" t="s">
        <v>180</v>
      </c>
      <c r="E1292" s="446" t="s">
        <v>1606</v>
      </c>
    </row>
    <row r="1293" spans="1:5" ht="14.4" x14ac:dyDescent="0.3">
      <c r="A1293">
        <v>39863</v>
      </c>
      <c r="B1293" t="s">
        <v>1786</v>
      </c>
      <c r="C1293" t="s">
        <v>179</v>
      </c>
      <c r="D1293" t="s">
        <v>180</v>
      </c>
      <c r="E1293" s="446" t="s">
        <v>6978</v>
      </c>
    </row>
    <row r="1294" spans="1:5" ht="14.4" x14ac:dyDescent="0.3">
      <c r="A1294">
        <v>39864</v>
      </c>
      <c r="B1294" t="s">
        <v>1787</v>
      </c>
      <c r="C1294" t="s">
        <v>179</v>
      </c>
      <c r="D1294" t="s">
        <v>180</v>
      </c>
      <c r="E1294" s="446" t="s">
        <v>6979</v>
      </c>
    </row>
    <row r="1295" spans="1:5" ht="14.4" x14ac:dyDescent="0.3">
      <c r="A1295">
        <v>39865</v>
      </c>
      <c r="B1295" t="s">
        <v>1789</v>
      </c>
      <c r="C1295" t="s">
        <v>179</v>
      </c>
      <c r="D1295" t="s">
        <v>180</v>
      </c>
      <c r="E1295" s="446" t="s">
        <v>6980</v>
      </c>
    </row>
    <row r="1296" spans="1:5" ht="14.4" x14ac:dyDescent="0.3">
      <c r="A1296">
        <v>2517</v>
      </c>
      <c r="B1296" t="s">
        <v>1791</v>
      </c>
      <c r="C1296" t="s">
        <v>179</v>
      </c>
      <c r="D1296" t="s">
        <v>180</v>
      </c>
      <c r="E1296" s="446" t="s">
        <v>1347</v>
      </c>
    </row>
    <row r="1297" spans="1:5" ht="14.4" x14ac:dyDescent="0.3">
      <c r="A1297">
        <v>2522</v>
      </c>
      <c r="B1297" t="s">
        <v>1793</v>
      </c>
      <c r="C1297" t="s">
        <v>179</v>
      </c>
      <c r="D1297" t="s">
        <v>180</v>
      </c>
      <c r="E1297" s="446" t="s">
        <v>3078</v>
      </c>
    </row>
    <row r="1298" spans="1:5" ht="14.4" x14ac:dyDescent="0.3">
      <c r="A1298">
        <v>2548</v>
      </c>
      <c r="B1298" t="s">
        <v>1795</v>
      </c>
      <c r="C1298" t="s">
        <v>179</v>
      </c>
      <c r="D1298" t="s">
        <v>180</v>
      </c>
      <c r="E1298" s="446" t="s">
        <v>1045</v>
      </c>
    </row>
    <row r="1299" spans="1:5" ht="14.4" x14ac:dyDescent="0.3">
      <c r="A1299">
        <v>2516</v>
      </c>
      <c r="B1299" t="s">
        <v>1796</v>
      </c>
      <c r="C1299" t="s">
        <v>179</v>
      </c>
      <c r="D1299" t="s">
        <v>180</v>
      </c>
      <c r="E1299" s="446" t="s">
        <v>5338</v>
      </c>
    </row>
    <row r="1300" spans="1:5" ht="14.4" x14ac:dyDescent="0.3">
      <c r="A1300">
        <v>2518</v>
      </c>
      <c r="B1300" t="s">
        <v>1797</v>
      </c>
      <c r="C1300" t="s">
        <v>179</v>
      </c>
      <c r="D1300" t="s">
        <v>180</v>
      </c>
      <c r="E1300" s="446" t="s">
        <v>6981</v>
      </c>
    </row>
    <row r="1301" spans="1:5" ht="14.4" x14ac:dyDescent="0.3">
      <c r="A1301">
        <v>2521</v>
      </c>
      <c r="B1301" t="s">
        <v>1798</v>
      </c>
      <c r="C1301" t="s">
        <v>179</v>
      </c>
      <c r="D1301" t="s">
        <v>180</v>
      </c>
      <c r="E1301" s="446" t="s">
        <v>6982</v>
      </c>
    </row>
    <row r="1302" spans="1:5" ht="14.4" x14ac:dyDescent="0.3">
      <c r="A1302">
        <v>2515</v>
      </c>
      <c r="B1302" t="s">
        <v>1799</v>
      </c>
      <c r="C1302" t="s">
        <v>179</v>
      </c>
      <c r="D1302" t="s">
        <v>180</v>
      </c>
      <c r="E1302" s="446" t="s">
        <v>6983</v>
      </c>
    </row>
    <row r="1303" spans="1:5" ht="14.4" x14ac:dyDescent="0.3">
      <c r="A1303">
        <v>2519</v>
      </c>
      <c r="B1303" t="s">
        <v>1800</v>
      </c>
      <c r="C1303" t="s">
        <v>179</v>
      </c>
      <c r="D1303" t="s">
        <v>180</v>
      </c>
      <c r="E1303" s="446" t="s">
        <v>6984</v>
      </c>
    </row>
    <row r="1304" spans="1:5" ht="14.4" x14ac:dyDescent="0.3">
      <c r="A1304">
        <v>2520</v>
      </c>
      <c r="B1304" t="s">
        <v>1801</v>
      </c>
      <c r="C1304" t="s">
        <v>179</v>
      </c>
      <c r="D1304" t="s">
        <v>180</v>
      </c>
      <c r="E1304" s="446" t="s">
        <v>6985</v>
      </c>
    </row>
    <row r="1305" spans="1:5" ht="14.4" x14ac:dyDescent="0.3">
      <c r="A1305">
        <v>1602</v>
      </c>
      <c r="B1305" t="s">
        <v>1802</v>
      </c>
      <c r="C1305" t="s">
        <v>179</v>
      </c>
      <c r="D1305" t="s">
        <v>180</v>
      </c>
      <c r="E1305" s="446" t="s">
        <v>5179</v>
      </c>
    </row>
    <row r="1306" spans="1:5" ht="14.4" x14ac:dyDescent="0.3">
      <c r="A1306">
        <v>1601</v>
      </c>
      <c r="B1306" t="s">
        <v>1803</v>
      </c>
      <c r="C1306" t="s">
        <v>179</v>
      </c>
      <c r="D1306" t="s">
        <v>180</v>
      </c>
      <c r="E1306" s="446" t="s">
        <v>6986</v>
      </c>
    </row>
    <row r="1307" spans="1:5" ht="14.4" x14ac:dyDescent="0.3">
      <c r="A1307">
        <v>1598</v>
      </c>
      <c r="B1307" t="s">
        <v>1804</v>
      </c>
      <c r="C1307" t="s">
        <v>179</v>
      </c>
      <c r="D1307" t="s">
        <v>180</v>
      </c>
      <c r="E1307" s="446" t="s">
        <v>6987</v>
      </c>
    </row>
    <row r="1308" spans="1:5" ht="14.4" x14ac:dyDescent="0.3">
      <c r="A1308">
        <v>1600</v>
      </c>
      <c r="B1308" t="s">
        <v>1805</v>
      </c>
      <c r="C1308" t="s">
        <v>179</v>
      </c>
      <c r="D1308" t="s">
        <v>180</v>
      </c>
      <c r="E1308" s="446" t="s">
        <v>6988</v>
      </c>
    </row>
    <row r="1309" spans="1:5" ht="14.4" x14ac:dyDescent="0.3">
      <c r="A1309">
        <v>1603</v>
      </c>
      <c r="B1309" t="s">
        <v>1806</v>
      </c>
      <c r="C1309" t="s">
        <v>179</v>
      </c>
      <c r="D1309" t="s">
        <v>180</v>
      </c>
      <c r="E1309" s="446" t="s">
        <v>6989</v>
      </c>
    </row>
    <row r="1310" spans="1:5" ht="14.4" x14ac:dyDescent="0.3">
      <c r="A1310">
        <v>1599</v>
      </c>
      <c r="B1310" t="s">
        <v>1807</v>
      </c>
      <c r="C1310" t="s">
        <v>179</v>
      </c>
      <c r="D1310" t="s">
        <v>180</v>
      </c>
      <c r="E1310" s="446" t="s">
        <v>6990</v>
      </c>
    </row>
    <row r="1311" spans="1:5" ht="14.4" x14ac:dyDescent="0.3">
      <c r="A1311">
        <v>1597</v>
      </c>
      <c r="B1311" t="s">
        <v>1808</v>
      </c>
      <c r="C1311" t="s">
        <v>179</v>
      </c>
      <c r="D1311" t="s">
        <v>180</v>
      </c>
      <c r="E1311" s="446" t="s">
        <v>6991</v>
      </c>
    </row>
    <row r="1312" spans="1:5" ht="14.4" x14ac:dyDescent="0.3">
      <c r="A1312">
        <v>39602</v>
      </c>
      <c r="B1312" t="s">
        <v>1809</v>
      </c>
      <c r="C1312" t="s">
        <v>179</v>
      </c>
      <c r="D1312" t="s">
        <v>180</v>
      </c>
      <c r="E1312" s="446" t="s">
        <v>1133</v>
      </c>
    </row>
    <row r="1313" spans="1:5" ht="14.4" x14ac:dyDescent="0.3">
      <c r="A1313">
        <v>39603</v>
      </c>
      <c r="B1313" t="s">
        <v>1811</v>
      </c>
      <c r="C1313" t="s">
        <v>179</v>
      </c>
      <c r="D1313" t="s">
        <v>180</v>
      </c>
      <c r="E1313" s="446" t="s">
        <v>233</v>
      </c>
    </row>
    <row r="1314" spans="1:5" ht="14.4" x14ac:dyDescent="0.3">
      <c r="A1314">
        <v>11821</v>
      </c>
      <c r="B1314" t="s">
        <v>1812</v>
      </c>
      <c r="C1314" t="s">
        <v>179</v>
      </c>
      <c r="D1314" t="s">
        <v>180</v>
      </c>
      <c r="E1314" s="446" t="s">
        <v>1849</v>
      </c>
    </row>
    <row r="1315" spans="1:5" ht="14.4" x14ac:dyDescent="0.3">
      <c r="A1315">
        <v>1562</v>
      </c>
      <c r="B1315" t="s">
        <v>1814</v>
      </c>
      <c r="C1315" t="s">
        <v>179</v>
      </c>
      <c r="D1315" t="s">
        <v>180</v>
      </c>
      <c r="E1315" s="446" t="s">
        <v>5367</v>
      </c>
    </row>
    <row r="1316" spans="1:5" ht="14.4" x14ac:dyDescent="0.3">
      <c r="A1316">
        <v>1563</v>
      </c>
      <c r="B1316" t="s">
        <v>1815</v>
      </c>
      <c r="C1316" t="s">
        <v>179</v>
      </c>
      <c r="D1316" t="s">
        <v>180</v>
      </c>
      <c r="E1316" s="446" t="s">
        <v>5642</v>
      </c>
    </row>
    <row r="1317" spans="1:5" ht="14.4" x14ac:dyDescent="0.3">
      <c r="A1317">
        <v>11856</v>
      </c>
      <c r="B1317" t="s">
        <v>1816</v>
      </c>
      <c r="C1317" t="s">
        <v>179</v>
      </c>
      <c r="D1317" t="s">
        <v>189</v>
      </c>
      <c r="E1317" s="446" t="s">
        <v>3160</v>
      </c>
    </row>
    <row r="1318" spans="1:5" ht="14.4" x14ac:dyDescent="0.3">
      <c r="A1318">
        <v>11857</v>
      </c>
      <c r="B1318" t="s">
        <v>1818</v>
      </c>
      <c r="C1318" t="s">
        <v>179</v>
      </c>
      <c r="D1318" t="s">
        <v>180</v>
      </c>
      <c r="E1318" s="446" t="s">
        <v>6992</v>
      </c>
    </row>
    <row r="1319" spans="1:5" ht="14.4" x14ac:dyDescent="0.3">
      <c r="A1319">
        <v>11858</v>
      </c>
      <c r="B1319" t="s">
        <v>1819</v>
      </c>
      <c r="C1319" t="s">
        <v>179</v>
      </c>
      <c r="D1319" t="s">
        <v>180</v>
      </c>
      <c r="E1319" s="446" t="s">
        <v>5101</v>
      </c>
    </row>
    <row r="1320" spans="1:5" ht="14.4" x14ac:dyDescent="0.3">
      <c r="A1320">
        <v>1539</v>
      </c>
      <c r="B1320" t="s">
        <v>1820</v>
      </c>
      <c r="C1320" t="s">
        <v>179</v>
      </c>
      <c r="D1320" t="s">
        <v>180</v>
      </c>
      <c r="E1320" s="446" t="s">
        <v>4426</v>
      </c>
    </row>
    <row r="1321" spans="1:5" ht="14.4" x14ac:dyDescent="0.3">
      <c r="A1321">
        <v>11859</v>
      </c>
      <c r="B1321" t="s">
        <v>1821</v>
      </c>
      <c r="C1321" t="s">
        <v>179</v>
      </c>
      <c r="D1321" t="s">
        <v>180</v>
      </c>
      <c r="E1321" s="446" t="s">
        <v>1295</v>
      </c>
    </row>
    <row r="1322" spans="1:5" ht="14.4" x14ac:dyDescent="0.3">
      <c r="A1322">
        <v>1550</v>
      </c>
      <c r="B1322" t="s">
        <v>1822</v>
      </c>
      <c r="C1322" t="s">
        <v>179</v>
      </c>
      <c r="D1322" t="s">
        <v>180</v>
      </c>
      <c r="E1322" s="446" t="s">
        <v>6993</v>
      </c>
    </row>
    <row r="1323" spans="1:5" ht="14.4" x14ac:dyDescent="0.3">
      <c r="A1323">
        <v>11854</v>
      </c>
      <c r="B1323" t="s">
        <v>1823</v>
      </c>
      <c r="C1323" t="s">
        <v>179</v>
      </c>
      <c r="D1323" t="s">
        <v>180</v>
      </c>
      <c r="E1323" s="446" t="s">
        <v>6994</v>
      </c>
    </row>
    <row r="1324" spans="1:5" ht="14.4" x14ac:dyDescent="0.3">
      <c r="A1324">
        <v>11862</v>
      </c>
      <c r="B1324" t="s">
        <v>1824</v>
      </c>
      <c r="C1324" t="s">
        <v>179</v>
      </c>
      <c r="D1324" t="s">
        <v>180</v>
      </c>
      <c r="E1324" s="446" t="s">
        <v>6995</v>
      </c>
    </row>
    <row r="1325" spans="1:5" ht="14.4" x14ac:dyDescent="0.3">
      <c r="A1325">
        <v>11863</v>
      </c>
      <c r="B1325" t="s">
        <v>1825</v>
      </c>
      <c r="C1325" t="s">
        <v>179</v>
      </c>
      <c r="D1325" t="s">
        <v>180</v>
      </c>
      <c r="E1325" s="446" t="s">
        <v>1001</v>
      </c>
    </row>
    <row r="1326" spans="1:5" ht="14.4" x14ac:dyDescent="0.3">
      <c r="A1326">
        <v>11855</v>
      </c>
      <c r="B1326" t="s">
        <v>1826</v>
      </c>
      <c r="C1326" t="s">
        <v>179</v>
      </c>
      <c r="D1326" t="s">
        <v>180</v>
      </c>
      <c r="E1326" s="446" t="s">
        <v>6996</v>
      </c>
    </row>
    <row r="1327" spans="1:5" ht="14.4" x14ac:dyDescent="0.3">
      <c r="A1327">
        <v>11864</v>
      </c>
      <c r="B1327" t="s">
        <v>1827</v>
      </c>
      <c r="C1327" t="s">
        <v>179</v>
      </c>
      <c r="D1327" t="s">
        <v>180</v>
      </c>
      <c r="E1327" s="446" t="s">
        <v>6997</v>
      </c>
    </row>
    <row r="1328" spans="1:5" ht="14.4" x14ac:dyDescent="0.3">
      <c r="A1328">
        <v>2527</v>
      </c>
      <c r="B1328" t="s">
        <v>1828</v>
      </c>
      <c r="C1328" t="s">
        <v>179</v>
      </c>
      <c r="D1328" t="s">
        <v>180</v>
      </c>
      <c r="E1328" s="446" t="s">
        <v>6255</v>
      </c>
    </row>
    <row r="1329" spans="1:5" ht="14.4" x14ac:dyDescent="0.3">
      <c r="A1329">
        <v>2526</v>
      </c>
      <c r="B1329" t="s">
        <v>1830</v>
      </c>
      <c r="C1329" t="s">
        <v>179</v>
      </c>
      <c r="D1329" t="s">
        <v>180</v>
      </c>
      <c r="E1329" s="446" t="s">
        <v>3748</v>
      </c>
    </row>
    <row r="1330" spans="1:5" ht="14.4" x14ac:dyDescent="0.3">
      <c r="A1330">
        <v>2487</v>
      </c>
      <c r="B1330" t="s">
        <v>1832</v>
      </c>
      <c r="C1330" t="s">
        <v>179</v>
      </c>
      <c r="D1330" t="s">
        <v>180</v>
      </c>
      <c r="E1330" s="446" t="s">
        <v>3152</v>
      </c>
    </row>
    <row r="1331" spans="1:5" ht="14.4" x14ac:dyDescent="0.3">
      <c r="A1331">
        <v>2483</v>
      </c>
      <c r="B1331" t="s">
        <v>1833</v>
      </c>
      <c r="C1331" t="s">
        <v>179</v>
      </c>
      <c r="D1331" t="s">
        <v>180</v>
      </c>
      <c r="E1331" s="446" t="s">
        <v>6998</v>
      </c>
    </row>
    <row r="1332" spans="1:5" ht="14.4" x14ac:dyDescent="0.3">
      <c r="A1332">
        <v>2528</v>
      </c>
      <c r="B1332" t="s">
        <v>1834</v>
      </c>
      <c r="C1332" t="s">
        <v>179</v>
      </c>
      <c r="D1332" t="s">
        <v>180</v>
      </c>
      <c r="E1332" s="446" t="s">
        <v>6348</v>
      </c>
    </row>
    <row r="1333" spans="1:5" ht="14.4" x14ac:dyDescent="0.3">
      <c r="A1333">
        <v>2489</v>
      </c>
      <c r="B1333" t="s">
        <v>1835</v>
      </c>
      <c r="C1333" t="s">
        <v>179</v>
      </c>
      <c r="D1333" t="s">
        <v>180</v>
      </c>
      <c r="E1333" s="446" t="s">
        <v>822</v>
      </c>
    </row>
    <row r="1334" spans="1:5" ht="14.4" x14ac:dyDescent="0.3">
      <c r="A1334">
        <v>2488</v>
      </c>
      <c r="B1334" t="s">
        <v>1836</v>
      </c>
      <c r="C1334" t="s">
        <v>179</v>
      </c>
      <c r="D1334" t="s">
        <v>180</v>
      </c>
      <c r="E1334" s="446" t="s">
        <v>584</v>
      </c>
    </row>
    <row r="1335" spans="1:5" ht="14.4" x14ac:dyDescent="0.3">
      <c r="A1335">
        <v>2484</v>
      </c>
      <c r="B1335" t="s">
        <v>1838</v>
      </c>
      <c r="C1335" t="s">
        <v>179</v>
      </c>
      <c r="D1335" t="s">
        <v>180</v>
      </c>
      <c r="E1335" s="446" t="s">
        <v>6999</v>
      </c>
    </row>
    <row r="1336" spans="1:5" ht="14.4" x14ac:dyDescent="0.3">
      <c r="A1336">
        <v>2485</v>
      </c>
      <c r="B1336" t="s">
        <v>1839</v>
      </c>
      <c r="C1336" t="s">
        <v>179</v>
      </c>
      <c r="D1336" t="s">
        <v>180</v>
      </c>
      <c r="E1336" s="446" t="s">
        <v>7000</v>
      </c>
    </row>
    <row r="1337" spans="1:5" ht="14.4" x14ac:dyDescent="0.3">
      <c r="A1337">
        <v>39279</v>
      </c>
      <c r="B1337" t="s">
        <v>1840</v>
      </c>
      <c r="C1337" t="s">
        <v>179</v>
      </c>
      <c r="D1337" t="s">
        <v>180</v>
      </c>
      <c r="E1337" s="446" t="s">
        <v>6913</v>
      </c>
    </row>
    <row r="1338" spans="1:5" ht="14.4" x14ac:dyDescent="0.3">
      <c r="A1338">
        <v>39280</v>
      </c>
      <c r="B1338" t="s">
        <v>1841</v>
      </c>
      <c r="C1338" t="s">
        <v>179</v>
      </c>
      <c r="D1338" t="s">
        <v>180</v>
      </c>
      <c r="E1338" s="446" t="s">
        <v>7001</v>
      </c>
    </row>
    <row r="1339" spans="1:5" ht="14.4" x14ac:dyDescent="0.3">
      <c r="A1339">
        <v>39281</v>
      </c>
      <c r="B1339" t="s">
        <v>1843</v>
      </c>
      <c r="C1339" t="s">
        <v>179</v>
      </c>
      <c r="D1339" t="s">
        <v>180</v>
      </c>
      <c r="E1339" s="446" t="s">
        <v>3528</v>
      </c>
    </row>
    <row r="1340" spans="1:5" ht="14.4" x14ac:dyDescent="0.3">
      <c r="A1340">
        <v>39282</v>
      </c>
      <c r="B1340" t="s">
        <v>1845</v>
      </c>
      <c r="C1340" t="s">
        <v>179</v>
      </c>
      <c r="D1340" t="s">
        <v>180</v>
      </c>
      <c r="E1340" s="446" t="s">
        <v>7002</v>
      </c>
    </row>
    <row r="1341" spans="1:5" ht="14.4" x14ac:dyDescent="0.3">
      <c r="A1341">
        <v>38844</v>
      </c>
      <c r="B1341" t="s">
        <v>1846</v>
      </c>
      <c r="C1341" t="s">
        <v>179</v>
      </c>
      <c r="D1341" t="s">
        <v>189</v>
      </c>
      <c r="E1341" s="446" t="s">
        <v>7003</v>
      </c>
    </row>
    <row r="1342" spans="1:5" ht="14.4" x14ac:dyDescent="0.3">
      <c r="A1342">
        <v>38846</v>
      </c>
      <c r="B1342" t="s">
        <v>1847</v>
      </c>
      <c r="C1342" t="s">
        <v>179</v>
      </c>
      <c r="D1342" t="s">
        <v>180</v>
      </c>
      <c r="E1342" s="446" t="s">
        <v>7004</v>
      </c>
    </row>
    <row r="1343" spans="1:5" ht="14.4" x14ac:dyDescent="0.3">
      <c r="A1343">
        <v>38847</v>
      </c>
      <c r="B1343" t="s">
        <v>1848</v>
      </c>
      <c r="C1343" t="s">
        <v>179</v>
      </c>
      <c r="D1343" t="s">
        <v>180</v>
      </c>
      <c r="E1343" s="446" t="s">
        <v>1921</v>
      </c>
    </row>
    <row r="1344" spans="1:5" ht="14.4" x14ac:dyDescent="0.3">
      <c r="A1344">
        <v>38850</v>
      </c>
      <c r="B1344" t="s">
        <v>1850</v>
      </c>
      <c r="C1344" t="s">
        <v>179</v>
      </c>
      <c r="D1344" t="s">
        <v>180</v>
      </c>
      <c r="E1344" s="446" t="s">
        <v>7005</v>
      </c>
    </row>
    <row r="1345" spans="1:5" ht="14.4" x14ac:dyDescent="0.3">
      <c r="A1345">
        <v>38848</v>
      </c>
      <c r="B1345" t="s">
        <v>1851</v>
      </c>
      <c r="C1345" t="s">
        <v>179</v>
      </c>
      <c r="D1345" t="s">
        <v>180</v>
      </c>
      <c r="E1345" s="446" t="s">
        <v>7006</v>
      </c>
    </row>
    <row r="1346" spans="1:5" ht="14.4" x14ac:dyDescent="0.3">
      <c r="A1346">
        <v>38851</v>
      </c>
      <c r="B1346" t="s">
        <v>1853</v>
      </c>
      <c r="C1346" t="s">
        <v>179</v>
      </c>
      <c r="D1346" t="s">
        <v>180</v>
      </c>
      <c r="E1346" s="446" t="s">
        <v>7007</v>
      </c>
    </row>
    <row r="1347" spans="1:5" ht="14.4" x14ac:dyDescent="0.3">
      <c r="A1347">
        <v>38854</v>
      </c>
      <c r="B1347" t="s">
        <v>1855</v>
      </c>
      <c r="C1347" t="s">
        <v>179</v>
      </c>
      <c r="D1347" t="s">
        <v>180</v>
      </c>
      <c r="E1347" s="446" t="s">
        <v>435</v>
      </c>
    </row>
    <row r="1348" spans="1:5" ht="14.4" x14ac:dyDescent="0.3">
      <c r="A1348">
        <v>44247</v>
      </c>
      <c r="B1348" t="s">
        <v>1856</v>
      </c>
      <c r="C1348" t="s">
        <v>179</v>
      </c>
      <c r="D1348" t="s">
        <v>180</v>
      </c>
      <c r="E1348" s="446" t="s">
        <v>7008</v>
      </c>
    </row>
    <row r="1349" spans="1:5" ht="14.4" x14ac:dyDescent="0.3">
      <c r="A1349">
        <v>38005</v>
      </c>
      <c r="B1349" t="s">
        <v>1857</v>
      </c>
      <c r="C1349" t="s">
        <v>179</v>
      </c>
      <c r="D1349" t="s">
        <v>180</v>
      </c>
      <c r="E1349" s="446" t="s">
        <v>2804</v>
      </c>
    </row>
    <row r="1350" spans="1:5" ht="14.4" x14ac:dyDescent="0.3">
      <c r="A1350">
        <v>38006</v>
      </c>
      <c r="B1350" t="s">
        <v>1858</v>
      </c>
      <c r="C1350" t="s">
        <v>179</v>
      </c>
      <c r="D1350" t="s">
        <v>180</v>
      </c>
      <c r="E1350" s="446" t="s">
        <v>7009</v>
      </c>
    </row>
    <row r="1351" spans="1:5" ht="14.4" x14ac:dyDescent="0.3">
      <c r="A1351">
        <v>38428</v>
      </c>
      <c r="B1351" t="s">
        <v>1859</v>
      </c>
      <c r="C1351" t="s">
        <v>179</v>
      </c>
      <c r="D1351" t="s">
        <v>180</v>
      </c>
      <c r="E1351" s="446" t="s">
        <v>7010</v>
      </c>
    </row>
    <row r="1352" spans="1:5" ht="14.4" x14ac:dyDescent="0.3">
      <c r="A1352">
        <v>38007</v>
      </c>
      <c r="B1352" t="s">
        <v>1861</v>
      </c>
      <c r="C1352" t="s">
        <v>179</v>
      </c>
      <c r="D1352" t="s">
        <v>180</v>
      </c>
      <c r="E1352" s="446" t="s">
        <v>7011</v>
      </c>
    </row>
    <row r="1353" spans="1:5" ht="14.4" x14ac:dyDescent="0.3">
      <c r="A1353">
        <v>38008</v>
      </c>
      <c r="B1353" t="s">
        <v>1862</v>
      </c>
      <c r="C1353" t="s">
        <v>179</v>
      </c>
      <c r="D1353" t="s">
        <v>180</v>
      </c>
      <c r="E1353" s="446" t="s">
        <v>4849</v>
      </c>
    </row>
    <row r="1354" spans="1:5" ht="14.4" x14ac:dyDescent="0.3">
      <c r="A1354">
        <v>38009</v>
      </c>
      <c r="B1354" t="s">
        <v>1863</v>
      </c>
      <c r="C1354" t="s">
        <v>179</v>
      </c>
      <c r="D1354" t="s">
        <v>180</v>
      </c>
      <c r="E1354" s="446" t="s">
        <v>3839</v>
      </c>
    </row>
    <row r="1355" spans="1:5" ht="14.4" x14ac:dyDescent="0.3">
      <c r="A1355">
        <v>44248</v>
      </c>
      <c r="B1355" t="s">
        <v>1864</v>
      </c>
      <c r="C1355" t="s">
        <v>179</v>
      </c>
      <c r="D1355" t="s">
        <v>180</v>
      </c>
      <c r="E1355" s="446" t="s">
        <v>7012</v>
      </c>
    </row>
    <row r="1356" spans="1:5" ht="14.4" x14ac:dyDescent="0.3">
      <c r="A1356">
        <v>44249</v>
      </c>
      <c r="B1356" t="s">
        <v>1865</v>
      </c>
      <c r="C1356" t="s">
        <v>179</v>
      </c>
      <c r="D1356" t="s">
        <v>180</v>
      </c>
      <c r="E1356" s="446" t="s">
        <v>7013</v>
      </c>
    </row>
    <row r="1357" spans="1:5" ht="14.4" x14ac:dyDescent="0.3">
      <c r="A1357">
        <v>44250</v>
      </c>
      <c r="B1357" t="s">
        <v>1866</v>
      </c>
      <c r="C1357" t="s">
        <v>179</v>
      </c>
      <c r="D1357" t="s">
        <v>180</v>
      </c>
      <c r="E1357" s="446" t="s">
        <v>7014</v>
      </c>
    </row>
    <row r="1358" spans="1:5" ht="14.4" x14ac:dyDescent="0.3">
      <c r="A1358">
        <v>3104</v>
      </c>
      <c r="B1358" t="s">
        <v>1867</v>
      </c>
      <c r="C1358" t="s">
        <v>1868</v>
      </c>
      <c r="D1358" t="s">
        <v>180</v>
      </c>
      <c r="E1358" s="446" t="s">
        <v>7015</v>
      </c>
    </row>
    <row r="1359" spans="1:5" ht="14.4" x14ac:dyDescent="0.3">
      <c r="A1359">
        <v>1607</v>
      </c>
      <c r="B1359" t="s">
        <v>1869</v>
      </c>
      <c r="C1359" t="s">
        <v>1868</v>
      </c>
      <c r="D1359" t="s">
        <v>180</v>
      </c>
      <c r="E1359" s="446" t="s">
        <v>2838</v>
      </c>
    </row>
    <row r="1360" spans="1:5" ht="14.4" x14ac:dyDescent="0.3">
      <c r="A1360">
        <v>38169</v>
      </c>
      <c r="B1360" t="s">
        <v>7016</v>
      </c>
      <c r="C1360" t="s">
        <v>1868</v>
      </c>
      <c r="D1360" t="s">
        <v>180</v>
      </c>
      <c r="E1360" s="446" t="s">
        <v>1870</v>
      </c>
    </row>
    <row r="1361" spans="1:5" ht="14.4" x14ac:dyDescent="0.3">
      <c r="A1361">
        <v>6142</v>
      </c>
      <c r="B1361" t="s">
        <v>7017</v>
      </c>
      <c r="C1361" t="s">
        <v>179</v>
      </c>
      <c r="D1361" t="s">
        <v>180</v>
      </c>
      <c r="E1361" s="446" t="s">
        <v>3495</v>
      </c>
    </row>
    <row r="1362" spans="1:5" ht="14.4" x14ac:dyDescent="0.3">
      <c r="A1362">
        <v>11686</v>
      </c>
      <c r="B1362" t="s">
        <v>1871</v>
      </c>
      <c r="C1362" t="s">
        <v>179</v>
      </c>
      <c r="D1362" t="s">
        <v>180</v>
      </c>
      <c r="E1362" s="446" t="s">
        <v>5402</v>
      </c>
    </row>
    <row r="1363" spans="1:5" ht="14.4" x14ac:dyDescent="0.3">
      <c r="A1363">
        <v>37598</v>
      </c>
      <c r="B1363" t="s">
        <v>1872</v>
      </c>
      <c r="C1363" t="s">
        <v>179</v>
      </c>
      <c r="D1363" t="s">
        <v>180</v>
      </c>
      <c r="E1363" s="446" t="s">
        <v>7018</v>
      </c>
    </row>
    <row r="1364" spans="1:5" ht="14.4" x14ac:dyDescent="0.3">
      <c r="A1364">
        <v>25398</v>
      </c>
      <c r="B1364" t="s">
        <v>1873</v>
      </c>
      <c r="C1364" t="s">
        <v>179</v>
      </c>
      <c r="D1364" t="s">
        <v>180</v>
      </c>
      <c r="E1364" s="446" t="s">
        <v>7019</v>
      </c>
    </row>
    <row r="1365" spans="1:5" ht="14.4" x14ac:dyDescent="0.3">
      <c r="A1365">
        <v>25399</v>
      </c>
      <c r="B1365" t="s">
        <v>7020</v>
      </c>
      <c r="C1365" t="s">
        <v>179</v>
      </c>
      <c r="D1365" t="s">
        <v>180</v>
      </c>
      <c r="E1365" s="446" t="s">
        <v>7021</v>
      </c>
    </row>
    <row r="1366" spans="1:5" ht="14.4" x14ac:dyDescent="0.3">
      <c r="A1366">
        <v>43440</v>
      </c>
      <c r="B1366" t="s">
        <v>1874</v>
      </c>
      <c r="C1366" t="s">
        <v>179</v>
      </c>
      <c r="D1366" t="s">
        <v>180</v>
      </c>
      <c r="E1366" s="446" t="s">
        <v>7022</v>
      </c>
    </row>
    <row r="1367" spans="1:5" ht="14.4" x14ac:dyDescent="0.3">
      <c r="A1367">
        <v>10667</v>
      </c>
      <c r="B1367" t="s">
        <v>1875</v>
      </c>
      <c r="C1367" t="s">
        <v>179</v>
      </c>
      <c r="D1367" t="s">
        <v>189</v>
      </c>
      <c r="E1367" s="446" t="s">
        <v>1876</v>
      </c>
    </row>
    <row r="1368" spans="1:5" ht="14.4" x14ac:dyDescent="0.3">
      <c r="A1368">
        <v>1613</v>
      </c>
      <c r="B1368" t="s">
        <v>1877</v>
      </c>
      <c r="C1368" t="s">
        <v>179</v>
      </c>
      <c r="D1368" t="s">
        <v>180</v>
      </c>
      <c r="E1368" s="446" t="s">
        <v>7023</v>
      </c>
    </row>
    <row r="1369" spans="1:5" ht="14.4" x14ac:dyDescent="0.3">
      <c r="A1369">
        <v>1626</v>
      </c>
      <c r="B1369" t="s">
        <v>1878</v>
      </c>
      <c r="C1369" t="s">
        <v>179</v>
      </c>
      <c r="D1369" t="s">
        <v>180</v>
      </c>
      <c r="E1369" s="446" t="s">
        <v>7024</v>
      </c>
    </row>
    <row r="1370" spans="1:5" ht="14.4" x14ac:dyDescent="0.3">
      <c r="A1370">
        <v>1625</v>
      </c>
      <c r="B1370" t="s">
        <v>1879</v>
      </c>
      <c r="C1370" t="s">
        <v>179</v>
      </c>
      <c r="D1370" t="s">
        <v>180</v>
      </c>
      <c r="E1370" s="446" t="s">
        <v>7025</v>
      </c>
    </row>
    <row r="1371" spans="1:5" ht="14.4" x14ac:dyDescent="0.3">
      <c r="A1371">
        <v>1622</v>
      </c>
      <c r="B1371" t="s">
        <v>1880</v>
      </c>
      <c r="C1371" t="s">
        <v>179</v>
      </c>
      <c r="D1371" t="s">
        <v>180</v>
      </c>
      <c r="E1371" s="446" t="s">
        <v>7026</v>
      </c>
    </row>
    <row r="1372" spans="1:5" ht="14.4" x14ac:dyDescent="0.3">
      <c r="A1372">
        <v>1620</v>
      </c>
      <c r="B1372" t="s">
        <v>1881</v>
      </c>
      <c r="C1372" t="s">
        <v>179</v>
      </c>
      <c r="D1372" t="s">
        <v>180</v>
      </c>
      <c r="E1372" s="446" t="s">
        <v>7027</v>
      </c>
    </row>
    <row r="1373" spans="1:5" ht="14.4" x14ac:dyDescent="0.3">
      <c r="A1373">
        <v>1629</v>
      </c>
      <c r="B1373" t="s">
        <v>1882</v>
      </c>
      <c r="C1373" t="s">
        <v>179</v>
      </c>
      <c r="D1373" t="s">
        <v>180</v>
      </c>
      <c r="E1373" s="446" t="s">
        <v>7028</v>
      </c>
    </row>
    <row r="1374" spans="1:5" ht="14.4" x14ac:dyDescent="0.3">
      <c r="A1374">
        <v>1627</v>
      </c>
      <c r="B1374" t="s">
        <v>1883</v>
      </c>
      <c r="C1374" t="s">
        <v>179</v>
      </c>
      <c r="D1374" t="s">
        <v>180</v>
      </c>
      <c r="E1374" s="446" t="s">
        <v>7029</v>
      </c>
    </row>
    <row r="1375" spans="1:5" ht="14.4" x14ac:dyDescent="0.3">
      <c r="A1375">
        <v>1623</v>
      </c>
      <c r="B1375" t="s">
        <v>1884</v>
      </c>
      <c r="C1375" t="s">
        <v>179</v>
      </c>
      <c r="D1375" t="s">
        <v>180</v>
      </c>
      <c r="E1375" s="446" t="s">
        <v>4972</v>
      </c>
    </row>
    <row r="1376" spans="1:5" ht="14.4" x14ac:dyDescent="0.3">
      <c r="A1376">
        <v>1619</v>
      </c>
      <c r="B1376" t="s">
        <v>1885</v>
      </c>
      <c r="C1376" t="s">
        <v>179</v>
      </c>
      <c r="D1376" t="s">
        <v>180</v>
      </c>
      <c r="E1376" s="446" t="s">
        <v>7030</v>
      </c>
    </row>
    <row r="1377" spans="1:5" ht="14.4" x14ac:dyDescent="0.3">
      <c r="A1377">
        <v>1630</v>
      </c>
      <c r="B1377" t="s">
        <v>1886</v>
      </c>
      <c r="C1377" t="s">
        <v>179</v>
      </c>
      <c r="D1377" t="s">
        <v>180</v>
      </c>
      <c r="E1377" s="446" t="s">
        <v>7031</v>
      </c>
    </row>
    <row r="1378" spans="1:5" ht="14.4" x14ac:dyDescent="0.3">
      <c r="A1378">
        <v>1616</v>
      </c>
      <c r="B1378" t="s">
        <v>1887</v>
      </c>
      <c r="C1378" t="s">
        <v>179</v>
      </c>
      <c r="D1378" t="s">
        <v>180</v>
      </c>
      <c r="E1378" s="446" t="s">
        <v>7032</v>
      </c>
    </row>
    <row r="1379" spans="1:5" ht="14.4" x14ac:dyDescent="0.3">
      <c r="A1379">
        <v>1614</v>
      </c>
      <c r="B1379" t="s">
        <v>1888</v>
      </c>
      <c r="C1379" t="s">
        <v>179</v>
      </c>
      <c r="D1379" t="s">
        <v>180</v>
      </c>
      <c r="E1379" s="446" t="s">
        <v>7033</v>
      </c>
    </row>
    <row r="1380" spans="1:5" ht="14.4" x14ac:dyDescent="0.3">
      <c r="A1380">
        <v>1617</v>
      </c>
      <c r="B1380" t="s">
        <v>1889</v>
      </c>
      <c r="C1380" t="s">
        <v>179</v>
      </c>
      <c r="D1380" t="s">
        <v>180</v>
      </c>
      <c r="E1380" s="446" t="s">
        <v>7034</v>
      </c>
    </row>
    <row r="1381" spans="1:5" ht="14.4" x14ac:dyDescent="0.3">
      <c r="A1381">
        <v>1621</v>
      </c>
      <c r="B1381" t="s">
        <v>1890</v>
      </c>
      <c r="C1381" t="s">
        <v>179</v>
      </c>
      <c r="D1381" t="s">
        <v>180</v>
      </c>
      <c r="E1381" s="446" t="s">
        <v>7035</v>
      </c>
    </row>
    <row r="1382" spans="1:5" ht="14.4" x14ac:dyDescent="0.3">
      <c r="A1382">
        <v>1624</v>
      </c>
      <c r="B1382" t="s">
        <v>1891</v>
      </c>
      <c r="C1382" t="s">
        <v>179</v>
      </c>
      <c r="D1382" t="s">
        <v>180</v>
      </c>
      <c r="E1382" s="446" t="s">
        <v>7036</v>
      </c>
    </row>
    <row r="1383" spans="1:5" ht="14.4" x14ac:dyDescent="0.3">
      <c r="A1383">
        <v>1615</v>
      </c>
      <c r="B1383" t="s">
        <v>1892</v>
      </c>
      <c r="C1383" t="s">
        <v>179</v>
      </c>
      <c r="D1383" t="s">
        <v>180</v>
      </c>
      <c r="E1383" s="446" t="s">
        <v>7037</v>
      </c>
    </row>
    <row r="1384" spans="1:5" ht="14.4" x14ac:dyDescent="0.3">
      <c r="A1384">
        <v>1612</v>
      </c>
      <c r="B1384" t="s">
        <v>1893</v>
      </c>
      <c r="C1384" t="s">
        <v>179</v>
      </c>
      <c r="D1384" t="s">
        <v>189</v>
      </c>
      <c r="E1384" s="446" t="s">
        <v>7038</v>
      </c>
    </row>
    <row r="1385" spans="1:5" ht="14.4" x14ac:dyDescent="0.3">
      <c r="A1385">
        <v>1618</v>
      </c>
      <c r="B1385" t="s">
        <v>1894</v>
      </c>
      <c r="C1385" t="s">
        <v>179</v>
      </c>
      <c r="D1385" t="s">
        <v>180</v>
      </c>
      <c r="E1385" s="446" t="s">
        <v>7039</v>
      </c>
    </row>
    <row r="1386" spans="1:5" ht="14.4" x14ac:dyDescent="0.3">
      <c r="A1386">
        <v>14211</v>
      </c>
      <c r="B1386" t="s">
        <v>1895</v>
      </c>
      <c r="C1386" t="s">
        <v>179</v>
      </c>
      <c r="D1386" t="s">
        <v>180</v>
      </c>
      <c r="E1386" s="446" t="s">
        <v>7040</v>
      </c>
    </row>
    <row r="1387" spans="1:5" ht="14.4" x14ac:dyDescent="0.3">
      <c r="A1387">
        <v>43657</v>
      </c>
      <c r="B1387" t="s">
        <v>1896</v>
      </c>
      <c r="C1387" t="s">
        <v>247</v>
      </c>
      <c r="D1387" t="s">
        <v>180</v>
      </c>
      <c r="E1387" s="446" t="s">
        <v>5010</v>
      </c>
    </row>
    <row r="1388" spans="1:5" ht="14.4" x14ac:dyDescent="0.3">
      <c r="A1388">
        <v>38200</v>
      </c>
      <c r="B1388" t="s">
        <v>1898</v>
      </c>
      <c r="C1388" t="s">
        <v>1899</v>
      </c>
      <c r="D1388" t="s">
        <v>180</v>
      </c>
      <c r="E1388" s="446" t="s">
        <v>7041</v>
      </c>
    </row>
    <row r="1389" spans="1:5" ht="14.4" x14ac:dyDescent="0.3">
      <c r="A1389">
        <v>39269</v>
      </c>
      <c r="B1389" t="s">
        <v>1900</v>
      </c>
      <c r="C1389" t="s">
        <v>247</v>
      </c>
      <c r="D1389" t="s">
        <v>180</v>
      </c>
      <c r="E1389" s="446" t="s">
        <v>5281</v>
      </c>
    </row>
    <row r="1390" spans="1:5" ht="14.4" x14ac:dyDescent="0.3">
      <c r="A1390">
        <v>11889</v>
      </c>
      <c r="B1390" t="s">
        <v>1901</v>
      </c>
      <c r="C1390" t="s">
        <v>247</v>
      </c>
      <c r="D1390" t="s">
        <v>180</v>
      </c>
      <c r="E1390" s="446" t="s">
        <v>1133</v>
      </c>
    </row>
    <row r="1391" spans="1:5" ht="14.4" x14ac:dyDescent="0.3">
      <c r="A1391">
        <v>39270</v>
      </c>
      <c r="B1391" t="s">
        <v>1903</v>
      </c>
      <c r="C1391" t="s">
        <v>247</v>
      </c>
      <c r="D1391" t="s">
        <v>180</v>
      </c>
      <c r="E1391" s="446" t="s">
        <v>3040</v>
      </c>
    </row>
    <row r="1392" spans="1:5" ht="14.4" x14ac:dyDescent="0.3">
      <c r="A1392">
        <v>11890</v>
      </c>
      <c r="B1392" t="s">
        <v>1904</v>
      </c>
      <c r="C1392" t="s">
        <v>247</v>
      </c>
      <c r="D1392" t="s">
        <v>180</v>
      </c>
      <c r="E1392" s="446" t="s">
        <v>7042</v>
      </c>
    </row>
    <row r="1393" spans="1:5" ht="14.4" x14ac:dyDescent="0.3">
      <c r="A1393">
        <v>11891</v>
      </c>
      <c r="B1393" t="s">
        <v>1906</v>
      </c>
      <c r="C1393" t="s">
        <v>247</v>
      </c>
      <c r="D1393" t="s">
        <v>180</v>
      </c>
      <c r="E1393" s="446" t="s">
        <v>211</v>
      </c>
    </row>
    <row r="1394" spans="1:5" ht="14.4" x14ac:dyDescent="0.3">
      <c r="A1394">
        <v>11892</v>
      </c>
      <c r="B1394" t="s">
        <v>1908</v>
      </c>
      <c r="C1394" t="s">
        <v>247</v>
      </c>
      <c r="D1394" t="s">
        <v>180</v>
      </c>
      <c r="E1394" s="446" t="s">
        <v>7043</v>
      </c>
    </row>
    <row r="1395" spans="1:5" ht="14.4" x14ac:dyDescent="0.3">
      <c r="A1395">
        <v>37601</v>
      </c>
      <c r="B1395" t="s">
        <v>1909</v>
      </c>
      <c r="C1395" t="s">
        <v>247</v>
      </c>
      <c r="D1395" t="s">
        <v>180</v>
      </c>
      <c r="E1395" s="446" t="s">
        <v>716</v>
      </c>
    </row>
    <row r="1396" spans="1:5" ht="14.4" x14ac:dyDescent="0.3">
      <c r="A1396">
        <v>1634</v>
      </c>
      <c r="B1396" t="s">
        <v>1910</v>
      </c>
      <c r="C1396" t="s">
        <v>247</v>
      </c>
      <c r="D1396" t="s">
        <v>180</v>
      </c>
      <c r="E1396" s="446" t="s">
        <v>1209</v>
      </c>
    </row>
    <row r="1397" spans="1:5" ht="14.4" x14ac:dyDescent="0.3">
      <c r="A1397">
        <v>5086</v>
      </c>
      <c r="B1397" t="s">
        <v>1911</v>
      </c>
      <c r="C1397" t="s">
        <v>252</v>
      </c>
      <c r="D1397" t="s">
        <v>180</v>
      </c>
      <c r="E1397" s="446" t="s">
        <v>1447</v>
      </c>
    </row>
    <row r="1398" spans="1:5" ht="14.4" x14ac:dyDescent="0.3">
      <c r="A1398">
        <v>11280</v>
      </c>
      <c r="B1398" t="s">
        <v>7044</v>
      </c>
      <c r="C1398" t="s">
        <v>179</v>
      </c>
      <c r="D1398" t="s">
        <v>180</v>
      </c>
      <c r="E1398" s="446" t="s">
        <v>7045</v>
      </c>
    </row>
    <row r="1399" spans="1:5" ht="14.4" x14ac:dyDescent="0.3">
      <c r="A1399">
        <v>40519</v>
      </c>
      <c r="B1399" t="s">
        <v>1912</v>
      </c>
      <c r="C1399" t="s">
        <v>179</v>
      </c>
      <c r="D1399" t="s">
        <v>180</v>
      </c>
      <c r="E1399" s="446" t="s">
        <v>7046</v>
      </c>
    </row>
    <row r="1400" spans="1:5" ht="14.4" x14ac:dyDescent="0.3">
      <c r="A1400">
        <v>39869</v>
      </c>
      <c r="B1400" t="s">
        <v>1913</v>
      </c>
      <c r="C1400" t="s">
        <v>179</v>
      </c>
      <c r="D1400" t="s">
        <v>180</v>
      </c>
      <c r="E1400" s="446" t="s">
        <v>4700</v>
      </c>
    </row>
    <row r="1401" spans="1:5" ht="14.4" x14ac:dyDescent="0.3">
      <c r="A1401">
        <v>39870</v>
      </c>
      <c r="B1401" t="s">
        <v>1915</v>
      </c>
      <c r="C1401" t="s">
        <v>179</v>
      </c>
      <c r="D1401" t="s">
        <v>180</v>
      </c>
      <c r="E1401" s="446" t="s">
        <v>7047</v>
      </c>
    </row>
    <row r="1402" spans="1:5" ht="14.4" x14ac:dyDescent="0.3">
      <c r="A1402">
        <v>39871</v>
      </c>
      <c r="B1402" t="s">
        <v>1916</v>
      </c>
      <c r="C1402" t="s">
        <v>179</v>
      </c>
      <c r="D1402" t="s">
        <v>180</v>
      </c>
      <c r="E1402" s="446" t="s">
        <v>7048</v>
      </c>
    </row>
    <row r="1403" spans="1:5" ht="14.4" x14ac:dyDescent="0.3">
      <c r="A1403">
        <v>12722</v>
      </c>
      <c r="B1403" t="s">
        <v>1917</v>
      </c>
      <c r="C1403" t="s">
        <v>179</v>
      </c>
      <c r="D1403" t="s">
        <v>180</v>
      </c>
      <c r="E1403" s="446" t="s">
        <v>7049</v>
      </c>
    </row>
    <row r="1404" spans="1:5" ht="14.4" x14ac:dyDescent="0.3">
      <c r="A1404">
        <v>12714</v>
      </c>
      <c r="B1404" t="s">
        <v>1918</v>
      </c>
      <c r="C1404" t="s">
        <v>179</v>
      </c>
      <c r="D1404" t="s">
        <v>180</v>
      </c>
      <c r="E1404" s="446" t="s">
        <v>2438</v>
      </c>
    </row>
    <row r="1405" spans="1:5" ht="14.4" x14ac:dyDescent="0.3">
      <c r="A1405">
        <v>12715</v>
      </c>
      <c r="B1405" t="s">
        <v>1920</v>
      </c>
      <c r="C1405" t="s">
        <v>179</v>
      </c>
      <c r="D1405" t="s">
        <v>180</v>
      </c>
      <c r="E1405" s="446" t="s">
        <v>1528</v>
      </c>
    </row>
    <row r="1406" spans="1:5" ht="14.4" x14ac:dyDescent="0.3">
      <c r="A1406">
        <v>12716</v>
      </c>
      <c r="B1406" t="s">
        <v>1922</v>
      </c>
      <c r="C1406" t="s">
        <v>179</v>
      </c>
      <c r="D1406" t="s">
        <v>180</v>
      </c>
      <c r="E1406" s="446" t="s">
        <v>3291</v>
      </c>
    </row>
    <row r="1407" spans="1:5" ht="14.4" x14ac:dyDescent="0.3">
      <c r="A1407">
        <v>12717</v>
      </c>
      <c r="B1407" t="s">
        <v>1923</v>
      </c>
      <c r="C1407" t="s">
        <v>179</v>
      </c>
      <c r="D1407" t="s">
        <v>180</v>
      </c>
      <c r="E1407" s="446" t="s">
        <v>7050</v>
      </c>
    </row>
    <row r="1408" spans="1:5" ht="14.4" x14ac:dyDescent="0.3">
      <c r="A1408">
        <v>12718</v>
      </c>
      <c r="B1408" t="s">
        <v>1924</v>
      </c>
      <c r="C1408" t="s">
        <v>179</v>
      </c>
      <c r="D1408" t="s">
        <v>180</v>
      </c>
      <c r="E1408" s="446" t="s">
        <v>7051</v>
      </c>
    </row>
    <row r="1409" spans="1:5" ht="14.4" x14ac:dyDescent="0.3">
      <c r="A1409">
        <v>12719</v>
      </c>
      <c r="B1409" t="s">
        <v>1925</v>
      </c>
      <c r="C1409" t="s">
        <v>179</v>
      </c>
      <c r="D1409" t="s">
        <v>180</v>
      </c>
      <c r="E1409" s="446" t="s">
        <v>7052</v>
      </c>
    </row>
    <row r="1410" spans="1:5" ht="14.4" x14ac:dyDescent="0.3">
      <c r="A1410">
        <v>12720</v>
      </c>
      <c r="B1410" t="s">
        <v>1927</v>
      </c>
      <c r="C1410" t="s">
        <v>179</v>
      </c>
      <c r="D1410" t="s">
        <v>180</v>
      </c>
      <c r="E1410" s="446" t="s">
        <v>7053</v>
      </c>
    </row>
    <row r="1411" spans="1:5" ht="14.4" x14ac:dyDescent="0.3">
      <c r="A1411">
        <v>12721</v>
      </c>
      <c r="B1411" t="s">
        <v>1928</v>
      </c>
      <c r="C1411" t="s">
        <v>179</v>
      </c>
      <c r="D1411" t="s">
        <v>180</v>
      </c>
      <c r="E1411" s="446" t="s">
        <v>7054</v>
      </c>
    </row>
    <row r="1412" spans="1:5" ht="14.4" x14ac:dyDescent="0.3">
      <c r="A1412">
        <v>3468</v>
      </c>
      <c r="B1412" t="s">
        <v>1929</v>
      </c>
      <c r="C1412" t="s">
        <v>179</v>
      </c>
      <c r="D1412" t="s">
        <v>180</v>
      </c>
      <c r="E1412" s="446" t="s">
        <v>1930</v>
      </c>
    </row>
    <row r="1413" spans="1:5" ht="14.4" x14ac:dyDescent="0.3">
      <c r="A1413">
        <v>3465</v>
      </c>
      <c r="B1413" t="s">
        <v>1931</v>
      </c>
      <c r="C1413" t="s">
        <v>179</v>
      </c>
      <c r="D1413" t="s">
        <v>180</v>
      </c>
      <c r="E1413" s="446" t="s">
        <v>1932</v>
      </c>
    </row>
    <row r="1414" spans="1:5" ht="14.4" x14ac:dyDescent="0.3">
      <c r="A1414">
        <v>12403</v>
      </c>
      <c r="B1414" t="s">
        <v>1933</v>
      </c>
      <c r="C1414" t="s">
        <v>179</v>
      </c>
      <c r="D1414" t="s">
        <v>180</v>
      </c>
      <c r="E1414" s="446" t="s">
        <v>1934</v>
      </c>
    </row>
    <row r="1415" spans="1:5" ht="14.4" x14ac:dyDescent="0.3">
      <c r="A1415">
        <v>3463</v>
      </c>
      <c r="B1415" t="s">
        <v>1935</v>
      </c>
      <c r="C1415" t="s">
        <v>179</v>
      </c>
      <c r="D1415" t="s">
        <v>180</v>
      </c>
      <c r="E1415" s="446" t="s">
        <v>1936</v>
      </c>
    </row>
    <row r="1416" spans="1:5" ht="14.4" x14ac:dyDescent="0.3">
      <c r="A1416">
        <v>3464</v>
      </c>
      <c r="B1416" t="s">
        <v>1937</v>
      </c>
      <c r="C1416" t="s">
        <v>179</v>
      </c>
      <c r="D1416" t="s">
        <v>180</v>
      </c>
      <c r="E1416" s="446" t="s">
        <v>1936</v>
      </c>
    </row>
    <row r="1417" spans="1:5" ht="14.4" x14ac:dyDescent="0.3">
      <c r="A1417">
        <v>3466</v>
      </c>
      <c r="B1417" t="s">
        <v>1938</v>
      </c>
      <c r="C1417" t="s">
        <v>179</v>
      </c>
      <c r="D1417" t="s">
        <v>180</v>
      </c>
      <c r="E1417" s="446" t="s">
        <v>1939</v>
      </c>
    </row>
    <row r="1418" spans="1:5" ht="14.4" x14ac:dyDescent="0.3">
      <c r="A1418">
        <v>3467</v>
      </c>
      <c r="B1418" t="s">
        <v>1940</v>
      </c>
      <c r="C1418" t="s">
        <v>179</v>
      </c>
      <c r="D1418" t="s">
        <v>180</v>
      </c>
      <c r="E1418" s="446" t="s">
        <v>1941</v>
      </c>
    </row>
    <row r="1419" spans="1:5" ht="14.4" x14ac:dyDescent="0.3">
      <c r="A1419">
        <v>3462</v>
      </c>
      <c r="B1419" t="s">
        <v>1942</v>
      </c>
      <c r="C1419" t="s">
        <v>179</v>
      </c>
      <c r="D1419" t="s">
        <v>180</v>
      </c>
      <c r="E1419" s="446" t="s">
        <v>1943</v>
      </c>
    </row>
    <row r="1420" spans="1:5" ht="14.4" x14ac:dyDescent="0.3">
      <c r="A1420">
        <v>3446</v>
      </c>
      <c r="B1420" t="s">
        <v>1944</v>
      </c>
      <c r="C1420" t="s">
        <v>179</v>
      </c>
      <c r="D1420" t="s">
        <v>180</v>
      </c>
      <c r="E1420" s="446" t="s">
        <v>1945</v>
      </c>
    </row>
    <row r="1421" spans="1:5" ht="14.4" x14ac:dyDescent="0.3">
      <c r="A1421">
        <v>3445</v>
      </c>
      <c r="B1421" t="s">
        <v>1946</v>
      </c>
      <c r="C1421" t="s">
        <v>179</v>
      </c>
      <c r="D1421" t="s">
        <v>180</v>
      </c>
      <c r="E1421" s="446" t="s">
        <v>1947</v>
      </c>
    </row>
    <row r="1422" spans="1:5" ht="14.4" x14ac:dyDescent="0.3">
      <c r="A1422">
        <v>3441</v>
      </c>
      <c r="B1422" t="s">
        <v>1948</v>
      </c>
      <c r="C1422" t="s">
        <v>179</v>
      </c>
      <c r="D1422" t="s">
        <v>180</v>
      </c>
      <c r="E1422" s="446" t="s">
        <v>1949</v>
      </c>
    </row>
    <row r="1423" spans="1:5" ht="14.4" x14ac:dyDescent="0.3">
      <c r="A1423">
        <v>3444</v>
      </c>
      <c r="B1423" t="s">
        <v>1950</v>
      </c>
      <c r="C1423" t="s">
        <v>179</v>
      </c>
      <c r="D1423" t="s">
        <v>180</v>
      </c>
      <c r="E1423" s="446" t="s">
        <v>1951</v>
      </c>
    </row>
    <row r="1424" spans="1:5" ht="14.4" x14ac:dyDescent="0.3">
      <c r="A1424">
        <v>12402</v>
      </c>
      <c r="B1424" t="s">
        <v>1952</v>
      </c>
      <c r="C1424" t="s">
        <v>179</v>
      </c>
      <c r="D1424" t="s">
        <v>180</v>
      </c>
      <c r="E1424" s="446" t="s">
        <v>1953</v>
      </c>
    </row>
    <row r="1425" spans="1:5" ht="14.4" x14ac:dyDescent="0.3">
      <c r="A1425">
        <v>3447</v>
      </c>
      <c r="B1425" t="s">
        <v>1954</v>
      </c>
      <c r="C1425" t="s">
        <v>179</v>
      </c>
      <c r="D1425" t="s">
        <v>180</v>
      </c>
      <c r="E1425" s="446" t="s">
        <v>1955</v>
      </c>
    </row>
    <row r="1426" spans="1:5" ht="14.4" x14ac:dyDescent="0.3">
      <c r="A1426">
        <v>3442</v>
      </c>
      <c r="B1426" t="s">
        <v>1956</v>
      </c>
      <c r="C1426" t="s">
        <v>179</v>
      </c>
      <c r="D1426" t="s">
        <v>180</v>
      </c>
      <c r="E1426" s="446" t="s">
        <v>1690</v>
      </c>
    </row>
    <row r="1427" spans="1:5" ht="14.4" x14ac:dyDescent="0.3">
      <c r="A1427">
        <v>3448</v>
      </c>
      <c r="B1427" t="s">
        <v>1957</v>
      </c>
      <c r="C1427" t="s">
        <v>179</v>
      </c>
      <c r="D1427" t="s">
        <v>180</v>
      </c>
      <c r="E1427" s="446" t="s">
        <v>1958</v>
      </c>
    </row>
    <row r="1428" spans="1:5" ht="14.4" x14ac:dyDescent="0.3">
      <c r="A1428">
        <v>3449</v>
      </c>
      <c r="B1428" t="s">
        <v>1959</v>
      </c>
      <c r="C1428" t="s">
        <v>179</v>
      </c>
      <c r="D1428" t="s">
        <v>180</v>
      </c>
      <c r="E1428" s="446" t="s">
        <v>1960</v>
      </c>
    </row>
    <row r="1429" spans="1:5" ht="14.4" x14ac:dyDescent="0.3">
      <c r="A1429">
        <v>37438</v>
      </c>
      <c r="B1429" t="s">
        <v>1961</v>
      </c>
      <c r="C1429" t="s">
        <v>179</v>
      </c>
      <c r="D1429" t="s">
        <v>180</v>
      </c>
      <c r="E1429" s="446" t="s">
        <v>7055</v>
      </c>
    </row>
    <row r="1430" spans="1:5" ht="14.4" x14ac:dyDescent="0.3">
      <c r="A1430">
        <v>37439</v>
      </c>
      <c r="B1430" t="s">
        <v>1962</v>
      </c>
      <c r="C1430" t="s">
        <v>179</v>
      </c>
      <c r="D1430" t="s">
        <v>180</v>
      </c>
      <c r="E1430" s="446" t="s">
        <v>7056</v>
      </c>
    </row>
    <row r="1431" spans="1:5" ht="14.4" x14ac:dyDescent="0.3">
      <c r="A1431">
        <v>37435</v>
      </c>
      <c r="B1431" t="s">
        <v>1963</v>
      </c>
      <c r="C1431" t="s">
        <v>179</v>
      </c>
      <c r="D1431" t="s">
        <v>180</v>
      </c>
      <c r="E1431" s="446" t="s">
        <v>1336</v>
      </c>
    </row>
    <row r="1432" spans="1:5" ht="14.4" x14ac:dyDescent="0.3">
      <c r="A1432">
        <v>37436</v>
      </c>
      <c r="B1432" t="s">
        <v>1964</v>
      </c>
      <c r="C1432" t="s">
        <v>179</v>
      </c>
      <c r="D1432" t="s">
        <v>180</v>
      </c>
      <c r="E1432" s="446" t="s">
        <v>6888</v>
      </c>
    </row>
    <row r="1433" spans="1:5" ht="14.4" x14ac:dyDescent="0.3">
      <c r="A1433">
        <v>37437</v>
      </c>
      <c r="B1433" t="s">
        <v>1965</v>
      </c>
      <c r="C1433" t="s">
        <v>179</v>
      </c>
      <c r="D1433" t="s">
        <v>180</v>
      </c>
      <c r="E1433" s="446" t="s">
        <v>7057</v>
      </c>
    </row>
    <row r="1434" spans="1:5" ht="14.4" x14ac:dyDescent="0.3">
      <c r="A1434">
        <v>3473</v>
      </c>
      <c r="B1434" t="s">
        <v>1966</v>
      </c>
      <c r="C1434" t="s">
        <v>179</v>
      </c>
      <c r="D1434" t="s">
        <v>180</v>
      </c>
      <c r="E1434" s="446" t="s">
        <v>1967</v>
      </c>
    </row>
    <row r="1435" spans="1:5" ht="14.4" x14ac:dyDescent="0.3">
      <c r="A1435">
        <v>3474</v>
      </c>
      <c r="B1435" t="s">
        <v>1968</v>
      </c>
      <c r="C1435" t="s">
        <v>179</v>
      </c>
      <c r="D1435" t="s">
        <v>180</v>
      </c>
      <c r="E1435" s="446" t="s">
        <v>1969</v>
      </c>
    </row>
    <row r="1436" spans="1:5" ht="14.4" x14ac:dyDescent="0.3">
      <c r="A1436">
        <v>3450</v>
      </c>
      <c r="B1436" t="s">
        <v>1970</v>
      </c>
      <c r="C1436" t="s">
        <v>179</v>
      </c>
      <c r="D1436" t="s">
        <v>180</v>
      </c>
      <c r="E1436" s="446" t="s">
        <v>1971</v>
      </c>
    </row>
    <row r="1437" spans="1:5" ht="14.4" x14ac:dyDescent="0.3">
      <c r="A1437">
        <v>3443</v>
      </c>
      <c r="B1437" t="s">
        <v>1972</v>
      </c>
      <c r="C1437" t="s">
        <v>179</v>
      </c>
      <c r="D1437" t="s">
        <v>180</v>
      </c>
      <c r="E1437" s="446" t="s">
        <v>1973</v>
      </c>
    </row>
    <row r="1438" spans="1:5" ht="14.4" x14ac:dyDescent="0.3">
      <c r="A1438">
        <v>3453</v>
      </c>
      <c r="B1438" t="s">
        <v>1974</v>
      </c>
      <c r="C1438" t="s">
        <v>179</v>
      </c>
      <c r="D1438" t="s">
        <v>180</v>
      </c>
      <c r="E1438" s="446" t="s">
        <v>1975</v>
      </c>
    </row>
    <row r="1439" spans="1:5" ht="14.4" x14ac:dyDescent="0.3">
      <c r="A1439">
        <v>3452</v>
      </c>
      <c r="B1439" t="s">
        <v>1976</v>
      </c>
      <c r="C1439" t="s">
        <v>179</v>
      </c>
      <c r="D1439" t="s">
        <v>180</v>
      </c>
      <c r="E1439" s="446" t="s">
        <v>1977</v>
      </c>
    </row>
    <row r="1440" spans="1:5" ht="14.4" x14ac:dyDescent="0.3">
      <c r="A1440">
        <v>3451</v>
      </c>
      <c r="B1440" t="s">
        <v>1978</v>
      </c>
      <c r="C1440" t="s">
        <v>179</v>
      </c>
      <c r="D1440" t="s">
        <v>180</v>
      </c>
      <c r="E1440" s="446" t="s">
        <v>1979</v>
      </c>
    </row>
    <row r="1441" spans="1:5" ht="14.4" x14ac:dyDescent="0.3">
      <c r="A1441">
        <v>3454</v>
      </c>
      <c r="B1441" t="s">
        <v>1980</v>
      </c>
      <c r="C1441" t="s">
        <v>179</v>
      </c>
      <c r="D1441" t="s">
        <v>180</v>
      </c>
      <c r="E1441" s="446" t="s">
        <v>1981</v>
      </c>
    </row>
    <row r="1442" spans="1:5" ht="14.4" x14ac:dyDescent="0.3">
      <c r="A1442">
        <v>3458</v>
      </c>
      <c r="B1442" t="s">
        <v>1982</v>
      </c>
      <c r="C1442" t="s">
        <v>179</v>
      </c>
      <c r="D1442" t="s">
        <v>180</v>
      </c>
      <c r="E1442" s="446" t="s">
        <v>1983</v>
      </c>
    </row>
    <row r="1443" spans="1:5" ht="14.4" x14ac:dyDescent="0.3">
      <c r="A1443">
        <v>3457</v>
      </c>
      <c r="B1443" t="s">
        <v>1984</v>
      </c>
      <c r="C1443" t="s">
        <v>179</v>
      </c>
      <c r="D1443" t="s">
        <v>180</v>
      </c>
      <c r="E1443" s="446" t="s">
        <v>1985</v>
      </c>
    </row>
    <row r="1444" spans="1:5" ht="14.4" x14ac:dyDescent="0.3">
      <c r="A1444">
        <v>3455</v>
      </c>
      <c r="B1444" t="s">
        <v>1986</v>
      </c>
      <c r="C1444" t="s">
        <v>179</v>
      </c>
      <c r="D1444" t="s">
        <v>180</v>
      </c>
      <c r="E1444" s="446" t="s">
        <v>1987</v>
      </c>
    </row>
    <row r="1445" spans="1:5" ht="14.4" x14ac:dyDescent="0.3">
      <c r="A1445">
        <v>3472</v>
      </c>
      <c r="B1445" t="s">
        <v>1988</v>
      </c>
      <c r="C1445" t="s">
        <v>179</v>
      </c>
      <c r="D1445" t="s">
        <v>180</v>
      </c>
      <c r="E1445" s="446" t="s">
        <v>1989</v>
      </c>
    </row>
    <row r="1446" spans="1:5" ht="14.4" x14ac:dyDescent="0.3">
      <c r="A1446">
        <v>3470</v>
      </c>
      <c r="B1446" t="s">
        <v>1990</v>
      </c>
      <c r="C1446" t="s">
        <v>179</v>
      </c>
      <c r="D1446" t="s">
        <v>180</v>
      </c>
      <c r="E1446" s="446" t="s">
        <v>1991</v>
      </c>
    </row>
    <row r="1447" spans="1:5" ht="14.4" x14ac:dyDescent="0.3">
      <c r="A1447">
        <v>3471</v>
      </c>
      <c r="B1447" t="s">
        <v>1992</v>
      </c>
      <c r="C1447" t="s">
        <v>179</v>
      </c>
      <c r="D1447" t="s">
        <v>180</v>
      </c>
      <c r="E1447" s="446" t="s">
        <v>1993</v>
      </c>
    </row>
    <row r="1448" spans="1:5" ht="14.4" x14ac:dyDescent="0.3">
      <c r="A1448">
        <v>3456</v>
      </c>
      <c r="B1448" t="s">
        <v>1994</v>
      </c>
      <c r="C1448" t="s">
        <v>179</v>
      </c>
      <c r="D1448" t="s">
        <v>180</v>
      </c>
      <c r="E1448" s="446" t="s">
        <v>371</v>
      </c>
    </row>
    <row r="1449" spans="1:5" ht="14.4" x14ac:dyDescent="0.3">
      <c r="A1449">
        <v>3459</v>
      </c>
      <c r="B1449" t="s">
        <v>1995</v>
      </c>
      <c r="C1449" t="s">
        <v>179</v>
      </c>
      <c r="D1449" t="s">
        <v>180</v>
      </c>
      <c r="E1449" s="446" t="s">
        <v>1996</v>
      </c>
    </row>
    <row r="1450" spans="1:5" ht="14.4" x14ac:dyDescent="0.3">
      <c r="A1450">
        <v>3469</v>
      </c>
      <c r="B1450" t="s">
        <v>1997</v>
      </c>
      <c r="C1450" t="s">
        <v>179</v>
      </c>
      <c r="D1450" t="s">
        <v>180</v>
      </c>
      <c r="E1450" s="446" t="s">
        <v>1998</v>
      </c>
    </row>
    <row r="1451" spans="1:5" ht="14.4" x14ac:dyDescent="0.3">
      <c r="A1451">
        <v>3460</v>
      </c>
      <c r="B1451" t="s">
        <v>1999</v>
      </c>
      <c r="C1451" t="s">
        <v>179</v>
      </c>
      <c r="D1451" t="s">
        <v>180</v>
      </c>
      <c r="E1451" s="446" t="s">
        <v>2000</v>
      </c>
    </row>
    <row r="1452" spans="1:5" ht="14.4" x14ac:dyDescent="0.3">
      <c r="A1452">
        <v>3461</v>
      </c>
      <c r="B1452" t="s">
        <v>2001</v>
      </c>
      <c r="C1452" t="s">
        <v>179</v>
      </c>
      <c r="D1452" t="s">
        <v>180</v>
      </c>
      <c r="E1452" s="446" t="s">
        <v>2002</v>
      </c>
    </row>
    <row r="1453" spans="1:5" ht="14.4" x14ac:dyDescent="0.3">
      <c r="A1453">
        <v>37433</v>
      </c>
      <c r="B1453" t="s">
        <v>2003</v>
      </c>
      <c r="C1453" t="s">
        <v>179</v>
      </c>
      <c r="D1453" t="s">
        <v>180</v>
      </c>
      <c r="E1453" s="446" t="s">
        <v>7055</v>
      </c>
    </row>
    <row r="1454" spans="1:5" ht="14.4" x14ac:dyDescent="0.3">
      <c r="A1454">
        <v>37430</v>
      </c>
      <c r="B1454" t="s">
        <v>2004</v>
      </c>
      <c r="C1454" t="s">
        <v>179</v>
      </c>
      <c r="D1454" t="s">
        <v>180</v>
      </c>
      <c r="E1454" s="446" t="s">
        <v>7058</v>
      </c>
    </row>
    <row r="1455" spans="1:5" ht="14.4" x14ac:dyDescent="0.3">
      <c r="A1455">
        <v>37434</v>
      </c>
      <c r="B1455" t="s">
        <v>2005</v>
      </c>
      <c r="C1455" t="s">
        <v>179</v>
      </c>
      <c r="D1455" t="s">
        <v>180</v>
      </c>
      <c r="E1455" s="446" t="s">
        <v>7059</v>
      </c>
    </row>
    <row r="1456" spans="1:5" ht="14.4" x14ac:dyDescent="0.3">
      <c r="A1456">
        <v>37431</v>
      </c>
      <c r="B1456" t="s">
        <v>2006</v>
      </c>
      <c r="C1456" t="s">
        <v>179</v>
      </c>
      <c r="D1456" t="s">
        <v>180</v>
      </c>
      <c r="E1456" s="446" t="s">
        <v>6869</v>
      </c>
    </row>
    <row r="1457" spans="1:5" ht="14.4" x14ac:dyDescent="0.3">
      <c r="A1457">
        <v>37432</v>
      </c>
      <c r="B1457" t="s">
        <v>2007</v>
      </c>
      <c r="C1457" t="s">
        <v>179</v>
      </c>
      <c r="D1457" t="s">
        <v>180</v>
      </c>
      <c r="E1457" s="446" t="s">
        <v>7060</v>
      </c>
    </row>
    <row r="1458" spans="1:5" ht="14.4" x14ac:dyDescent="0.3">
      <c r="A1458">
        <v>37413</v>
      </c>
      <c r="B1458" t="s">
        <v>2008</v>
      </c>
      <c r="C1458" t="s">
        <v>179</v>
      </c>
      <c r="D1458" t="s">
        <v>180</v>
      </c>
      <c r="E1458" s="446" t="s">
        <v>636</v>
      </c>
    </row>
    <row r="1459" spans="1:5" ht="14.4" x14ac:dyDescent="0.3">
      <c r="A1459">
        <v>37414</v>
      </c>
      <c r="B1459" t="s">
        <v>2010</v>
      </c>
      <c r="C1459" t="s">
        <v>179</v>
      </c>
      <c r="D1459" t="s">
        <v>180</v>
      </c>
      <c r="E1459" s="446" t="s">
        <v>7061</v>
      </c>
    </row>
    <row r="1460" spans="1:5" ht="14.4" x14ac:dyDescent="0.3">
      <c r="A1460">
        <v>37415</v>
      </c>
      <c r="B1460" t="s">
        <v>2012</v>
      </c>
      <c r="C1460" t="s">
        <v>179</v>
      </c>
      <c r="D1460" t="s">
        <v>180</v>
      </c>
      <c r="E1460" s="446" t="s">
        <v>3203</v>
      </c>
    </row>
    <row r="1461" spans="1:5" ht="14.4" x14ac:dyDescent="0.3">
      <c r="A1461">
        <v>37416</v>
      </c>
      <c r="B1461" t="s">
        <v>2013</v>
      </c>
      <c r="C1461" t="s">
        <v>179</v>
      </c>
      <c r="D1461" t="s">
        <v>180</v>
      </c>
      <c r="E1461" s="446" t="s">
        <v>2860</v>
      </c>
    </row>
    <row r="1462" spans="1:5" ht="14.4" x14ac:dyDescent="0.3">
      <c r="A1462">
        <v>37417</v>
      </c>
      <c r="B1462" t="s">
        <v>2014</v>
      </c>
      <c r="C1462" t="s">
        <v>179</v>
      </c>
      <c r="D1462" t="s">
        <v>180</v>
      </c>
      <c r="E1462" s="446" t="s">
        <v>2438</v>
      </c>
    </row>
    <row r="1463" spans="1:5" ht="14.4" x14ac:dyDescent="0.3">
      <c r="A1463">
        <v>43590</v>
      </c>
      <c r="B1463" t="s">
        <v>2016</v>
      </c>
      <c r="C1463" t="s">
        <v>179</v>
      </c>
      <c r="D1463" t="s">
        <v>180</v>
      </c>
      <c r="E1463" s="446" t="s">
        <v>2017</v>
      </c>
    </row>
    <row r="1464" spans="1:5" ht="14.4" x14ac:dyDescent="0.3">
      <c r="A1464">
        <v>43589</v>
      </c>
      <c r="B1464" t="s">
        <v>2018</v>
      </c>
      <c r="C1464" t="s">
        <v>179</v>
      </c>
      <c r="D1464" t="s">
        <v>180</v>
      </c>
      <c r="E1464" s="446" t="s">
        <v>1700</v>
      </c>
    </row>
    <row r="1465" spans="1:5" ht="14.4" x14ac:dyDescent="0.3">
      <c r="A1465">
        <v>34519</v>
      </c>
      <c r="B1465" t="s">
        <v>2019</v>
      </c>
      <c r="C1465" t="s">
        <v>179</v>
      </c>
      <c r="D1465" t="s">
        <v>180</v>
      </c>
      <c r="E1465" s="446" t="s">
        <v>7062</v>
      </c>
    </row>
    <row r="1466" spans="1:5" ht="14.4" x14ac:dyDescent="0.3">
      <c r="A1466">
        <v>1649</v>
      </c>
      <c r="B1466" t="s">
        <v>2021</v>
      </c>
      <c r="C1466" t="s">
        <v>179</v>
      </c>
      <c r="D1466" t="s">
        <v>180</v>
      </c>
      <c r="E1466" s="446" t="s">
        <v>2022</v>
      </c>
    </row>
    <row r="1467" spans="1:5" ht="14.4" x14ac:dyDescent="0.3">
      <c r="A1467">
        <v>1653</v>
      </c>
      <c r="B1467" t="s">
        <v>2023</v>
      </c>
      <c r="C1467" t="s">
        <v>179</v>
      </c>
      <c r="D1467" t="s">
        <v>180</v>
      </c>
      <c r="E1467" s="446" t="s">
        <v>2024</v>
      </c>
    </row>
    <row r="1468" spans="1:5" ht="14.4" x14ac:dyDescent="0.3">
      <c r="A1468">
        <v>1647</v>
      </c>
      <c r="B1468" t="s">
        <v>2025</v>
      </c>
      <c r="C1468" t="s">
        <v>179</v>
      </c>
      <c r="D1468" t="s">
        <v>180</v>
      </c>
      <c r="E1468" s="446" t="s">
        <v>2026</v>
      </c>
    </row>
    <row r="1469" spans="1:5" ht="14.4" x14ac:dyDescent="0.3">
      <c r="A1469">
        <v>1648</v>
      </c>
      <c r="B1469" t="s">
        <v>2027</v>
      </c>
      <c r="C1469" t="s">
        <v>179</v>
      </c>
      <c r="D1469" t="s">
        <v>180</v>
      </c>
      <c r="E1469" s="446" t="s">
        <v>2028</v>
      </c>
    </row>
    <row r="1470" spans="1:5" ht="14.4" x14ac:dyDescent="0.3">
      <c r="A1470">
        <v>1651</v>
      </c>
      <c r="B1470" t="s">
        <v>2029</v>
      </c>
      <c r="C1470" t="s">
        <v>179</v>
      </c>
      <c r="D1470" t="s">
        <v>180</v>
      </c>
      <c r="E1470" s="446" t="s">
        <v>2030</v>
      </c>
    </row>
    <row r="1471" spans="1:5" ht="14.4" x14ac:dyDescent="0.3">
      <c r="A1471">
        <v>1650</v>
      </c>
      <c r="B1471" t="s">
        <v>2031</v>
      </c>
      <c r="C1471" t="s">
        <v>179</v>
      </c>
      <c r="D1471" t="s">
        <v>180</v>
      </c>
      <c r="E1471" s="446" t="s">
        <v>2032</v>
      </c>
    </row>
    <row r="1472" spans="1:5" ht="14.4" x14ac:dyDescent="0.3">
      <c r="A1472">
        <v>1654</v>
      </c>
      <c r="B1472" t="s">
        <v>2033</v>
      </c>
      <c r="C1472" t="s">
        <v>179</v>
      </c>
      <c r="D1472" t="s">
        <v>180</v>
      </c>
      <c r="E1472" s="446" t="s">
        <v>1052</v>
      </c>
    </row>
    <row r="1473" spans="1:5" ht="14.4" x14ac:dyDescent="0.3">
      <c r="A1473">
        <v>1652</v>
      </c>
      <c r="B1473" t="s">
        <v>2034</v>
      </c>
      <c r="C1473" t="s">
        <v>179</v>
      </c>
      <c r="D1473" t="s">
        <v>180</v>
      </c>
      <c r="E1473" s="446" t="s">
        <v>2035</v>
      </c>
    </row>
    <row r="1474" spans="1:5" ht="14.4" x14ac:dyDescent="0.3">
      <c r="A1474">
        <v>10510</v>
      </c>
      <c r="B1474" t="s">
        <v>2036</v>
      </c>
      <c r="C1474" t="s">
        <v>179</v>
      </c>
      <c r="D1474" t="s">
        <v>180</v>
      </c>
      <c r="E1474" s="446" t="s">
        <v>7063</v>
      </c>
    </row>
    <row r="1475" spans="1:5" ht="14.4" x14ac:dyDescent="0.3">
      <c r="A1475">
        <v>1747</v>
      </c>
      <c r="B1475" t="s">
        <v>2037</v>
      </c>
      <c r="C1475" t="s">
        <v>179</v>
      </c>
      <c r="D1475" t="s">
        <v>180</v>
      </c>
      <c r="E1475" s="446" t="s">
        <v>7064</v>
      </c>
    </row>
    <row r="1476" spans="1:5" ht="14.4" x14ac:dyDescent="0.3">
      <c r="A1476">
        <v>1744</v>
      </c>
      <c r="B1476" t="s">
        <v>2038</v>
      </c>
      <c r="C1476" t="s">
        <v>179</v>
      </c>
      <c r="D1476" t="s">
        <v>180</v>
      </c>
      <c r="E1476" s="446" t="s">
        <v>7065</v>
      </c>
    </row>
    <row r="1477" spans="1:5" ht="14.4" x14ac:dyDescent="0.3">
      <c r="A1477">
        <v>1743</v>
      </c>
      <c r="B1477" t="s">
        <v>2039</v>
      </c>
      <c r="C1477" t="s">
        <v>179</v>
      </c>
      <c r="D1477" t="s">
        <v>180</v>
      </c>
      <c r="E1477" s="446" t="s">
        <v>7066</v>
      </c>
    </row>
    <row r="1478" spans="1:5" ht="14.4" x14ac:dyDescent="0.3">
      <c r="A1478">
        <v>39640</v>
      </c>
      <c r="B1478" t="s">
        <v>2040</v>
      </c>
      <c r="C1478" t="s">
        <v>179</v>
      </c>
      <c r="D1478" t="s">
        <v>180</v>
      </c>
      <c r="E1478" s="446" t="s">
        <v>7067</v>
      </c>
    </row>
    <row r="1479" spans="1:5" ht="14.4" x14ac:dyDescent="0.3">
      <c r="A1479">
        <v>7216</v>
      </c>
      <c r="B1479" t="s">
        <v>2042</v>
      </c>
      <c r="C1479" t="s">
        <v>179</v>
      </c>
      <c r="D1479" t="s">
        <v>180</v>
      </c>
      <c r="E1479" s="446" t="s">
        <v>7068</v>
      </c>
    </row>
    <row r="1480" spans="1:5" ht="14.4" x14ac:dyDescent="0.3">
      <c r="A1480">
        <v>20235</v>
      </c>
      <c r="B1480" t="s">
        <v>2043</v>
      </c>
      <c r="C1480" t="s">
        <v>179</v>
      </c>
      <c r="D1480" t="s">
        <v>180</v>
      </c>
      <c r="E1480" s="446" t="s">
        <v>7069</v>
      </c>
    </row>
    <row r="1481" spans="1:5" ht="14.4" x14ac:dyDescent="0.3">
      <c r="A1481">
        <v>7181</v>
      </c>
      <c r="B1481" t="s">
        <v>2044</v>
      </c>
      <c r="C1481" t="s">
        <v>179</v>
      </c>
      <c r="D1481" t="s">
        <v>180</v>
      </c>
      <c r="E1481" s="446" t="s">
        <v>7070</v>
      </c>
    </row>
    <row r="1482" spans="1:5" ht="14.4" x14ac:dyDescent="0.3">
      <c r="A1482">
        <v>40742</v>
      </c>
      <c r="B1482" t="s">
        <v>2045</v>
      </c>
      <c r="C1482" t="s">
        <v>179</v>
      </c>
      <c r="D1482" t="s">
        <v>180</v>
      </c>
      <c r="E1482" s="446" t="s">
        <v>2349</v>
      </c>
    </row>
    <row r="1483" spans="1:5" ht="14.4" x14ac:dyDescent="0.3">
      <c r="A1483">
        <v>7214</v>
      </c>
      <c r="B1483" t="s">
        <v>2047</v>
      </c>
      <c r="C1483" t="s">
        <v>179</v>
      </c>
      <c r="D1483" t="s">
        <v>180</v>
      </c>
      <c r="E1483" s="446" t="s">
        <v>7071</v>
      </c>
    </row>
    <row r="1484" spans="1:5" ht="14.4" x14ac:dyDescent="0.3">
      <c r="A1484">
        <v>7219</v>
      </c>
      <c r="B1484" t="s">
        <v>2048</v>
      </c>
      <c r="C1484" t="s">
        <v>179</v>
      </c>
      <c r="D1484" t="s">
        <v>180</v>
      </c>
      <c r="E1484" s="446" t="s">
        <v>7072</v>
      </c>
    </row>
    <row r="1485" spans="1:5" ht="14.4" x14ac:dyDescent="0.3">
      <c r="A1485">
        <v>37971</v>
      </c>
      <c r="B1485" t="s">
        <v>2049</v>
      </c>
      <c r="C1485" t="s">
        <v>179</v>
      </c>
      <c r="D1485" t="s">
        <v>180</v>
      </c>
      <c r="E1485" s="446" t="s">
        <v>1919</v>
      </c>
    </row>
    <row r="1486" spans="1:5" ht="14.4" x14ac:dyDescent="0.3">
      <c r="A1486">
        <v>37972</v>
      </c>
      <c r="B1486" t="s">
        <v>2050</v>
      </c>
      <c r="C1486" t="s">
        <v>179</v>
      </c>
      <c r="D1486" t="s">
        <v>180</v>
      </c>
      <c r="E1486" s="446" t="s">
        <v>3125</v>
      </c>
    </row>
    <row r="1487" spans="1:5" ht="14.4" x14ac:dyDescent="0.3">
      <c r="A1487">
        <v>37973</v>
      </c>
      <c r="B1487" t="s">
        <v>2051</v>
      </c>
      <c r="C1487" t="s">
        <v>179</v>
      </c>
      <c r="D1487" t="s">
        <v>180</v>
      </c>
      <c r="E1487" s="446" t="s">
        <v>4185</v>
      </c>
    </row>
    <row r="1488" spans="1:5" ht="14.4" x14ac:dyDescent="0.3">
      <c r="A1488">
        <v>1926</v>
      </c>
      <c r="B1488" t="s">
        <v>2052</v>
      </c>
      <c r="C1488" t="s">
        <v>179</v>
      </c>
      <c r="D1488" t="s">
        <v>180</v>
      </c>
      <c r="E1488" s="446" t="s">
        <v>2852</v>
      </c>
    </row>
    <row r="1489" spans="1:5" ht="14.4" x14ac:dyDescent="0.3">
      <c r="A1489">
        <v>1927</v>
      </c>
      <c r="B1489" t="s">
        <v>2053</v>
      </c>
      <c r="C1489" t="s">
        <v>179</v>
      </c>
      <c r="D1489" t="s">
        <v>180</v>
      </c>
      <c r="E1489" s="446" t="s">
        <v>591</v>
      </c>
    </row>
    <row r="1490" spans="1:5" ht="14.4" x14ac:dyDescent="0.3">
      <c r="A1490">
        <v>1923</v>
      </c>
      <c r="B1490" t="s">
        <v>2054</v>
      </c>
      <c r="C1490" t="s">
        <v>179</v>
      </c>
      <c r="D1490" t="s">
        <v>180</v>
      </c>
      <c r="E1490" s="446" t="s">
        <v>2904</v>
      </c>
    </row>
    <row r="1491" spans="1:5" ht="14.4" x14ac:dyDescent="0.3">
      <c r="A1491">
        <v>1929</v>
      </c>
      <c r="B1491" t="s">
        <v>2056</v>
      </c>
      <c r="C1491" t="s">
        <v>179</v>
      </c>
      <c r="D1491" t="s">
        <v>180</v>
      </c>
      <c r="E1491" s="446" t="s">
        <v>7073</v>
      </c>
    </row>
    <row r="1492" spans="1:5" ht="14.4" x14ac:dyDescent="0.3">
      <c r="A1492">
        <v>1930</v>
      </c>
      <c r="B1492" t="s">
        <v>2057</v>
      </c>
      <c r="C1492" t="s">
        <v>179</v>
      </c>
      <c r="D1492" t="s">
        <v>180</v>
      </c>
      <c r="E1492" s="446" t="s">
        <v>223</v>
      </c>
    </row>
    <row r="1493" spans="1:5" ht="14.4" x14ac:dyDescent="0.3">
      <c r="A1493">
        <v>1924</v>
      </c>
      <c r="B1493" t="s">
        <v>2059</v>
      </c>
      <c r="C1493" t="s">
        <v>179</v>
      </c>
      <c r="D1493" t="s">
        <v>180</v>
      </c>
      <c r="E1493" s="446" t="s">
        <v>6616</v>
      </c>
    </row>
    <row r="1494" spans="1:5" ht="14.4" x14ac:dyDescent="0.3">
      <c r="A1494">
        <v>1922</v>
      </c>
      <c r="B1494" t="s">
        <v>2060</v>
      </c>
      <c r="C1494" t="s">
        <v>179</v>
      </c>
      <c r="D1494" t="s">
        <v>180</v>
      </c>
      <c r="E1494" s="446" t="s">
        <v>7074</v>
      </c>
    </row>
    <row r="1495" spans="1:5" ht="14.4" x14ac:dyDescent="0.3">
      <c r="A1495">
        <v>1953</v>
      </c>
      <c r="B1495" t="s">
        <v>2062</v>
      </c>
      <c r="C1495" t="s">
        <v>179</v>
      </c>
      <c r="D1495" t="s">
        <v>180</v>
      </c>
      <c r="E1495" s="446" t="s">
        <v>7075</v>
      </c>
    </row>
    <row r="1496" spans="1:5" ht="14.4" x14ac:dyDescent="0.3">
      <c r="A1496">
        <v>1962</v>
      </c>
      <c r="B1496" t="s">
        <v>2063</v>
      </c>
      <c r="C1496" t="s">
        <v>179</v>
      </c>
      <c r="D1496" t="s">
        <v>180</v>
      </c>
      <c r="E1496" s="446" t="s">
        <v>7076</v>
      </c>
    </row>
    <row r="1497" spans="1:5" ht="14.4" x14ac:dyDescent="0.3">
      <c r="A1497">
        <v>1955</v>
      </c>
      <c r="B1497" t="s">
        <v>2064</v>
      </c>
      <c r="C1497" t="s">
        <v>179</v>
      </c>
      <c r="D1497" t="s">
        <v>180</v>
      </c>
      <c r="E1497" s="446" t="s">
        <v>7077</v>
      </c>
    </row>
    <row r="1498" spans="1:5" ht="14.4" x14ac:dyDescent="0.3">
      <c r="A1498">
        <v>1956</v>
      </c>
      <c r="B1498" t="s">
        <v>2066</v>
      </c>
      <c r="C1498" t="s">
        <v>179</v>
      </c>
      <c r="D1498" t="s">
        <v>180</v>
      </c>
      <c r="E1498" s="446" t="s">
        <v>6456</v>
      </c>
    </row>
    <row r="1499" spans="1:5" ht="14.4" x14ac:dyDescent="0.3">
      <c r="A1499">
        <v>1957</v>
      </c>
      <c r="B1499" t="s">
        <v>2067</v>
      </c>
      <c r="C1499" t="s">
        <v>179</v>
      </c>
      <c r="D1499" t="s">
        <v>180</v>
      </c>
      <c r="E1499" s="446" t="s">
        <v>1817</v>
      </c>
    </row>
    <row r="1500" spans="1:5" ht="14.4" x14ac:dyDescent="0.3">
      <c r="A1500">
        <v>1958</v>
      </c>
      <c r="B1500" t="s">
        <v>2068</v>
      </c>
      <c r="C1500" t="s">
        <v>179</v>
      </c>
      <c r="D1500" t="s">
        <v>180</v>
      </c>
      <c r="E1500" s="446" t="s">
        <v>7078</v>
      </c>
    </row>
    <row r="1501" spans="1:5" ht="14.4" x14ac:dyDescent="0.3">
      <c r="A1501">
        <v>1959</v>
      </c>
      <c r="B1501" t="s">
        <v>2069</v>
      </c>
      <c r="C1501" t="s">
        <v>179</v>
      </c>
      <c r="D1501" t="s">
        <v>180</v>
      </c>
      <c r="E1501" s="446" t="s">
        <v>1914</v>
      </c>
    </row>
    <row r="1502" spans="1:5" ht="14.4" x14ac:dyDescent="0.3">
      <c r="A1502">
        <v>1925</v>
      </c>
      <c r="B1502" t="s">
        <v>2070</v>
      </c>
      <c r="C1502" t="s">
        <v>179</v>
      </c>
      <c r="D1502" t="s">
        <v>180</v>
      </c>
      <c r="E1502" s="446" t="s">
        <v>7079</v>
      </c>
    </row>
    <row r="1503" spans="1:5" ht="14.4" x14ac:dyDescent="0.3">
      <c r="A1503">
        <v>1960</v>
      </c>
      <c r="B1503" t="s">
        <v>2071</v>
      </c>
      <c r="C1503" t="s">
        <v>179</v>
      </c>
      <c r="D1503" t="s">
        <v>180</v>
      </c>
      <c r="E1503" s="446" t="s">
        <v>7080</v>
      </c>
    </row>
    <row r="1504" spans="1:5" ht="14.4" x14ac:dyDescent="0.3">
      <c r="A1504">
        <v>1961</v>
      </c>
      <c r="B1504" t="s">
        <v>2072</v>
      </c>
      <c r="C1504" t="s">
        <v>179</v>
      </c>
      <c r="D1504" t="s">
        <v>180</v>
      </c>
      <c r="E1504" s="446" t="s">
        <v>7081</v>
      </c>
    </row>
    <row r="1505" spans="1:5" ht="14.4" x14ac:dyDescent="0.3">
      <c r="A1505">
        <v>38423</v>
      </c>
      <c r="B1505" t="s">
        <v>2073</v>
      </c>
      <c r="C1505" t="s">
        <v>179</v>
      </c>
      <c r="D1505" t="s">
        <v>180</v>
      </c>
      <c r="E1505" s="446" t="s">
        <v>7082</v>
      </c>
    </row>
    <row r="1506" spans="1:5" ht="14.4" x14ac:dyDescent="0.3">
      <c r="A1506">
        <v>39866</v>
      </c>
      <c r="B1506" t="s">
        <v>2075</v>
      </c>
      <c r="C1506" t="s">
        <v>179</v>
      </c>
      <c r="D1506" t="s">
        <v>180</v>
      </c>
      <c r="E1506" s="446" t="s">
        <v>1860</v>
      </c>
    </row>
    <row r="1507" spans="1:5" ht="14.4" x14ac:dyDescent="0.3">
      <c r="A1507">
        <v>39867</v>
      </c>
      <c r="B1507" t="s">
        <v>2076</v>
      </c>
      <c r="C1507" t="s">
        <v>179</v>
      </c>
      <c r="D1507" t="s">
        <v>180</v>
      </c>
      <c r="E1507" s="446" t="s">
        <v>7083</v>
      </c>
    </row>
    <row r="1508" spans="1:5" ht="14.4" x14ac:dyDescent="0.3">
      <c r="A1508">
        <v>39868</v>
      </c>
      <c r="B1508" t="s">
        <v>2077</v>
      </c>
      <c r="C1508" t="s">
        <v>179</v>
      </c>
      <c r="D1508" t="s">
        <v>180</v>
      </c>
      <c r="E1508" s="446" t="s">
        <v>7084</v>
      </c>
    </row>
    <row r="1509" spans="1:5" ht="14.4" x14ac:dyDescent="0.3">
      <c r="A1509">
        <v>37999</v>
      </c>
      <c r="B1509" t="s">
        <v>2078</v>
      </c>
      <c r="C1509" t="s">
        <v>179</v>
      </c>
      <c r="D1509" t="s">
        <v>180</v>
      </c>
      <c r="E1509" s="446" t="s">
        <v>7085</v>
      </c>
    </row>
    <row r="1510" spans="1:5" ht="14.4" x14ac:dyDescent="0.3">
      <c r="A1510">
        <v>38000</v>
      </c>
      <c r="B1510" t="s">
        <v>2080</v>
      </c>
      <c r="C1510" t="s">
        <v>179</v>
      </c>
      <c r="D1510" t="s">
        <v>180</v>
      </c>
      <c r="E1510" s="446" t="s">
        <v>7086</v>
      </c>
    </row>
    <row r="1511" spans="1:5" ht="14.4" x14ac:dyDescent="0.3">
      <c r="A1511">
        <v>38129</v>
      </c>
      <c r="B1511" t="s">
        <v>2082</v>
      </c>
      <c r="C1511" t="s">
        <v>179</v>
      </c>
      <c r="D1511" t="s">
        <v>180</v>
      </c>
      <c r="E1511" s="446" t="s">
        <v>3903</v>
      </c>
    </row>
    <row r="1512" spans="1:5" ht="14.4" x14ac:dyDescent="0.3">
      <c r="A1512">
        <v>38025</v>
      </c>
      <c r="B1512" t="s">
        <v>2083</v>
      </c>
      <c r="C1512" t="s">
        <v>179</v>
      </c>
      <c r="D1512" t="s">
        <v>180</v>
      </c>
      <c r="E1512" s="446" t="s">
        <v>7087</v>
      </c>
    </row>
    <row r="1513" spans="1:5" ht="14.4" x14ac:dyDescent="0.3">
      <c r="A1513">
        <v>38026</v>
      </c>
      <c r="B1513" t="s">
        <v>2085</v>
      </c>
      <c r="C1513" t="s">
        <v>179</v>
      </c>
      <c r="D1513" t="s">
        <v>180</v>
      </c>
      <c r="E1513" s="446" t="s">
        <v>5289</v>
      </c>
    </row>
    <row r="1514" spans="1:5" ht="14.4" x14ac:dyDescent="0.3">
      <c r="A1514">
        <v>1858</v>
      </c>
      <c r="B1514" t="s">
        <v>2086</v>
      </c>
      <c r="C1514" t="s">
        <v>179</v>
      </c>
      <c r="D1514" t="s">
        <v>180</v>
      </c>
      <c r="E1514" s="446" t="s">
        <v>7088</v>
      </c>
    </row>
    <row r="1515" spans="1:5" ht="14.4" x14ac:dyDescent="0.3">
      <c r="A1515">
        <v>1844</v>
      </c>
      <c r="B1515" t="s">
        <v>2087</v>
      </c>
      <c r="C1515" t="s">
        <v>179</v>
      </c>
      <c r="D1515" t="s">
        <v>180</v>
      </c>
      <c r="E1515" s="446" t="s">
        <v>1288</v>
      </c>
    </row>
    <row r="1516" spans="1:5" ht="14.4" x14ac:dyDescent="0.3">
      <c r="A1516">
        <v>1863</v>
      </c>
      <c r="B1516" t="s">
        <v>2088</v>
      </c>
      <c r="C1516" t="s">
        <v>179</v>
      </c>
      <c r="D1516" t="s">
        <v>180</v>
      </c>
      <c r="E1516" s="446" t="s">
        <v>7089</v>
      </c>
    </row>
    <row r="1517" spans="1:5" ht="14.4" x14ac:dyDescent="0.3">
      <c r="A1517">
        <v>1865</v>
      </c>
      <c r="B1517" t="s">
        <v>2089</v>
      </c>
      <c r="C1517" t="s">
        <v>179</v>
      </c>
      <c r="D1517" t="s">
        <v>180</v>
      </c>
      <c r="E1517" s="446" t="s">
        <v>7090</v>
      </c>
    </row>
    <row r="1518" spans="1:5" ht="14.4" x14ac:dyDescent="0.3">
      <c r="A1518">
        <v>36355</v>
      </c>
      <c r="B1518" t="s">
        <v>2090</v>
      </c>
      <c r="C1518" t="s">
        <v>179</v>
      </c>
      <c r="D1518" t="s">
        <v>180</v>
      </c>
      <c r="E1518" s="446" t="s">
        <v>7091</v>
      </c>
    </row>
    <row r="1519" spans="1:5" ht="14.4" x14ac:dyDescent="0.3">
      <c r="A1519">
        <v>36356</v>
      </c>
      <c r="B1519" t="s">
        <v>2092</v>
      </c>
      <c r="C1519" t="s">
        <v>179</v>
      </c>
      <c r="D1519" t="s">
        <v>180</v>
      </c>
      <c r="E1519" s="446" t="s">
        <v>7092</v>
      </c>
    </row>
    <row r="1520" spans="1:5" ht="14.4" x14ac:dyDescent="0.3">
      <c r="A1520">
        <v>1966</v>
      </c>
      <c r="B1520" t="s">
        <v>2094</v>
      </c>
      <c r="C1520" t="s">
        <v>179</v>
      </c>
      <c r="D1520" t="s">
        <v>180</v>
      </c>
      <c r="E1520" s="446" t="s">
        <v>4887</v>
      </c>
    </row>
    <row r="1521" spans="1:5" ht="14.4" x14ac:dyDescent="0.3">
      <c r="A1521">
        <v>1933</v>
      </c>
      <c r="B1521" t="s">
        <v>2096</v>
      </c>
      <c r="C1521" t="s">
        <v>179</v>
      </c>
      <c r="D1521" t="s">
        <v>180</v>
      </c>
      <c r="E1521" s="446" t="s">
        <v>7093</v>
      </c>
    </row>
    <row r="1522" spans="1:5" ht="14.4" x14ac:dyDescent="0.3">
      <c r="A1522">
        <v>1932</v>
      </c>
      <c r="B1522" t="s">
        <v>2097</v>
      </c>
      <c r="C1522" t="s">
        <v>179</v>
      </c>
      <c r="D1522" t="s">
        <v>180</v>
      </c>
      <c r="E1522" s="446" t="s">
        <v>7094</v>
      </c>
    </row>
    <row r="1523" spans="1:5" ht="14.4" x14ac:dyDescent="0.3">
      <c r="A1523">
        <v>1951</v>
      </c>
      <c r="B1523" t="s">
        <v>2098</v>
      </c>
      <c r="C1523" t="s">
        <v>179</v>
      </c>
      <c r="D1523" t="s">
        <v>180</v>
      </c>
      <c r="E1523" s="446" t="s">
        <v>7095</v>
      </c>
    </row>
    <row r="1524" spans="1:5" ht="14.4" x14ac:dyDescent="0.3">
      <c r="A1524">
        <v>1970</v>
      </c>
      <c r="B1524" t="s">
        <v>2100</v>
      </c>
      <c r="C1524" t="s">
        <v>179</v>
      </c>
      <c r="D1524" t="s">
        <v>180</v>
      </c>
      <c r="E1524" s="446" t="s">
        <v>7096</v>
      </c>
    </row>
    <row r="1525" spans="1:5" ht="14.4" x14ac:dyDescent="0.3">
      <c r="A1525">
        <v>1967</v>
      </c>
      <c r="B1525" t="s">
        <v>2101</v>
      </c>
      <c r="C1525" t="s">
        <v>179</v>
      </c>
      <c r="D1525" t="s">
        <v>180</v>
      </c>
      <c r="E1525" s="446" t="s">
        <v>6170</v>
      </c>
    </row>
    <row r="1526" spans="1:5" ht="14.4" x14ac:dyDescent="0.3">
      <c r="A1526">
        <v>1968</v>
      </c>
      <c r="B1526" t="s">
        <v>2102</v>
      </c>
      <c r="C1526" t="s">
        <v>179</v>
      </c>
      <c r="D1526" t="s">
        <v>180</v>
      </c>
      <c r="E1526" s="446" t="s">
        <v>7097</v>
      </c>
    </row>
    <row r="1527" spans="1:5" ht="14.4" x14ac:dyDescent="0.3">
      <c r="A1527">
        <v>1969</v>
      </c>
      <c r="B1527" t="s">
        <v>2104</v>
      </c>
      <c r="C1527" t="s">
        <v>179</v>
      </c>
      <c r="D1527" t="s">
        <v>180</v>
      </c>
      <c r="E1527" s="446" t="s">
        <v>7098</v>
      </c>
    </row>
    <row r="1528" spans="1:5" ht="14.4" x14ac:dyDescent="0.3">
      <c r="A1528">
        <v>1827</v>
      </c>
      <c r="B1528" t="s">
        <v>2105</v>
      </c>
      <c r="C1528" t="s">
        <v>179</v>
      </c>
      <c r="D1528" t="s">
        <v>180</v>
      </c>
      <c r="E1528" s="446" t="s">
        <v>7099</v>
      </c>
    </row>
    <row r="1529" spans="1:5" ht="14.4" x14ac:dyDescent="0.3">
      <c r="A1529">
        <v>1831</v>
      </c>
      <c r="B1529" t="s">
        <v>2106</v>
      </c>
      <c r="C1529" t="s">
        <v>179</v>
      </c>
      <c r="D1529" t="s">
        <v>180</v>
      </c>
      <c r="E1529" s="446" t="s">
        <v>7100</v>
      </c>
    </row>
    <row r="1530" spans="1:5" ht="14.4" x14ac:dyDescent="0.3">
      <c r="A1530">
        <v>1825</v>
      </c>
      <c r="B1530" t="s">
        <v>2107</v>
      </c>
      <c r="C1530" t="s">
        <v>179</v>
      </c>
      <c r="D1530" t="s">
        <v>180</v>
      </c>
      <c r="E1530" s="446" t="s">
        <v>7101</v>
      </c>
    </row>
    <row r="1531" spans="1:5" ht="14.4" x14ac:dyDescent="0.3">
      <c r="A1531">
        <v>1828</v>
      </c>
      <c r="B1531" t="s">
        <v>2108</v>
      </c>
      <c r="C1531" t="s">
        <v>179</v>
      </c>
      <c r="D1531" t="s">
        <v>180</v>
      </c>
      <c r="E1531" s="446" t="s">
        <v>7102</v>
      </c>
    </row>
    <row r="1532" spans="1:5" ht="14.4" x14ac:dyDescent="0.3">
      <c r="A1532">
        <v>1845</v>
      </c>
      <c r="B1532" t="s">
        <v>2109</v>
      </c>
      <c r="C1532" t="s">
        <v>179</v>
      </c>
      <c r="D1532" t="s">
        <v>180</v>
      </c>
      <c r="E1532" s="446" t="s">
        <v>7103</v>
      </c>
    </row>
    <row r="1533" spans="1:5" ht="14.4" x14ac:dyDescent="0.3">
      <c r="A1533">
        <v>1824</v>
      </c>
      <c r="B1533" t="s">
        <v>2110</v>
      </c>
      <c r="C1533" t="s">
        <v>179</v>
      </c>
      <c r="D1533" t="s">
        <v>180</v>
      </c>
      <c r="E1533" s="446" t="s">
        <v>7104</v>
      </c>
    </row>
    <row r="1534" spans="1:5" ht="14.4" x14ac:dyDescent="0.3">
      <c r="A1534">
        <v>1940</v>
      </c>
      <c r="B1534" t="s">
        <v>2111</v>
      </c>
      <c r="C1534" t="s">
        <v>179</v>
      </c>
      <c r="D1534" t="s">
        <v>180</v>
      </c>
      <c r="E1534" s="446" t="s">
        <v>7105</v>
      </c>
    </row>
    <row r="1535" spans="1:5" ht="14.4" x14ac:dyDescent="0.3">
      <c r="A1535">
        <v>1937</v>
      </c>
      <c r="B1535" t="s">
        <v>2112</v>
      </c>
      <c r="C1535" t="s">
        <v>179</v>
      </c>
      <c r="D1535" t="s">
        <v>180</v>
      </c>
      <c r="E1535" s="446" t="s">
        <v>912</v>
      </c>
    </row>
    <row r="1536" spans="1:5" ht="14.4" x14ac:dyDescent="0.3">
      <c r="A1536">
        <v>1939</v>
      </c>
      <c r="B1536" t="s">
        <v>2113</v>
      </c>
      <c r="C1536" t="s">
        <v>179</v>
      </c>
      <c r="D1536" t="s">
        <v>180</v>
      </c>
      <c r="E1536" s="446" t="s">
        <v>2332</v>
      </c>
    </row>
    <row r="1537" spans="1:5" ht="14.4" x14ac:dyDescent="0.3">
      <c r="A1537">
        <v>1938</v>
      </c>
      <c r="B1537" t="s">
        <v>2114</v>
      </c>
      <c r="C1537" t="s">
        <v>179</v>
      </c>
      <c r="D1537" t="s">
        <v>180</v>
      </c>
      <c r="E1537" s="446" t="s">
        <v>2288</v>
      </c>
    </row>
    <row r="1538" spans="1:5" ht="14.4" x14ac:dyDescent="0.3">
      <c r="A1538">
        <v>42693</v>
      </c>
      <c r="B1538" t="s">
        <v>2116</v>
      </c>
      <c r="C1538" t="s">
        <v>179</v>
      </c>
      <c r="D1538" t="s">
        <v>180</v>
      </c>
      <c r="E1538" s="446" t="s">
        <v>7106</v>
      </c>
    </row>
    <row r="1539" spans="1:5" ht="14.4" x14ac:dyDescent="0.3">
      <c r="A1539">
        <v>42695</v>
      </c>
      <c r="B1539" t="s">
        <v>2117</v>
      </c>
      <c r="C1539" t="s">
        <v>179</v>
      </c>
      <c r="D1539" t="s">
        <v>180</v>
      </c>
      <c r="E1539" s="446" t="s">
        <v>7107</v>
      </c>
    </row>
    <row r="1540" spans="1:5" ht="14.4" x14ac:dyDescent="0.3">
      <c r="A1540">
        <v>42694</v>
      </c>
      <c r="B1540" t="s">
        <v>2118</v>
      </c>
      <c r="C1540" t="s">
        <v>179</v>
      </c>
      <c r="D1540" t="s">
        <v>180</v>
      </c>
      <c r="E1540" s="446" t="s">
        <v>7108</v>
      </c>
    </row>
    <row r="1541" spans="1:5" ht="14.4" x14ac:dyDescent="0.3">
      <c r="A1541">
        <v>20097</v>
      </c>
      <c r="B1541" t="s">
        <v>2119</v>
      </c>
      <c r="C1541" t="s">
        <v>179</v>
      </c>
      <c r="D1541" t="s">
        <v>180</v>
      </c>
      <c r="E1541" s="446" t="s">
        <v>7109</v>
      </c>
    </row>
    <row r="1542" spans="1:5" ht="14.4" x14ac:dyDescent="0.3">
      <c r="A1542">
        <v>20098</v>
      </c>
      <c r="B1542" t="s">
        <v>2121</v>
      </c>
      <c r="C1542" t="s">
        <v>179</v>
      </c>
      <c r="D1542" t="s">
        <v>180</v>
      </c>
      <c r="E1542" s="446" t="s">
        <v>7110</v>
      </c>
    </row>
    <row r="1543" spans="1:5" ht="14.4" x14ac:dyDescent="0.3">
      <c r="A1543">
        <v>20096</v>
      </c>
      <c r="B1543" t="s">
        <v>2122</v>
      </c>
      <c r="C1543" t="s">
        <v>179</v>
      </c>
      <c r="D1543" t="s">
        <v>180</v>
      </c>
      <c r="E1543" s="446" t="s">
        <v>3087</v>
      </c>
    </row>
    <row r="1544" spans="1:5" ht="14.4" x14ac:dyDescent="0.3">
      <c r="A1544">
        <v>2628</v>
      </c>
      <c r="B1544" t="s">
        <v>2123</v>
      </c>
      <c r="C1544" t="s">
        <v>179</v>
      </c>
      <c r="D1544" t="s">
        <v>180</v>
      </c>
      <c r="E1544" s="446" t="s">
        <v>2124</v>
      </c>
    </row>
    <row r="1545" spans="1:5" ht="14.4" x14ac:dyDescent="0.3">
      <c r="A1545">
        <v>2622</v>
      </c>
      <c r="B1545" t="s">
        <v>2125</v>
      </c>
      <c r="C1545" t="s">
        <v>179</v>
      </c>
      <c r="D1545" t="s">
        <v>180</v>
      </c>
      <c r="E1545" s="446" t="s">
        <v>803</v>
      </c>
    </row>
    <row r="1546" spans="1:5" ht="14.4" x14ac:dyDescent="0.3">
      <c r="A1546">
        <v>2623</v>
      </c>
      <c r="B1546" t="s">
        <v>2126</v>
      </c>
      <c r="C1546" t="s">
        <v>179</v>
      </c>
      <c r="D1546" t="s">
        <v>180</v>
      </c>
      <c r="E1546" s="446" t="s">
        <v>2127</v>
      </c>
    </row>
    <row r="1547" spans="1:5" ht="14.4" x14ac:dyDescent="0.3">
      <c r="A1547">
        <v>2624</v>
      </c>
      <c r="B1547" t="s">
        <v>2128</v>
      </c>
      <c r="C1547" t="s">
        <v>179</v>
      </c>
      <c r="D1547" t="s">
        <v>180</v>
      </c>
      <c r="E1547" s="446" t="s">
        <v>2129</v>
      </c>
    </row>
    <row r="1548" spans="1:5" ht="14.4" x14ac:dyDescent="0.3">
      <c r="A1548">
        <v>2625</v>
      </c>
      <c r="B1548" t="s">
        <v>2130</v>
      </c>
      <c r="C1548" t="s">
        <v>179</v>
      </c>
      <c r="D1548" t="s">
        <v>180</v>
      </c>
      <c r="E1548" s="446" t="s">
        <v>2131</v>
      </c>
    </row>
    <row r="1549" spans="1:5" ht="14.4" x14ac:dyDescent="0.3">
      <c r="A1549">
        <v>2626</v>
      </c>
      <c r="B1549" t="s">
        <v>2132</v>
      </c>
      <c r="C1549" t="s">
        <v>179</v>
      </c>
      <c r="D1549" t="s">
        <v>180</v>
      </c>
      <c r="E1549" s="446" t="s">
        <v>2133</v>
      </c>
    </row>
    <row r="1550" spans="1:5" ht="14.4" x14ac:dyDescent="0.3">
      <c r="A1550">
        <v>2630</v>
      </c>
      <c r="B1550" t="s">
        <v>2134</v>
      </c>
      <c r="C1550" t="s">
        <v>179</v>
      </c>
      <c r="D1550" t="s">
        <v>180</v>
      </c>
      <c r="E1550" s="446" t="s">
        <v>2135</v>
      </c>
    </row>
    <row r="1551" spans="1:5" ht="14.4" x14ac:dyDescent="0.3">
      <c r="A1551">
        <v>2627</v>
      </c>
      <c r="B1551" t="s">
        <v>2136</v>
      </c>
      <c r="C1551" t="s">
        <v>179</v>
      </c>
      <c r="D1551" t="s">
        <v>180</v>
      </c>
      <c r="E1551" s="446" t="s">
        <v>2137</v>
      </c>
    </row>
    <row r="1552" spans="1:5" ht="14.4" x14ac:dyDescent="0.3">
      <c r="A1552">
        <v>2629</v>
      </c>
      <c r="B1552" t="s">
        <v>2138</v>
      </c>
      <c r="C1552" t="s">
        <v>179</v>
      </c>
      <c r="D1552" t="s">
        <v>180</v>
      </c>
      <c r="E1552" s="446" t="s">
        <v>2139</v>
      </c>
    </row>
    <row r="1553" spans="1:5" ht="14.4" x14ac:dyDescent="0.3">
      <c r="A1553">
        <v>1880</v>
      </c>
      <c r="B1553" t="s">
        <v>2140</v>
      </c>
      <c r="C1553" t="s">
        <v>179</v>
      </c>
      <c r="D1553" t="s">
        <v>180</v>
      </c>
      <c r="E1553" s="446" t="s">
        <v>3135</v>
      </c>
    </row>
    <row r="1554" spans="1:5" ht="14.4" x14ac:dyDescent="0.3">
      <c r="A1554">
        <v>39274</v>
      </c>
      <c r="B1554" t="s">
        <v>2141</v>
      </c>
      <c r="C1554" t="s">
        <v>179</v>
      </c>
      <c r="D1554" t="s">
        <v>180</v>
      </c>
      <c r="E1554" s="446" t="s">
        <v>3906</v>
      </c>
    </row>
    <row r="1555" spans="1:5" ht="14.4" x14ac:dyDescent="0.3">
      <c r="A1555">
        <v>12033</v>
      </c>
      <c r="B1555" t="s">
        <v>2142</v>
      </c>
      <c r="C1555" t="s">
        <v>179</v>
      </c>
      <c r="D1555" t="s">
        <v>180</v>
      </c>
      <c r="E1555" s="446" t="s">
        <v>3630</v>
      </c>
    </row>
    <row r="1556" spans="1:5" ht="14.4" x14ac:dyDescent="0.3">
      <c r="A1556">
        <v>40408</v>
      </c>
      <c r="B1556" t="s">
        <v>2143</v>
      </c>
      <c r="C1556" t="s">
        <v>179</v>
      </c>
      <c r="D1556" t="s">
        <v>180</v>
      </c>
      <c r="E1556" s="446" t="s">
        <v>7111</v>
      </c>
    </row>
    <row r="1557" spans="1:5" ht="14.4" x14ac:dyDescent="0.3">
      <c r="A1557">
        <v>40409</v>
      </c>
      <c r="B1557" t="s">
        <v>2144</v>
      </c>
      <c r="C1557" t="s">
        <v>179</v>
      </c>
      <c r="D1557" t="s">
        <v>180</v>
      </c>
      <c r="E1557" s="446" t="s">
        <v>7077</v>
      </c>
    </row>
    <row r="1558" spans="1:5" ht="14.4" x14ac:dyDescent="0.3">
      <c r="A1558">
        <v>39276</v>
      </c>
      <c r="B1558" t="s">
        <v>2146</v>
      </c>
      <c r="C1558" t="s">
        <v>179</v>
      </c>
      <c r="D1558" t="s">
        <v>180</v>
      </c>
      <c r="E1558" s="446" t="s">
        <v>7112</v>
      </c>
    </row>
    <row r="1559" spans="1:5" ht="14.4" x14ac:dyDescent="0.3">
      <c r="A1559">
        <v>39277</v>
      </c>
      <c r="B1559" t="s">
        <v>2148</v>
      </c>
      <c r="C1559" t="s">
        <v>179</v>
      </c>
      <c r="D1559" t="s">
        <v>180</v>
      </c>
      <c r="E1559" s="446" t="s">
        <v>3382</v>
      </c>
    </row>
    <row r="1560" spans="1:5" ht="14.4" x14ac:dyDescent="0.3">
      <c r="A1560">
        <v>12034</v>
      </c>
      <c r="B1560" t="s">
        <v>2149</v>
      </c>
      <c r="C1560" t="s">
        <v>179</v>
      </c>
      <c r="D1560" t="s">
        <v>180</v>
      </c>
      <c r="E1560" s="446" t="s">
        <v>1907</v>
      </c>
    </row>
    <row r="1561" spans="1:5" ht="14.4" x14ac:dyDescent="0.3">
      <c r="A1561">
        <v>39879</v>
      </c>
      <c r="B1561" t="s">
        <v>2150</v>
      </c>
      <c r="C1561" t="s">
        <v>179</v>
      </c>
      <c r="D1561" t="s">
        <v>180</v>
      </c>
      <c r="E1561" s="446" t="s">
        <v>7113</v>
      </c>
    </row>
    <row r="1562" spans="1:5" ht="14.4" x14ac:dyDescent="0.3">
      <c r="A1562">
        <v>39880</v>
      </c>
      <c r="B1562" t="s">
        <v>2152</v>
      </c>
      <c r="C1562" t="s">
        <v>179</v>
      </c>
      <c r="D1562" t="s">
        <v>180</v>
      </c>
      <c r="E1562" s="446" t="s">
        <v>3187</v>
      </c>
    </row>
    <row r="1563" spans="1:5" ht="14.4" x14ac:dyDescent="0.3">
      <c r="A1563">
        <v>39881</v>
      </c>
      <c r="B1563" t="s">
        <v>2153</v>
      </c>
      <c r="C1563" t="s">
        <v>179</v>
      </c>
      <c r="D1563" t="s">
        <v>180</v>
      </c>
      <c r="E1563" s="446" t="s">
        <v>7114</v>
      </c>
    </row>
    <row r="1564" spans="1:5" ht="14.4" x14ac:dyDescent="0.3">
      <c r="A1564">
        <v>39882</v>
      </c>
      <c r="B1564" t="s">
        <v>2154</v>
      </c>
      <c r="C1564" t="s">
        <v>179</v>
      </c>
      <c r="D1564" t="s">
        <v>180</v>
      </c>
      <c r="E1564" s="446" t="s">
        <v>7115</v>
      </c>
    </row>
    <row r="1565" spans="1:5" ht="14.4" x14ac:dyDescent="0.3">
      <c r="A1565">
        <v>39883</v>
      </c>
      <c r="B1565" t="s">
        <v>2155</v>
      </c>
      <c r="C1565" t="s">
        <v>179</v>
      </c>
      <c r="D1565" t="s">
        <v>180</v>
      </c>
      <c r="E1565" s="446" t="s">
        <v>576</v>
      </c>
    </row>
    <row r="1566" spans="1:5" ht="14.4" x14ac:dyDescent="0.3">
      <c r="A1566">
        <v>39884</v>
      </c>
      <c r="B1566" t="s">
        <v>2156</v>
      </c>
      <c r="C1566" t="s">
        <v>179</v>
      </c>
      <c r="D1566" t="s">
        <v>180</v>
      </c>
      <c r="E1566" s="446" t="s">
        <v>7116</v>
      </c>
    </row>
    <row r="1567" spans="1:5" ht="14.4" x14ac:dyDescent="0.3">
      <c r="A1567">
        <v>39885</v>
      </c>
      <c r="B1567" t="s">
        <v>2157</v>
      </c>
      <c r="C1567" t="s">
        <v>179</v>
      </c>
      <c r="D1567" t="s">
        <v>180</v>
      </c>
      <c r="E1567" s="446" t="s">
        <v>7117</v>
      </c>
    </row>
    <row r="1568" spans="1:5" ht="14.4" x14ac:dyDescent="0.3">
      <c r="A1568">
        <v>1777</v>
      </c>
      <c r="B1568" t="s">
        <v>2158</v>
      </c>
      <c r="C1568" t="s">
        <v>179</v>
      </c>
      <c r="D1568" t="s">
        <v>180</v>
      </c>
      <c r="E1568" s="446" t="s">
        <v>2159</v>
      </c>
    </row>
    <row r="1569" spans="1:5" ht="14.4" x14ac:dyDescent="0.3">
      <c r="A1569">
        <v>1819</v>
      </c>
      <c r="B1569" t="s">
        <v>2160</v>
      </c>
      <c r="C1569" t="s">
        <v>179</v>
      </c>
      <c r="D1569" t="s">
        <v>180</v>
      </c>
      <c r="E1569" s="446" t="s">
        <v>2161</v>
      </c>
    </row>
    <row r="1570" spans="1:5" ht="14.4" x14ac:dyDescent="0.3">
      <c r="A1570">
        <v>1775</v>
      </c>
      <c r="B1570" t="s">
        <v>2162</v>
      </c>
      <c r="C1570" t="s">
        <v>179</v>
      </c>
      <c r="D1570" t="s">
        <v>180</v>
      </c>
      <c r="E1570" s="446" t="s">
        <v>2163</v>
      </c>
    </row>
    <row r="1571" spans="1:5" ht="14.4" x14ac:dyDescent="0.3">
      <c r="A1571">
        <v>1776</v>
      </c>
      <c r="B1571" t="s">
        <v>2164</v>
      </c>
      <c r="C1571" t="s">
        <v>179</v>
      </c>
      <c r="D1571" t="s">
        <v>180</v>
      </c>
      <c r="E1571" s="446" t="s">
        <v>2165</v>
      </c>
    </row>
    <row r="1572" spans="1:5" ht="14.4" x14ac:dyDescent="0.3">
      <c r="A1572">
        <v>1778</v>
      </c>
      <c r="B1572" t="s">
        <v>2166</v>
      </c>
      <c r="C1572" t="s">
        <v>179</v>
      </c>
      <c r="D1572" t="s">
        <v>180</v>
      </c>
      <c r="E1572" s="446" t="s">
        <v>1709</v>
      </c>
    </row>
    <row r="1573" spans="1:5" ht="14.4" x14ac:dyDescent="0.3">
      <c r="A1573">
        <v>1818</v>
      </c>
      <c r="B1573" t="s">
        <v>2167</v>
      </c>
      <c r="C1573" t="s">
        <v>179</v>
      </c>
      <c r="D1573" t="s">
        <v>180</v>
      </c>
      <c r="E1573" s="446" t="s">
        <v>2168</v>
      </c>
    </row>
    <row r="1574" spans="1:5" ht="14.4" x14ac:dyDescent="0.3">
      <c r="A1574">
        <v>1820</v>
      </c>
      <c r="B1574" t="s">
        <v>2169</v>
      </c>
      <c r="C1574" t="s">
        <v>179</v>
      </c>
      <c r="D1574" t="s">
        <v>180</v>
      </c>
      <c r="E1574" s="446" t="s">
        <v>2170</v>
      </c>
    </row>
    <row r="1575" spans="1:5" ht="14.4" x14ac:dyDescent="0.3">
      <c r="A1575">
        <v>1779</v>
      </c>
      <c r="B1575" t="s">
        <v>2171</v>
      </c>
      <c r="C1575" t="s">
        <v>179</v>
      </c>
      <c r="D1575" t="s">
        <v>180</v>
      </c>
      <c r="E1575" s="446" t="s">
        <v>2172</v>
      </c>
    </row>
    <row r="1576" spans="1:5" ht="14.4" x14ac:dyDescent="0.3">
      <c r="A1576">
        <v>1780</v>
      </c>
      <c r="B1576" t="s">
        <v>2173</v>
      </c>
      <c r="C1576" t="s">
        <v>179</v>
      </c>
      <c r="D1576" t="s">
        <v>180</v>
      </c>
      <c r="E1576" s="446" t="s">
        <v>2174</v>
      </c>
    </row>
    <row r="1577" spans="1:5" ht="14.4" x14ac:dyDescent="0.3">
      <c r="A1577">
        <v>1783</v>
      </c>
      <c r="B1577" t="s">
        <v>2175</v>
      </c>
      <c r="C1577" t="s">
        <v>179</v>
      </c>
      <c r="D1577" t="s">
        <v>180</v>
      </c>
      <c r="E1577" s="446" t="s">
        <v>2176</v>
      </c>
    </row>
    <row r="1578" spans="1:5" ht="14.4" x14ac:dyDescent="0.3">
      <c r="A1578">
        <v>1782</v>
      </c>
      <c r="B1578" t="s">
        <v>2177</v>
      </c>
      <c r="C1578" t="s">
        <v>179</v>
      </c>
      <c r="D1578" t="s">
        <v>180</v>
      </c>
      <c r="E1578" s="446" t="s">
        <v>2178</v>
      </c>
    </row>
    <row r="1579" spans="1:5" ht="14.4" x14ac:dyDescent="0.3">
      <c r="A1579">
        <v>1817</v>
      </c>
      <c r="B1579" t="s">
        <v>2179</v>
      </c>
      <c r="C1579" t="s">
        <v>179</v>
      </c>
      <c r="D1579" t="s">
        <v>180</v>
      </c>
      <c r="E1579" s="446" t="s">
        <v>2180</v>
      </c>
    </row>
    <row r="1580" spans="1:5" ht="14.4" x14ac:dyDescent="0.3">
      <c r="A1580">
        <v>1781</v>
      </c>
      <c r="B1580" t="s">
        <v>2181</v>
      </c>
      <c r="C1580" t="s">
        <v>179</v>
      </c>
      <c r="D1580" t="s">
        <v>180</v>
      </c>
      <c r="E1580" s="446" t="s">
        <v>2182</v>
      </c>
    </row>
    <row r="1581" spans="1:5" ht="14.4" x14ac:dyDescent="0.3">
      <c r="A1581">
        <v>1784</v>
      </c>
      <c r="B1581" t="s">
        <v>2183</v>
      </c>
      <c r="C1581" t="s">
        <v>179</v>
      </c>
      <c r="D1581" t="s">
        <v>180</v>
      </c>
      <c r="E1581" s="446" t="s">
        <v>2184</v>
      </c>
    </row>
    <row r="1582" spans="1:5" ht="14.4" x14ac:dyDescent="0.3">
      <c r="A1582">
        <v>1810</v>
      </c>
      <c r="B1582" t="s">
        <v>2185</v>
      </c>
      <c r="C1582" t="s">
        <v>179</v>
      </c>
      <c r="D1582" t="s">
        <v>180</v>
      </c>
      <c r="E1582" s="446" t="s">
        <v>2186</v>
      </c>
    </row>
    <row r="1583" spans="1:5" ht="14.4" x14ac:dyDescent="0.3">
      <c r="A1583">
        <v>1811</v>
      </c>
      <c r="B1583" t="s">
        <v>2187</v>
      </c>
      <c r="C1583" t="s">
        <v>179</v>
      </c>
      <c r="D1583" t="s">
        <v>180</v>
      </c>
      <c r="E1583" s="446" t="s">
        <v>2188</v>
      </c>
    </row>
    <row r="1584" spans="1:5" ht="14.4" x14ac:dyDescent="0.3">
      <c r="A1584">
        <v>1812</v>
      </c>
      <c r="B1584" t="s">
        <v>2189</v>
      </c>
      <c r="C1584" t="s">
        <v>179</v>
      </c>
      <c r="D1584" t="s">
        <v>180</v>
      </c>
      <c r="E1584" s="446" t="s">
        <v>2190</v>
      </c>
    </row>
    <row r="1585" spans="1:5" ht="14.4" x14ac:dyDescent="0.3">
      <c r="A1585">
        <v>40386</v>
      </c>
      <c r="B1585" t="s">
        <v>2191</v>
      </c>
      <c r="C1585" t="s">
        <v>179</v>
      </c>
      <c r="D1585" t="s">
        <v>180</v>
      </c>
      <c r="E1585" s="446" t="s">
        <v>2192</v>
      </c>
    </row>
    <row r="1586" spans="1:5" ht="14.4" x14ac:dyDescent="0.3">
      <c r="A1586">
        <v>40384</v>
      </c>
      <c r="B1586" t="s">
        <v>2193</v>
      </c>
      <c r="C1586" t="s">
        <v>179</v>
      </c>
      <c r="D1586" t="s">
        <v>180</v>
      </c>
      <c r="E1586" s="446" t="s">
        <v>2194</v>
      </c>
    </row>
    <row r="1587" spans="1:5" ht="14.4" x14ac:dyDescent="0.3">
      <c r="A1587">
        <v>40379</v>
      </c>
      <c r="B1587" t="s">
        <v>2195</v>
      </c>
      <c r="C1587" t="s">
        <v>179</v>
      </c>
      <c r="D1587" t="s">
        <v>180</v>
      </c>
      <c r="E1587" s="446" t="s">
        <v>2196</v>
      </c>
    </row>
    <row r="1588" spans="1:5" ht="14.4" x14ac:dyDescent="0.3">
      <c r="A1588">
        <v>40423</v>
      </c>
      <c r="B1588" t="s">
        <v>2197</v>
      </c>
      <c r="C1588" t="s">
        <v>179</v>
      </c>
      <c r="D1588" t="s">
        <v>180</v>
      </c>
      <c r="E1588" s="446" t="s">
        <v>2198</v>
      </c>
    </row>
    <row r="1589" spans="1:5" ht="14.4" x14ac:dyDescent="0.3">
      <c r="A1589">
        <v>40389</v>
      </c>
      <c r="B1589" t="s">
        <v>2199</v>
      </c>
      <c r="C1589" t="s">
        <v>179</v>
      </c>
      <c r="D1589" t="s">
        <v>180</v>
      </c>
      <c r="E1589" s="446" t="s">
        <v>2200</v>
      </c>
    </row>
    <row r="1590" spans="1:5" ht="14.4" x14ac:dyDescent="0.3">
      <c r="A1590">
        <v>40388</v>
      </c>
      <c r="B1590" t="s">
        <v>2201</v>
      </c>
      <c r="C1590" t="s">
        <v>179</v>
      </c>
      <c r="D1590" t="s">
        <v>180</v>
      </c>
      <c r="E1590" s="446" t="s">
        <v>2202</v>
      </c>
    </row>
    <row r="1591" spans="1:5" ht="14.4" x14ac:dyDescent="0.3">
      <c r="A1591">
        <v>40381</v>
      </c>
      <c r="B1591" t="s">
        <v>2203</v>
      </c>
      <c r="C1591" t="s">
        <v>179</v>
      </c>
      <c r="D1591" t="s">
        <v>180</v>
      </c>
      <c r="E1591" s="446" t="s">
        <v>2204</v>
      </c>
    </row>
    <row r="1592" spans="1:5" ht="14.4" x14ac:dyDescent="0.3">
      <c r="A1592">
        <v>40391</v>
      </c>
      <c r="B1592" t="s">
        <v>2205</v>
      </c>
      <c r="C1592" t="s">
        <v>179</v>
      </c>
      <c r="D1592" t="s">
        <v>180</v>
      </c>
      <c r="E1592" s="446" t="s">
        <v>2206</v>
      </c>
    </row>
    <row r="1593" spans="1:5" ht="14.4" x14ac:dyDescent="0.3">
      <c r="A1593">
        <v>2609</v>
      </c>
      <c r="B1593" t="s">
        <v>2207</v>
      </c>
      <c r="C1593" t="s">
        <v>179</v>
      </c>
      <c r="D1593" t="s">
        <v>180</v>
      </c>
      <c r="E1593" s="446" t="s">
        <v>1378</v>
      </c>
    </row>
    <row r="1594" spans="1:5" ht="14.4" x14ac:dyDescent="0.3">
      <c r="A1594">
        <v>2634</v>
      </c>
      <c r="B1594" t="s">
        <v>2208</v>
      </c>
      <c r="C1594" t="s">
        <v>179</v>
      </c>
      <c r="D1594" t="s">
        <v>180</v>
      </c>
      <c r="E1594" s="446" t="s">
        <v>2209</v>
      </c>
    </row>
    <row r="1595" spans="1:5" ht="14.4" x14ac:dyDescent="0.3">
      <c r="A1595">
        <v>2611</v>
      </c>
      <c r="B1595" t="s">
        <v>2210</v>
      </c>
      <c r="C1595" t="s">
        <v>179</v>
      </c>
      <c r="D1595" t="s">
        <v>180</v>
      </c>
      <c r="E1595" s="446" t="s">
        <v>2211</v>
      </c>
    </row>
    <row r="1596" spans="1:5" ht="14.4" x14ac:dyDescent="0.3">
      <c r="A1596">
        <v>40414</v>
      </c>
      <c r="B1596" t="s">
        <v>2212</v>
      </c>
      <c r="C1596" t="s">
        <v>179</v>
      </c>
      <c r="D1596" t="s">
        <v>180</v>
      </c>
      <c r="E1596" s="446" t="s">
        <v>1794</v>
      </c>
    </row>
    <row r="1597" spans="1:5" ht="14.4" x14ac:dyDescent="0.3">
      <c r="A1597">
        <v>40416</v>
      </c>
      <c r="B1597" t="s">
        <v>2213</v>
      </c>
      <c r="C1597" t="s">
        <v>179</v>
      </c>
      <c r="D1597" t="s">
        <v>180</v>
      </c>
      <c r="E1597" s="446" t="s">
        <v>7118</v>
      </c>
    </row>
    <row r="1598" spans="1:5" ht="14.4" x14ac:dyDescent="0.3">
      <c r="A1598">
        <v>40418</v>
      </c>
      <c r="B1598" t="s">
        <v>2214</v>
      </c>
      <c r="C1598" t="s">
        <v>179</v>
      </c>
      <c r="D1598" t="s">
        <v>180</v>
      </c>
      <c r="E1598" s="446" t="s">
        <v>7119</v>
      </c>
    </row>
    <row r="1599" spans="1:5" ht="14.4" x14ac:dyDescent="0.3">
      <c r="A1599">
        <v>34359</v>
      </c>
      <c r="B1599" t="s">
        <v>2215</v>
      </c>
      <c r="C1599" t="s">
        <v>179</v>
      </c>
      <c r="D1599" t="s">
        <v>180</v>
      </c>
      <c r="E1599" s="446" t="s">
        <v>6983</v>
      </c>
    </row>
    <row r="1600" spans="1:5" ht="14.4" x14ac:dyDescent="0.3">
      <c r="A1600">
        <v>1789</v>
      </c>
      <c r="B1600" t="s">
        <v>2216</v>
      </c>
      <c r="C1600" t="s">
        <v>179</v>
      </c>
      <c r="D1600" t="s">
        <v>180</v>
      </c>
      <c r="E1600" s="446" t="s">
        <v>2217</v>
      </c>
    </row>
    <row r="1601" spans="1:5" ht="14.4" x14ac:dyDescent="0.3">
      <c r="A1601">
        <v>1788</v>
      </c>
      <c r="B1601" t="s">
        <v>2218</v>
      </c>
      <c r="C1601" t="s">
        <v>179</v>
      </c>
      <c r="D1601" t="s">
        <v>180</v>
      </c>
      <c r="E1601" s="446" t="s">
        <v>2219</v>
      </c>
    </row>
    <row r="1602" spans="1:5" ht="14.4" x14ac:dyDescent="0.3">
      <c r="A1602">
        <v>1786</v>
      </c>
      <c r="B1602" t="s">
        <v>2220</v>
      </c>
      <c r="C1602" t="s">
        <v>179</v>
      </c>
      <c r="D1602" t="s">
        <v>180</v>
      </c>
      <c r="E1602" s="446" t="s">
        <v>2221</v>
      </c>
    </row>
    <row r="1603" spans="1:5" ht="14.4" x14ac:dyDescent="0.3">
      <c r="A1603">
        <v>1787</v>
      </c>
      <c r="B1603" t="s">
        <v>2222</v>
      </c>
      <c r="C1603" t="s">
        <v>179</v>
      </c>
      <c r="D1603" t="s">
        <v>180</v>
      </c>
      <c r="E1603" s="446" t="s">
        <v>2223</v>
      </c>
    </row>
    <row r="1604" spans="1:5" ht="14.4" x14ac:dyDescent="0.3">
      <c r="A1604">
        <v>1791</v>
      </c>
      <c r="B1604" t="s">
        <v>2224</v>
      </c>
      <c r="C1604" t="s">
        <v>179</v>
      </c>
      <c r="D1604" t="s">
        <v>180</v>
      </c>
      <c r="E1604" s="446" t="s">
        <v>2225</v>
      </c>
    </row>
    <row r="1605" spans="1:5" ht="14.4" x14ac:dyDescent="0.3">
      <c r="A1605">
        <v>1790</v>
      </c>
      <c r="B1605" t="s">
        <v>2226</v>
      </c>
      <c r="C1605" t="s">
        <v>179</v>
      </c>
      <c r="D1605" t="s">
        <v>180</v>
      </c>
      <c r="E1605" s="446" t="s">
        <v>2227</v>
      </c>
    </row>
    <row r="1606" spans="1:5" ht="14.4" x14ac:dyDescent="0.3">
      <c r="A1606">
        <v>1813</v>
      </c>
      <c r="B1606" t="s">
        <v>2228</v>
      </c>
      <c r="C1606" t="s">
        <v>179</v>
      </c>
      <c r="D1606" t="s">
        <v>180</v>
      </c>
      <c r="E1606" s="446" t="s">
        <v>1551</v>
      </c>
    </row>
    <row r="1607" spans="1:5" ht="14.4" x14ac:dyDescent="0.3">
      <c r="A1607">
        <v>1792</v>
      </c>
      <c r="B1607" t="s">
        <v>2229</v>
      </c>
      <c r="C1607" t="s">
        <v>179</v>
      </c>
      <c r="D1607" t="s">
        <v>180</v>
      </c>
      <c r="E1607" s="446" t="s">
        <v>2230</v>
      </c>
    </row>
    <row r="1608" spans="1:5" ht="14.4" x14ac:dyDescent="0.3">
      <c r="A1608">
        <v>1793</v>
      </c>
      <c r="B1608" t="s">
        <v>2231</v>
      </c>
      <c r="C1608" t="s">
        <v>179</v>
      </c>
      <c r="D1608" t="s">
        <v>180</v>
      </c>
      <c r="E1608" s="446" t="s">
        <v>2232</v>
      </c>
    </row>
    <row r="1609" spans="1:5" ht="14.4" x14ac:dyDescent="0.3">
      <c r="A1609">
        <v>1809</v>
      </c>
      <c r="B1609" t="s">
        <v>2233</v>
      </c>
      <c r="C1609" t="s">
        <v>179</v>
      </c>
      <c r="D1609" t="s">
        <v>180</v>
      </c>
      <c r="E1609" s="446" t="s">
        <v>2234</v>
      </c>
    </row>
    <row r="1610" spans="1:5" ht="14.4" x14ac:dyDescent="0.3">
      <c r="A1610">
        <v>1814</v>
      </c>
      <c r="B1610" t="s">
        <v>2235</v>
      </c>
      <c r="C1610" t="s">
        <v>179</v>
      </c>
      <c r="D1610" t="s">
        <v>180</v>
      </c>
      <c r="E1610" s="446" t="s">
        <v>2236</v>
      </c>
    </row>
    <row r="1611" spans="1:5" ht="14.4" x14ac:dyDescent="0.3">
      <c r="A1611">
        <v>1803</v>
      </c>
      <c r="B1611" t="s">
        <v>2237</v>
      </c>
      <c r="C1611" t="s">
        <v>179</v>
      </c>
      <c r="D1611" t="s">
        <v>180</v>
      </c>
      <c r="E1611" s="446" t="s">
        <v>2238</v>
      </c>
    </row>
    <row r="1612" spans="1:5" ht="14.4" x14ac:dyDescent="0.3">
      <c r="A1612">
        <v>1805</v>
      </c>
      <c r="B1612" t="s">
        <v>2239</v>
      </c>
      <c r="C1612" t="s">
        <v>179</v>
      </c>
      <c r="D1612" t="s">
        <v>180</v>
      </c>
      <c r="E1612" s="446" t="s">
        <v>2240</v>
      </c>
    </row>
    <row r="1613" spans="1:5" ht="14.4" x14ac:dyDescent="0.3">
      <c r="A1613">
        <v>1821</v>
      </c>
      <c r="B1613" t="s">
        <v>2241</v>
      </c>
      <c r="C1613" t="s">
        <v>179</v>
      </c>
      <c r="D1613" t="s">
        <v>180</v>
      </c>
      <c r="E1613" s="446" t="s">
        <v>2242</v>
      </c>
    </row>
    <row r="1614" spans="1:5" ht="14.4" x14ac:dyDescent="0.3">
      <c r="A1614">
        <v>1806</v>
      </c>
      <c r="B1614" t="s">
        <v>2243</v>
      </c>
      <c r="C1614" t="s">
        <v>179</v>
      </c>
      <c r="D1614" t="s">
        <v>180</v>
      </c>
      <c r="E1614" s="446" t="s">
        <v>2244</v>
      </c>
    </row>
    <row r="1615" spans="1:5" ht="14.4" x14ac:dyDescent="0.3">
      <c r="A1615">
        <v>1804</v>
      </c>
      <c r="B1615" t="s">
        <v>2245</v>
      </c>
      <c r="C1615" t="s">
        <v>179</v>
      </c>
      <c r="D1615" t="s">
        <v>180</v>
      </c>
      <c r="E1615" s="446" t="s">
        <v>2246</v>
      </c>
    </row>
    <row r="1616" spans="1:5" ht="14.4" x14ac:dyDescent="0.3">
      <c r="A1616">
        <v>1807</v>
      </c>
      <c r="B1616" t="s">
        <v>2247</v>
      </c>
      <c r="C1616" t="s">
        <v>179</v>
      </c>
      <c r="D1616" t="s">
        <v>180</v>
      </c>
      <c r="E1616" s="446" t="s">
        <v>2248</v>
      </c>
    </row>
    <row r="1617" spans="1:5" ht="14.4" x14ac:dyDescent="0.3">
      <c r="A1617">
        <v>1808</v>
      </c>
      <c r="B1617" t="s">
        <v>2249</v>
      </c>
      <c r="C1617" t="s">
        <v>179</v>
      </c>
      <c r="D1617" t="s">
        <v>180</v>
      </c>
      <c r="E1617" s="446" t="s">
        <v>2250</v>
      </c>
    </row>
    <row r="1618" spans="1:5" ht="14.4" x14ac:dyDescent="0.3">
      <c r="A1618">
        <v>1797</v>
      </c>
      <c r="B1618" t="s">
        <v>2251</v>
      </c>
      <c r="C1618" t="s">
        <v>179</v>
      </c>
      <c r="D1618" t="s">
        <v>180</v>
      </c>
      <c r="E1618" s="446" t="s">
        <v>2252</v>
      </c>
    </row>
    <row r="1619" spans="1:5" ht="14.4" x14ac:dyDescent="0.3">
      <c r="A1619">
        <v>1796</v>
      </c>
      <c r="B1619" t="s">
        <v>2253</v>
      </c>
      <c r="C1619" t="s">
        <v>179</v>
      </c>
      <c r="D1619" t="s">
        <v>180</v>
      </c>
      <c r="E1619" s="446" t="s">
        <v>2254</v>
      </c>
    </row>
    <row r="1620" spans="1:5" ht="14.4" x14ac:dyDescent="0.3">
      <c r="A1620">
        <v>1794</v>
      </c>
      <c r="B1620" t="s">
        <v>2255</v>
      </c>
      <c r="C1620" t="s">
        <v>179</v>
      </c>
      <c r="D1620" t="s">
        <v>180</v>
      </c>
      <c r="E1620" s="446" t="s">
        <v>2256</v>
      </c>
    </row>
    <row r="1621" spans="1:5" ht="14.4" x14ac:dyDescent="0.3">
      <c r="A1621">
        <v>1816</v>
      </c>
      <c r="B1621" t="s">
        <v>2257</v>
      </c>
      <c r="C1621" t="s">
        <v>179</v>
      </c>
      <c r="D1621" t="s">
        <v>180</v>
      </c>
      <c r="E1621" s="446" t="s">
        <v>2258</v>
      </c>
    </row>
    <row r="1622" spans="1:5" ht="14.4" x14ac:dyDescent="0.3">
      <c r="A1622">
        <v>1815</v>
      </c>
      <c r="B1622" t="s">
        <v>2259</v>
      </c>
      <c r="C1622" t="s">
        <v>179</v>
      </c>
      <c r="D1622" t="s">
        <v>180</v>
      </c>
      <c r="E1622" s="446" t="s">
        <v>2260</v>
      </c>
    </row>
    <row r="1623" spans="1:5" ht="14.4" x14ac:dyDescent="0.3">
      <c r="A1623">
        <v>1798</v>
      </c>
      <c r="B1623" t="s">
        <v>2261</v>
      </c>
      <c r="C1623" t="s">
        <v>179</v>
      </c>
      <c r="D1623" t="s">
        <v>180</v>
      </c>
      <c r="E1623" s="446" t="s">
        <v>2262</v>
      </c>
    </row>
    <row r="1624" spans="1:5" ht="14.4" x14ac:dyDescent="0.3">
      <c r="A1624">
        <v>1795</v>
      </c>
      <c r="B1624" t="s">
        <v>2263</v>
      </c>
      <c r="C1624" t="s">
        <v>179</v>
      </c>
      <c r="D1624" t="s">
        <v>180</v>
      </c>
      <c r="E1624" s="446" t="s">
        <v>2264</v>
      </c>
    </row>
    <row r="1625" spans="1:5" ht="14.4" x14ac:dyDescent="0.3">
      <c r="A1625">
        <v>1799</v>
      </c>
      <c r="B1625" t="s">
        <v>2265</v>
      </c>
      <c r="C1625" t="s">
        <v>179</v>
      </c>
      <c r="D1625" t="s">
        <v>180</v>
      </c>
      <c r="E1625" s="446" t="s">
        <v>2266</v>
      </c>
    </row>
    <row r="1626" spans="1:5" ht="14.4" x14ac:dyDescent="0.3">
      <c r="A1626">
        <v>1800</v>
      </c>
      <c r="B1626" t="s">
        <v>2267</v>
      </c>
      <c r="C1626" t="s">
        <v>179</v>
      </c>
      <c r="D1626" t="s">
        <v>180</v>
      </c>
      <c r="E1626" s="446" t="s">
        <v>2268</v>
      </c>
    </row>
    <row r="1627" spans="1:5" ht="14.4" x14ac:dyDescent="0.3">
      <c r="A1627">
        <v>1802</v>
      </c>
      <c r="B1627" t="s">
        <v>2269</v>
      </c>
      <c r="C1627" t="s">
        <v>179</v>
      </c>
      <c r="D1627" t="s">
        <v>180</v>
      </c>
      <c r="E1627" s="446" t="s">
        <v>2270</v>
      </c>
    </row>
    <row r="1628" spans="1:5" ht="14.4" x14ac:dyDescent="0.3">
      <c r="A1628">
        <v>40385</v>
      </c>
      <c r="B1628" t="s">
        <v>2271</v>
      </c>
      <c r="C1628" t="s">
        <v>179</v>
      </c>
      <c r="D1628" t="s">
        <v>180</v>
      </c>
      <c r="E1628" s="446" t="s">
        <v>2192</v>
      </c>
    </row>
    <row r="1629" spans="1:5" ht="14.4" x14ac:dyDescent="0.3">
      <c r="A1629">
        <v>40383</v>
      </c>
      <c r="B1629" t="s">
        <v>2272</v>
      </c>
      <c r="C1629" t="s">
        <v>179</v>
      </c>
      <c r="D1629" t="s">
        <v>180</v>
      </c>
      <c r="E1629" s="446" t="s">
        <v>2194</v>
      </c>
    </row>
    <row r="1630" spans="1:5" ht="14.4" x14ac:dyDescent="0.3">
      <c r="A1630">
        <v>40378</v>
      </c>
      <c r="B1630" t="s">
        <v>2273</v>
      </c>
      <c r="C1630" t="s">
        <v>179</v>
      </c>
      <c r="D1630" t="s">
        <v>180</v>
      </c>
      <c r="E1630" s="446" t="s">
        <v>2196</v>
      </c>
    </row>
    <row r="1631" spans="1:5" ht="14.4" x14ac:dyDescent="0.3">
      <c r="A1631">
        <v>40382</v>
      </c>
      <c r="B1631" t="s">
        <v>2274</v>
      </c>
      <c r="C1631" t="s">
        <v>179</v>
      </c>
      <c r="D1631" t="s">
        <v>180</v>
      </c>
      <c r="E1631" s="446" t="s">
        <v>2198</v>
      </c>
    </row>
    <row r="1632" spans="1:5" ht="14.4" x14ac:dyDescent="0.3">
      <c r="A1632">
        <v>40422</v>
      </c>
      <c r="B1632" t="s">
        <v>2275</v>
      </c>
      <c r="C1632" t="s">
        <v>179</v>
      </c>
      <c r="D1632" t="s">
        <v>180</v>
      </c>
      <c r="E1632" s="446" t="s">
        <v>2276</v>
      </c>
    </row>
    <row r="1633" spans="1:5" ht="14.4" x14ac:dyDescent="0.3">
      <c r="A1633">
        <v>40387</v>
      </c>
      <c r="B1633" t="s">
        <v>2277</v>
      </c>
      <c r="C1633" t="s">
        <v>179</v>
      </c>
      <c r="D1633" t="s">
        <v>180</v>
      </c>
      <c r="E1633" s="446" t="s">
        <v>2278</v>
      </c>
    </row>
    <row r="1634" spans="1:5" ht="14.4" x14ac:dyDescent="0.3">
      <c r="A1634">
        <v>40380</v>
      </c>
      <c r="B1634" t="s">
        <v>2279</v>
      </c>
      <c r="C1634" t="s">
        <v>179</v>
      </c>
      <c r="D1634" t="s">
        <v>180</v>
      </c>
      <c r="E1634" s="446" t="s">
        <v>2204</v>
      </c>
    </row>
    <row r="1635" spans="1:5" ht="14.4" x14ac:dyDescent="0.3">
      <c r="A1635">
        <v>40390</v>
      </c>
      <c r="B1635" t="s">
        <v>2280</v>
      </c>
      <c r="C1635" t="s">
        <v>179</v>
      </c>
      <c r="D1635" t="s">
        <v>180</v>
      </c>
      <c r="E1635" s="446" t="s">
        <v>2281</v>
      </c>
    </row>
    <row r="1636" spans="1:5" ht="14.4" x14ac:dyDescent="0.3">
      <c r="A1636">
        <v>2621</v>
      </c>
      <c r="B1636" t="s">
        <v>2282</v>
      </c>
      <c r="C1636" t="s">
        <v>179</v>
      </c>
      <c r="D1636" t="s">
        <v>180</v>
      </c>
      <c r="E1636" s="446" t="s">
        <v>2283</v>
      </c>
    </row>
    <row r="1637" spans="1:5" ht="14.4" x14ac:dyDescent="0.3">
      <c r="A1637">
        <v>2616</v>
      </c>
      <c r="B1637" t="s">
        <v>2284</v>
      </c>
      <c r="C1637" t="s">
        <v>179</v>
      </c>
      <c r="D1637" t="s">
        <v>180</v>
      </c>
      <c r="E1637" s="446" t="s">
        <v>248</v>
      </c>
    </row>
    <row r="1638" spans="1:5" ht="14.4" x14ac:dyDescent="0.3">
      <c r="A1638">
        <v>2633</v>
      </c>
      <c r="B1638" t="s">
        <v>2285</v>
      </c>
      <c r="C1638" t="s">
        <v>179</v>
      </c>
      <c r="D1638" t="s">
        <v>180</v>
      </c>
      <c r="E1638" s="446" t="s">
        <v>2286</v>
      </c>
    </row>
    <row r="1639" spans="1:5" ht="14.4" x14ac:dyDescent="0.3">
      <c r="A1639">
        <v>2617</v>
      </c>
      <c r="B1639" t="s">
        <v>2287</v>
      </c>
      <c r="C1639" t="s">
        <v>179</v>
      </c>
      <c r="D1639" t="s">
        <v>180</v>
      </c>
      <c r="E1639" s="446" t="s">
        <v>2288</v>
      </c>
    </row>
    <row r="1640" spans="1:5" ht="14.4" x14ac:dyDescent="0.3">
      <c r="A1640">
        <v>2618</v>
      </c>
      <c r="B1640" t="s">
        <v>2289</v>
      </c>
      <c r="C1640" t="s">
        <v>179</v>
      </c>
      <c r="D1640" t="s">
        <v>180</v>
      </c>
      <c r="E1640" s="446" t="s">
        <v>2290</v>
      </c>
    </row>
    <row r="1641" spans="1:5" ht="14.4" x14ac:dyDescent="0.3">
      <c r="A1641">
        <v>2632</v>
      </c>
      <c r="B1641" t="s">
        <v>2291</v>
      </c>
      <c r="C1641" t="s">
        <v>179</v>
      </c>
      <c r="D1641" t="s">
        <v>180</v>
      </c>
      <c r="E1641" s="446" t="s">
        <v>2292</v>
      </c>
    </row>
    <row r="1642" spans="1:5" ht="14.4" x14ac:dyDescent="0.3">
      <c r="A1642">
        <v>2631</v>
      </c>
      <c r="B1642" t="s">
        <v>2293</v>
      </c>
      <c r="C1642" t="s">
        <v>179</v>
      </c>
      <c r="D1642" t="s">
        <v>180</v>
      </c>
      <c r="E1642" s="446" t="s">
        <v>2294</v>
      </c>
    </row>
    <row r="1643" spans="1:5" ht="14.4" x14ac:dyDescent="0.3">
      <c r="A1643">
        <v>2619</v>
      </c>
      <c r="B1643" t="s">
        <v>2295</v>
      </c>
      <c r="C1643" t="s">
        <v>179</v>
      </c>
      <c r="D1643" t="s">
        <v>180</v>
      </c>
      <c r="E1643" s="446" t="s">
        <v>2296</v>
      </c>
    </row>
    <row r="1644" spans="1:5" ht="14.4" x14ac:dyDescent="0.3">
      <c r="A1644">
        <v>2620</v>
      </c>
      <c r="B1644" t="s">
        <v>2297</v>
      </c>
      <c r="C1644" t="s">
        <v>179</v>
      </c>
      <c r="D1644" t="s">
        <v>180</v>
      </c>
      <c r="E1644" s="446" t="s">
        <v>2298</v>
      </c>
    </row>
    <row r="1645" spans="1:5" ht="14.4" x14ac:dyDescent="0.3">
      <c r="A1645">
        <v>40413</v>
      </c>
      <c r="B1645" t="s">
        <v>2299</v>
      </c>
      <c r="C1645" t="s">
        <v>179</v>
      </c>
      <c r="D1645" t="s">
        <v>180</v>
      </c>
      <c r="E1645" s="446" t="s">
        <v>5470</v>
      </c>
    </row>
    <row r="1646" spans="1:5" ht="14.4" x14ac:dyDescent="0.3">
      <c r="A1646">
        <v>40415</v>
      </c>
      <c r="B1646" t="s">
        <v>2301</v>
      </c>
      <c r="C1646" t="s">
        <v>179</v>
      </c>
      <c r="D1646" t="s">
        <v>180</v>
      </c>
      <c r="E1646" s="446" t="s">
        <v>1792</v>
      </c>
    </row>
    <row r="1647" spans="1:5" ht="14.4" x14ac:dyDescent="0.3">
      <c r="A1647">
        <v>40417</v>
      </c>
      <c r="B1647" t="s">
        <v>2302</v>
      </c>
      <c r="C1647" t="s">
        <v>179</v>
      </c>
      <c r="D1647" t="s">
        <v>180</v>
      </c>
      <c r="E1647" s="446" t="s">
        <v>7120</v>
      </c>
    </row>
    <row r="1648" spans="1:5" ht="14.4" x14ac:dyDescent="0.3">
      <c r="A1648">
        <v>39271</v>
      </c>
      <c r="B1648" t="s">
        <v>2304</v>
      </c>
      <c r="C1648" t="s">
        <v>179</v>
      </c>
      <c r="D1648" t="s">
        <v>180</v>
      </c>
      <c r="E1648" s="446" t="s">
        <v>631</v>
      </c>
    </row>
    <row r="1649" spans="1:5" ht="14.4" x14ac:dyDescent="0.3">
      <c r="A1649">
        <v>39273</v>
      </c>
      <c r="B1649" t="s">
        <v>2306</v>
      </c>
      <c r="C1649" t="s">
        <v>179</v>
      </c>
      <c r="D1649" t="s">
        <v>180</v>
      </c>
      <c r="E1649" s="446" t="s">
        <v>433</v>
      </c>
    </row>
    <row r="1650" spans="1:5" ht="14.4" x14ac:dyDescent="0.3">
      <c r="A1650">
        <v>39272</v>
      </c>
      <c r="B1650" t="s">
        <v>2308</v>
      </c>
      <c r="C1650" t="s">
        <v>179</v>
      </c>
      <c r="D1650" t="s">
        <v>180</v>
      </c>
      <c r="E1650" s="446" t="s">
        <v>1305</v>
      </c>
    </row>
    <row r="1651" spans="1:5" ht="14.4" x14ac:dyDescent="0.3">
      <c r="A1651">
        <v>1875</v>
      </c>
      <c r="B1651" t="s">
        <v>2309</v>
      </c>
      <c r="C1651" t="s">
        <v>179</v>
      </c>
      <c r="D1651" t="s">
        <v>180</v>
      </c>
      <c r="E1651" s="446" t="s">
        <v>6463</v>
      </c>
    </row>
    <row r="1652" spans="1:5" ht="14.4" x14ac:dyDescent="0.3">
      <c r="A1652">
        <v>1874</v>
      </c>
      <c r="B1652" t="s">
        <v>2310</v>
      </c>
      <c r="C1652" t="s">
        <v>179</v>
      </c>
      <c r="D1652" t="s">
        <v>180</v>
      </c>
      <c r="E1652" s="446" t="s">
        <v>4757</v>
      </c>
    </row>
    <row r="1653" spans="1:5" ht="14.4" x14ac:dyDescent="0.3">
      <c r="A1653">
        <v>1870</v>
      </c>
      <c r="B1653" t="s">
        <v>2312</v>
      </c>
      <c r="C1653" t="s">
        <v>179</v>
      </c>
      <c r="D1653" t="s">
        <v>189</v>
      </c>
      <c r="E1653" s="446" t="s">
        <v>1358</v>
      </c>
    </row>
    <row r="1654" spans="1:5" ht="14.4" x14ac:dyDescent="0.3">
      <c r="A1654">
        <v>1884</v>
      </c>
      <c r="B1654" t="s">
        <v>2314</v>
      </c>
      <c r="C1654" t="s">
        <v>179</v>
      </c>
      <c r="D1654" t="s">
        <v>180</v>
      </c>
      <c r="E1654" s="446" t="s">
        <v>834</v>
      </c>
    </row>
    <row r="1655" spans="1:5" ht="14.4" x14ac:dyDescent="0.3">
      <c r="A1655">
        <v>1887</v>
      </c>
      <c r="B1655" t="s">
        <v>2315</v>
      </c>
      <c r="C1655" t="s">
        <v>179</v>
      </c>
      <c r="D1655" t="s">
        <v>180</v>
      </c>
      <c r="E1655" s="446" t="s">
        <v>7121</v>
      </c>
    </row>
    <row r="1656" spans="1:5" ht="14.4" x14ac:dyDescent="0.3">
      <c r="A1656">
        <v>1876</v>
      </c>
      <c r="B1656" t="s">
        <v>2316</v>
      </c>
      <c r="C1656" t="s">
        <v>179</v>
      </c>
      <c r="D1656" t="s">
        <v>180</v>
      </c>
      <c r="E1656" s="446" t="s">
        <v>281</v>
      </c>
    </row>
    <row r="1657" spans="1:5" ht="14.4" x14ac:dyDescent="0.3">
      <c r="A1657">
        <v>1879</v>
      </c>
      <c r="B1657" t="s">
        <v>2318</v>
      </c>
      <c r="C1657" t="s">
        <v>179</v>
      </c>
      <c r="D1657" t="s">
        <v>180</v>
      </c>
      <c r="E1657" s="446" t="s">
        <v>1837</v>
      </c>
    </row>
    <row r="1658" spans="1:5" ht="14.4" x14ac:dyDescent="0.3">
      <c r="A1658">
        <v>1877</v>
      </c>
      <c r="B1658" t="s">
        <v>2320</v>
      </c>
      <c r="C1658" t="s">
        <v>179</v>
      </c>
      <c r="D1658" t="s">
        <v>180</v>
      </c>
      <c r="E1658" s="446" t="s">
        <v>7122</v>
      </c>
    </row>
    <row r="1659" spans="1:5" ht="14.4" x14ac:dyDescent="0.3">
      <c r="A1659">
        <v>1878</v>
      </c>
      <c r="B1659" t="s">
        <v>2322</v>
      </c>
      <c r="C1659" t="s">
        <v>179</v>
      </c>
      <c r="D1659" t="s">
        <v>180</v>
      </c>
      <c r="E1659" s="446" t="s">
        <v>7123</v>
      </c>
    </row>
    <row r="1660" spans="1:5" ht="14.4" x14ac:dyDescent="0.3">
      <c r="A1660">
        <v>44472</v>
      </c>
      <c r="B1660" t="s">
        <v>2324</v>
      </c>
      <c r="C1660" t="s">
        <v>179</v>
      </c>
      <c r="D1660" t="s">
        <v>180</v>
      </c>
      <c r="E1660" s="446" t="s">
        <v>2848</v>
      </c>
    </row>
    <row r="1661" spans="1:5" ht="14.4" x14ac:dyDescent="0.3">
      <c r="A1661">
        <v>38369</v>
      </c>
      <c r="B1661" t="s">
        <v>2325</v>
      </c>
      <c r="C1661" t="s">
        <v>179</v>
      </c>
      <c r="D1661" t="s">
        <v>180</v>
      </c>
      <c r="E1661" s="446" t="s">
        <v>6834</v>
      </c>
    </row>
    <row r="1662" spans="1:5" ht="14.4" x14ac:dyDescent="0.3">
      <c r="A1662">
        <v>38370</v>
      </c>
      <c r="B1662" t="s">
        <v>2326</v>
      </c>
      <c r="C1662" t="s">
        <v>179</v>
      </c>
      <c r="D1662" t="s">
        <v>180</v>
      </c>
      <c r="E1662" s="446" t="s">
        <v>6834</v>
      </c>
    </row>
    <row r="1663" spans="1:5" ht="14.4" x14ac:dyDescent="0.3">
      <c r="A1663">
        <v>38372</v>
      </c>
      <c r="B1663" t="s">
        <v>2327</v>
      </c>
      <c r="C1663" t="s">
        <v>179</v>
      </c>
      <c r="D1663" t="s">
        <v>180</v>
      </c>
      <c r="E1663" s="446" t="s">
        <v>2328</v>
      </c>
    </row>
    <row r="1664" spans="1:5" ht="14.4" x14ac:dyDescent="0.3">
      <c r="A1664">
        <v>2358</v>
      </c>
      <c r="B1664" t="s">
        <v>2329</v>
      </c>
      <c r="C1664" t="s">
        <v>375</v>
      </c>
      <c r="D1664" t="s">
        <v>180</v>
      </c>
      <c r="E1664" s="446" t="s">
        <v>7124</v>
      </c>
    </row>
    <row r="1665" spans="1:5" ht="14.4" x14ac:dyDescent="0.3">
      <c r="A1665">
        <v>40807</v>
      </c>
      <c r="B1665" t="s">
        <v>2330</v>
      </c>
      <c r="C1665" t="s">
        <v>378</v>
      </c>
      <c r="D1665" t="s">
        <v>180</v>
      </c>
      <c r="E1665" s="446" t="s">
        <v>7125</v>
      </c>
    </row>
    <row r="1666" spans="1:5" ht="14.4" x14ac:dyDescent="0.3">
      <c r="A1666">
        <v>44330</v>
      </c>
      <c r="B1666" t="s">
        <v>2331</v>
      </c>
      <c r="C1666" t="s">
        <v>254</v>
      </c>
      <c r="D1666" t="s">
        <v>180</v>
      </c>
      <c r="E1666" s="446" t="s">
        <v>3384</v>
      </c>
    </row>
    <row r="1667" spans="1:5" ht="14.4" x14ac:dyDescent="0.3">
      <c r="A1667">
        <v>43144</v>
      </c>
      <c r="B1667" t="s">
        <v>2333</v>
      </c>
      <c r="C1667" t="s">
        <v>252</v>
      </c>
      <c r="D1667" t="s">
        <v>180</v>
      </c>
      <c r="E1667" s="446" t="s">
        <v>7126</v>
      </c>
    </row>
    <row r="1668" spans="1:5" ht="14.4" x14ac:dyDescent="0.3">
      <c r="A1668">
        <v>39397</v>
      </c>
      <c r="B1668" t="s">
        <v>2334</v>
      </c>
      <c r="C1668" t="s">
        <v>254</v>
      </c>
      <c r="D1668" t="s">
        <v>180</v>
      </c>
      <c r="E1668" s="446" t="s">
        <v>7127</v>
      </c>
    </row>
    <row r="1669" spans="1:5" ht="14.4" x14ac:dyDescent="0.3">
      <c r="A1669">
        <v>2692</v>
      </c>
      <c r="B1669" t="s">
        <v>2335</v>
      </c>
      <c r="C1669" t="s">
        <v>254</v>
      </c>
      <c r="D1669" t="s">
        <v>180</v>
      </c>
      <c r="E1669" s="446" t="s">
        <v>7128</v>
      </c>
    </row>
    <row r="1670" spans="1:5" ht="14.4" x14ac:dyDescent="0.3">
      <c r="A1670">
        <v>44329</v>
      </c>
      <c r="B1670" t="s">
        <v>2337</v>
      </c>
      <c r="C1670" t="s">
        <v>254</v>
      </c>
      <c r="D1670" t="s">
        <v>180</v>
      </c>
      <c r="E1670" s="446" t="s">
        <v>3149</v>
      </c>
    </row>
    <row r="1671" spans="1:5" ht="14.4" x14ac:dyDescent="0.3">
      <c r="A1671">
        <v>5318</v>
      </c>
      <c r="B1671" t="s">
        <v>2338</v>
      </c>
      <c r="C1671" t="s">
        <v>254</v>
      </c>
      <c r="D1671" t="s">
        <v>189</v>
      </c>
      <c r="E1671" s="446" t="s">
        <v>2444</v>
      </c>
    </row>
    <row r="1672" spans="1:5" ht="14.4" x14ac:dyDescent="0.3">
      <c r="A1672">
        <v>5330</v>
      </c>
      <c r="B1672" t="s">
        <v>2339</v>
      </c>
      <c r="C1672" t="s">
        <v>254</v>
      </c>
      <c r="D1672" t="s">
        <v>180</v>
      </c>
      <c r="E1672" s="446" t="s">
        <v>7129</v>
      </c>
    </row>
    <row r="1673" spans="1:5" ht="14.4" x14ac:dyDescent="0.3">
      <c r="A1673">
        <v>44532</v>
      </c>
      <c r="B1673" t="s">
        <v>7130</v>
      </c>
      <c r="C1673" t="s">
        <v>179</v>
      </c>
      <c r="D1673" t="s">
        <v>180</v>
      </c>
      <c r="E1673" s="446" t="s">
        <v>7131</v>
      </c>
    </row>
    <row r="1674" spans="1:5" ht="14.4" x14ac:dyDescent="0.3">
      <c r="A1674">
        <v>44531</v>
      </c>
      <c r="B1674" t="s">
        <v>7132</v>
      </c>
      <c r="C1674" t="s">
        <v>179</v>
      </c>
      <c r="D1674" t="s">
        <v>180</v>
      </c>
      <c r="E1674" s="446" t="s">
        <v>7133</v>
      </c>
    </row>
    <row r="1675" spans="1:5" ht="14.4" x14ac:dyDescent="0.3">
      <c r="A1675">
        <v>38140</v>
      </c>
      <c r="B1675" t="s">
        <v>2341</v>
      </c>
      <c r="C1675" t="s">
        <v>179</v>
      </c>
      <c r="D1675" t="s">
        <v>189</v>
      </c>
      <c r="E1675" s="446" t="s">
        <v>6862</v>
      </c>
    </row>
    <row r="1676" spans="1:5" ht="14.4" x14ac:dyDescent="0.3">
      <c r="A1676">
        <v>13887</v>
      </c>
      <c r="B1676" t="s">
        <v>7134</v>
      </c>
      <c r="C1676" t="s">
        <v>179</v>
      </c>
      <c r="D1676" t="s">
        <v>180</v>
      </c>
      <c r="E1676" s="446" t="s">
        <v>7135</v>
      </c>
    </row>
    <row r="1677" spans="1:5" ht="14.4" x14ac:dyDescent="0.3">
      <c r="A1677">
        <v>44495</v>
      </c>
      <c r="B1677" t="s">
        <v>7136</v>
      </c>
      <c r="C1677" t="s">
        <v>179</v>
      </c>
      <c r="D1677" t="s">
        <v>180</v>
      </c>
      <c r="E1677" s="446" t="s">
        <v>7137</v>
      </c>
    </row>
    <row r="1678" spans="1:5" ht="14.4" x14ac:dyDescent="0.3">
      <c r="A1678">
        <v>44533</v>
      </c>
      <c r="B1678" t="s">
        <v>7138</v>
      </c>
      <c r="C1678" t="s">
        <v>179</v>
      </c>
      <c r="D1678" t="s">
        <v>180</v>
      </c>
      <c r="E1678" s="446" t="s">
        <v>7139</v>
      </c>
    </row>
    <row r="1679" spans="1:5" ht="14.4" x14ac:dyDescent="0.3">
      <c r="A1679">
        <v>44534</v>
      </c>
      <c r="B1679" t="s">
        <v>2342</v>
      </c>
      <c r="C1679" t="s">
        <v>179</v>
      </c>
      <c r="D1679" t="s">
        <v>180</v>
      </c>
      <c r="E1679" s="446" t="s">
        <v>1532</v>
      </c>
    </row>
    <row r="1680" spans="1:5" ht="14.4" x14ac:dyDescent="0.3">
      <c r="A1680">
        <v>34729</v>
      </c>
      <c r="B1680" t="s">
        <v>2343</v>
      </c>
      <c r="C1680" t="s">
        <v>179</v>
      </c>
      <c r="D1680" t="s">
        <v>180</v>
      </c>
      <c r="E1680" s="446" t="s">
        <v>7140</v>
      </c>
    </row>
    <row r="1681" spans="1:5" ht="14.4" x14ac:dyDescent="0.3">
      <c r="A1681">
        <v>34734</v>
      </c>
      <c r="B1681" t="s">
        <v>2344</v>
      </c>
      <c r="C1681" t="s">
        <v>179</v>
      </c>
      <c r="D1681" t="s">
        <v>180</v>
      </c>
      <c r="E1681" s="446" t="s">
        <v>7141</v>
      </c>
    </row>
    <row r="1682" spans="1:5" ht="14.4" x14ac:dyDescent="0.3">
      <c r="A1682">
        <v>34738</v>
      </c>
      <c r="B1682" t="s">
        <v>2345</v>
      </c>
      <c r="C1682" t="s">
        <v>179</v>
      </c>
      <c r="D1682" t="s">
        <v>180</v>
      </c>
      <c r="E1682" s="446" t="s">
        <v>7142</v>
      </c>
    </row>
    <row r="1683" spans="1:5" ht="14.4" x14ac:dyDescent="0.3">
      <c r="A1683">
        <v>34623</v>
      </c>
      <c r="B1683" t="s">
        <v>2346</v>
      </c>
      <c r="C1683" t="s">
        <v>179</v>
      </c>
      <c r="D1683" t="s">
        <v>180</v>
      </c>
      <c r="E1683" s="446" t="s">
        <v>4130</v>
      </c>
    </row>
    <row r="1684" spans="1:5" ht="14.4" x14ac:dyDescent="0.3">
      <c r="A1684">
        <v>34616</v>
      </c>
      <c r="B1684" t="s">
        <v>2347</v>
      </c>
      <c r="C1684" t="s">
        <v>179</v>
      </c>
      <c r="D1684" t="s">
        <v>180</v>
      </c>
      <c r="E1684" s="446" t="s">
        <v>7143</v>
      </c>
    </row>
    <row r="1685" spans="1:5" ht="14.4" x14ac:dyDescent="0.3">
      <c r="A1685">
        <v>34628</v>
      </c>
      <c r="B1685" t="s">
        <v>2348</v>
      </c>
      <c r="C1685" t="s">
        <v>179</v>
      </c>
      <c r="D1685" t="s">
        <v>180</v>
      </c>
      <c r="E1685" s="446" t="s">
        <v>7144</v>
      </c>
    </row>
    <row r="1686" spans="1:5" ht="14.4" x14ac:dyDescent="0.3">
      <c r="A1686">
        <v>34686</v>
      </c>
      <c r="B1686" t="s">
        <v>7145</v>
      </c>
      <c r="C1686" t="s">
        <v>179</v>
      </c>
      <c r="D1686" t="s">
        <v>180</v>
      </c>
      <c r="E1686" s="446" t="s">
        <v>7146</v>
      </c>
    </row>
    <row r="1687" spans="1:5" ht="14.4" x14ac:dyDescent="0.3">
      <c r="A1687">
        <v>34653</v>
      </c>
      <c r="B1687" t="s">
        <v>2350</v>
      </c>
      <c r="C1687" t="s">
        <v>179</v>
      </c>
      <c r="D1687" t="s">
        <v>180</v>
      </c>
      <c r="E1687" s="446" t="s">
        <v>3229</v>
      </c>
    </row>
    <row r="1688" spans="1:5" ht="14.4" x14ac:dyDescent="0.3">
      <c r="A1688">
        <v>34688</v>
      </c>
      <c r="B1688" t="s">
        <v>2351</v>
      </c>
      <c r="C1688" t="s">
        <v>179</v>
      </c>
      <c r="D1688" t="s">
        <v>180</v>
      </c>
      <c r="E1688" s="446" t="s">
        <v>1760</v>
      </c>
    </row>
    <row r="1689" spans="1:5" ht="14.4" x14ac:dyDescent="0.3">
      <c r="A1689">
        <v>34709</v>
      </c>
      <c r="B1689" t="s">
        <v>2353</v>
      </c>
      <c r="C1689" t="s">
        <v>179</v>
      </c>
      <c r="D1689" t="s">
        <v>180</v>
      </c>
      <c r="E1689" s="446" t="s">
        <v>7147</v>
      </c>
    </row>
    <row r="1690" spans="1:5" ht="14.4" x14ac:dyDescent="0.3">
      <c r="A1690">
        <v>34714</v>
      </c>
      <c r="B1690" t="s">
        <v>2355</v>
      </c>
      <c r="C1690" t="s">
        <v>179</v>
      </c>
      <c r="D1690" t="s">
        <v>180</v>
      </c>
      <c r="E1690" s="446" t="s">
        <v>7148</v>
      </c>
    </row>
    <row r="1691" spans="1:5" ht="14.4" x14ac:dyDescent="0.3">
      <c r="A1691">
        <v>2391</v>
      </c>
      <c r="B1691" t="s">
        <v>2356</v>
      </c>
      <c r="C1691" t="s">
        <v>179</v>
      </c>
      <c r="D1691" t="s">
        <v>180</v>
      </c>
      <c r="E1691" s="446" t="s">
        <v>7149</v>
      </c>
    </row>
    <row r="1692" spans="1:5" ht="14.4" x14ac:dyDescent="0.3">
      <c r="A1692">
        <v>2374</v>
      </c>
      <c r="B1692" t="s">
        <v>2357</v>
      </c>
      <c r="C1692" t="s">
        <v>179</v>
      </c>
      <c r="D1692" t="s">
        <v>180</v>
      </c>
      <c r="E1692" s="446" t="s">
        <v>7150</v>
      </c>
    </row>
    <row r="1693" spans="1:5" ht="14.4" x14ac:dyDescent="0.3">
      <c r="A1693">
        <v>2377</v>
      </c>
      <c r="B1693" t="s">
        <v>2358</v>
      </c>
      <c r="C1693" t="s">
        <v>179</v>
      </c>
      <c r="D1693" t="s">
        <v>180</v>
      </c>
      <c r="E1693" s="446" t="s">
        <v>7151</v>
      </c>
    </row>
    <row r="1694" spans="1:5" ht="14.4" x14ac:dyDescent="0.3">
      <c r="A1694">
        <v>2393</v>
      </c>
      <c r="B1694" t="s">
        <v>2359</v>
      </c>
      <c r="C1694" t="s">
        <v>179</v>
      </c>
      <c r="D1694" t="s">
        <v>180</v>
      </c>
      <c r="E1694" s="446" t="s">
        <v>7152</v>
      </c>
    </row>
    <row r="1695" spans="1:5" ht="14.4" x14ac:dyDescent="0.3">
      <c r="A1695">
        <v>34705</v>
      </c>
      <c r="B1695" t="s">
        <v>7153</v>
      </c>
      <c r="C1695" t="s">
        <v>179</v>
      </c>
      <c r="D1695" t="s">
        <v>180</v>
      </c>
      <c r="E1695" s="446" t="s">
        <v>7154</v>
      </c>
    </row>
    <row r="1696" spans="1:5" ht="14.4" x14ac:dyDescent="0.3">
      <c r="A1696">
        <v>34707</v>
      </c>
      <c r="B1696" t="s">
        <v>2360</v>
      </c>
      <c r="C1696" t="s">
        <v>179</v>
      </c>
      <c r="D1696" t="s">
        <v>180</v>
      </c>
      <c r="E1696" s="446" t="s">
        <v>7155</v>
      </c>
    </row>
    <row r="1697" spans="1:5" ht="14.4" x14ac:dyDescent="0.3">
      <c r="A1697">
        <v>34544</v>
      </c>
      <c r="B1697" t="s">
        <v>7156</v>
      </c>
      <c r="C1697" t="s">
        <v>179</v>
      </c>
      <c r="D1697" t="s">
        <v>180</v>
      </c>
      <c r="E1697" s="446" t="s">
        <v>7157</v>
      </c>
    </row>
    <row r="1698" spans="1:5" ht="14.4" x14ac:dyDescent="0.3">
      <c r="A1698">
        <v>2378</v>
      </c>
      <c r="B1698" t="s">
        <v>2361</v>
      </c>
      <c r="C1698" t="s">
        <v>179</v>
      </c>
      <c r="D1698" t="s">
        <v>180</v>
      </c>
      <c r="E1698" s="446" t="s">
        <v>7158</v>
      </c>
    </row>
    <row r="1699" spans="1:5" ht="14.4" x14ac:dyDescent="0.3">
      <c r="A1699">
        <v>2379</v>
      </c>
      <c r="B1699" t="s">
        <v>2362</v>
      </c>
      <c r="C1699" t="s">
        <v>179</v>
      </c>
      <c r="D1699" t="s">
        <v>180</v>
      </c>
      <c r="E1699" s="446" t="s">
        <v>7158</v>
      </c>
    </row>
    <row r="1700" spans="1:5" ht="14.4" x14ac:dyDescent="0.3">
      <c r="A1700">
        <v>2376</v>
      </c>
      <c r="B1700" t="s">
        <v>2363</v>
      </c>
      <c r="C1700" t="s">
        <v>179</v>
      </c>
      <c r="D1700" t="s">
        <v>180</v>
      </c>
      <c r="E1700" s="446" t="s">
        <v>7159</v>
      </c>
    </row>
    <row r="1701" spans="1:5" ht="14.4" x14ac:dyDescent="0.3">
      <c r="A1701">
        <v>2394</v>
      </c>
      <c r="B1701" t="s">
        <v>2364</v>
      </c>
      <c r="C1701" t="s">
        <v>179</v>
      </c>
      <c r="D1701" t="s">
        <v>180</v>
      </c>
      <c r="E1701" s="446" t="s">
        <v>7160</v>
      </c>
    </row>
    <row r="1702" spans="1:5" ht="14.4" x14ac:dyDescent="0.3">
      <c r="A1702">
        <v>2388</v>
      </c>
      <c r="B1702" t="s">
        <v>7161</v>
      </c>
      <c r="C1702" t="s">
        <v>179</v>
      </c>
      <c r="D1702" t="s">
        <v>180</v>
      </c>
      <c r="E1702" s="446" t="s">
        <v>7162</v>
      </c>
    </row>
    <row r="1703" spans="1:5" ht="14.4" x14ac:dyDescent="0.3">
      <c r="A1703">
        <v>34606</v>
      </c>
      <c r="B1703" t="s">
        <v>2365</v>
      </c>
      <c r="C1703" t="s">
        <v>179</v>
      </c>
      <c r="D1703" t="s">
        <v>180</v>
      </c>
      <c r="E1703" s="446" t="s">
        <v>3401</v>
      </c>
    </row>
    <row r="1704" spans="1:5" ht="14.4" x14ac:dyDescent="0.3">
      <c r="A1704">
        <v>34689</v>
      </c>
      <c r="B1704" t="s">
        <v>2366</v>
      </c>
      <c r="C1704" t="s">
        <v>179</v>
      </c>
      <c r="D1704" t="s">
        <v>180</v>
      </c>
      <c r="E1704" s="446" t="s">
        <v>7163</v>
      </c>
    </row>
    <row r="1705" spans="1:5" ht="14.4" x14ac:dyDescent="0.3">
      <c r="A1705">
        <v>2370</v>
      </c>
      <c r="B1705" t="s">
        <v>2367</v>
      </c>
      <c r="C1705" t="s">
        <v>179</v>
      </c>
      <c r="D1705" t="s">
        <v>189</v>
      </c>
      <c r="E1705" s="446" t="s">
        <v>1170</v>
      </c>
    </row>
    <row r="1706" spans="1:5" ht="14.4" x14ac:dyDescent="0.3">
      <c r="A1706">
        <v>2386</v>
      </c>
      <c r="B1706" t="s">
        <v>7164</v>
      </c>
      <c r="C1706" t="s">
        <v>179</v>
      </c>
      <c r="D1706" t="s">
        <v>180</v>
      </c>
      <c r="E1706" s="446" t="s">
        <v>4739</v>
      </c>
    </row>
    <row r="1707" spans="1:5" ht="14.4" x14ac:dyDescent="0.3">
      <c r="A1707">
        <v>2392</v>
      </c>
      <c r="B1707" t="s">
        <v>7165</v>
      </c>
      <c r="C1707" t="s">
        <v>179</v>
      </c>
      <c r="D1707" t="s">
        <v>180</v>
      </c>
      <c r="E1707" s="446" t="s">
        <v>5511</v>
      </c>
    </row>
    <row r="1708" spans="1:5" ht="14.4" x14ac:dyDescent="0.3">
      <c r="A1708">
        <v>2373</v>
      </c>
      <c r="B1708" t="s">
        <v>2369</v>
      </c>
      <c r="C1708" t="s">
        <v>179</v>
      </c>
      <c r="D1708" t="s">
        <v>180</v>
      </c>
      <c r="E1708" s="446" t="s">
        <v>7166</v>
      </c>
    </row>
    <row r="1709" spans="1:5" ht="14.4" x14ac:dyDescent="0.3">
      <c r="A1709">
        <v>39465</v>
      </c>
      <c r="B1709" t="s">
        <v>2370</v>
      </c>
      <c r="C1709" t="s">
        <v>179</v>
      </c>
      <c r="D1709" t="s">
        <v>180</v>
      </c>
      <c r="E1709" s="446" t="s">
        <v>7167</v>
      </c>
    </row>
    <row r="1710" spans="1:5" ht="14.4" x14ac:dyDescent="0.3">
      <c r="A1710">
        <v>39466</v>
      </c>
      <c r="B1710" t="s">
        <v>2371</v>
      </c>
      <c r="C1710" t="s">
        <v>179</v>
      </c>
      <c r="D1710" t="s">
        <v>180</v>
      </c>
      <c r="E1710" s="446" t="s">
        <v>7168</v>
      </c>
    </row>
    <row r="1711" spans="1:5" ht="14.4" x14ac:dyDescent="0.3">
      <c r="A1711">
        <v>39467</v>
      </c>
      <c r="B1711" t="s">
        <v>2372</v>
      </c>
      <c r="C1711" t="s">
        <v>179</v>
      </c>
      <c r="D1711" t="s">
        <v>180</v>
      </c>
      <c r="E1711" s="446" t="s">
        <v>7169</v>
      </c>
    </row>
    <row r="1712" spans="1:5" ht="14.4" x14ac:dyDescent="0.3">
      <c r="A1712">
        <v>39468</v>
      </c>
      <c r="B1712" t="s">
        <v>2373</v>
      </c>
      <c r="C1712" t="s">
        <v>179</v>
      </c>
      <c r="D1712" t="s">
        <v>180</v>
      </c>
      <c r="E1712" s="446" t="s">
        <v>7170</v>
      </c>
    </row>
    <row r="1713" spans="1:5" ht="14.4" x14ac:dyDescent="0.3">
      <c r="A1713">
        <v>39469</v>
      </c>
      <c r="B1713" t="s">
        <v>2374</v>
      </c>
      <c r="C1713" t="s">
        <v>179</v>
      </c>
      <c r="D1713" t="s">
        <v>180</v>
      </c>
      <c r="E1713" s="446" t="s">
        <v>7171</v>
      </c>
    </row>
    <row r="1714" spans="1:5" ht="14.4" x14ac:dyDescent="0.3">
      <c r="A1714">
        <v>39470</v>
      </c>
      <c r="B1714" t="s">
        <v>2376</v>
      </c>
      <c r="C1714" t="s">
        <v>179</v>
      </c>
      <c r="D1714" t="s">
        <v>180</v>
      </c>
      <c r="E1714" s="446" t="s">
        <v>3380</v>
      </c>
    </row>
    <row r="1715" spans="1:5" ht="14.4" x14ac:dyDescent="0.3">
      <c r="A1715">
        <v>39471</v>
      </c>
      <c r="B1715" t="s">
        <v>2377</v>
      </c>
      <c r="C1715" t="s">
        <v>179</v>
      </c>
      <c r="D1715" t="s">
        <v>180</v>
      </c>
      <c r="E1715" s="446" t="s">
        <v>7172</v>
      </c>
    </row>
    <row r="1716" spans="1:5" ht="14.4" x14ac:dyDescent="0.3">
      <c r="A1716">
        <v>39472</v>
      </c>
      <c r="B1716" t="s">
        <v>2378</v>
      </c>
      <c r="C1716" t="s">
        <v>179</v>
      </c>
      <c r="D1716" t="s">
        <v>180</v>
      </c>
      <c r="E1716" s="446" t="s">
        <v>7173</v>
      </c>
    </row>
    <row r="1717" spans="1:5" ht="14.4" x14ac:dyDescent="0.3">
      <c r="A1717">
        <v>39473</v>
      </c>
      <c r="B1717" t="s">
        <v>2379</v>
      </c>
      <c r="C1717" t="s">
        <v>179</v>
      </c>
      <c r="D1717" t="s">
        <v>180</v>
      </c>
      <c r="E1717" s="446" t="s">
        <v>7174</v>
      </c>
    </row>
    <row r="1718" spans="1:5" ht="14.4" x14ac:dyDescent="0.3">
      <c r="A1718">
        <v>39474</v>
      </c>
      <c r="B1718" t="s">
        <v>2380</v>
      </c>
      <c r="C1718" t="s">
        <v>179</v>
      </c>
      <c r="D1718" t="s">
        <v>180</v>
      </c>
      <c r="E1718" s="446" t="s">
        <v>7175</v>
      </c>
    </row>
    <row r="1719" spans="1:5" ht="14.4" x14ac:dyDescent="0.3">
      <c r="A1719">
        <v>39475</v>
      </c>
      <c r="B1719" t="s">
        <v>2382</v>
      </c>
      <c r="C1719" t="s">
        <v>179</v>
      </c>
      <c r="D1719" t="s">
        <v>180</v>
      </c>
      <c r="E1719" s="446" t="s">
        <v>7176</v>
      </c>
    </row>
    <row r="1720" spans="1:5" ht="14.4" x14ac:dyDescent="0.3">
      <c r="A1720">
        <v>39476</v>
      </c>
      <c r="B1720" t="s">
        <v>2383</v>
      </c>
      <c r="C1720" t="s">
        <v>179</v>
      </c>
      <c r="D1720" t="s">
        <v>180</v>
      </c>
      <c r="E1720" s="446" t="s">
        <v>7177</v>
      </c>
    </row>
    <row r="1721" spans="1:5" ht="14.4" x14ac:dyDescent="0.3">
      <c r="A1721">
        <v>39477</v>
      </c>
      <c r="B1721" t="s">
        <v>2384</v>
      </c>
      <c r="C1721" t="s">
        <v>179</v>
      </c>
      <c r="D1721" t="s">
        <v>180</v>
      </c>
      <c r="E1721" s="446" t="s">
        <v>7178</v>
      </c>
    </row>
    <row r="1722" spans="1:5" ht="14.4" x14ac:dyDescent="0.3">
      <c r="A1722">
        <v>39478</v>
      </c>
      <c r="B1722" t="s">
        <v>2385</v>
      </c>
      <c r="C1722" t="s">
        <v>179</v>
      </c>
      <c r="D1722" t="s">
        <v>180</v>
      </c>
      <c r="E1722" s="446" t="s">
        <v>6745</v>
      </c>
    </row>
    <row r="1723" spans="1:5" ht="14.4" x14ac:dyDescent="0.3">
      <c r="A1723">
        <v>39479</v>
      </c>
      <c r="B1723" t="s">
        <v>2386</v>
      </c>
      <c r="C1723" t="s">
        <v>179</v>
      </c>
      <c r="D1723" t="s">
        <v>180</v>
      </c>
      <c r="E1723" s="446" t="s">
        <v>7179</v>
      </c>
    </row>
    <row r="1724" spans="1:5" ht="14.4" x14ac:dyDescent="0.3">
      <c r="A1724">
        <v>39480</v>
      </c>
      <c r="B1724" t="s">
        <v>2387</v>
      </c>
      <c r="C1724" t="s">
        <v>179</v>
      </c>
      <c r="D1724" t="s">
        <v>180</v>
      </c>
      <c r="E1724" s="446" t="s">
        <v>7180</v>
      </c>
    </row>
    <row r="1725" spans="1:5" ht="14.4" x14ac:dyDescent="0.3">
      <c r="A1725">
        <v>39459</v>
      </c>
      <c r="B1725" t="s">
        <v>2388</v>
      </c>
      <c r="C1725" t="s">
        <v>179</v>
      </c>
      <c r="D1725" t="s">
        <v>180</v>
      </c>
      <c r="E1725" s="446" t="s">
        <v>7181</v>
      </c>
    </row>
    <row r="1726" spans="1:5" ht="14.4" x14ac:dyDescent="0.3">
      <c r="A1726">
        <v>39445</v>
      </c>
      <c r="B1726" t="s">
        <v>2389</v>
      </c>
      <c r="C1726" t="s">
        <v>179</v>
      </c>
      <c r="D1726" t="s">
        <v>180</v>
      </c>
      <c r="E1726" s="446" t="s">
        <v>3761</v>
      </c>
    </row>
    <row r="1727" spans="1:5" ht="14.4" x14ac:dyDescent="0.3">
      <c r="A1727">
        <v>39446</v>
      </c>
      <c r="B1727" t="s">
        <v>2391</v>
      </c>
      <c r="C1727" t="s">
        <v>179</v>
      </c>
      <c r="D1727" t="s">
        <v>180</v>
      </c>
      <c r="E1727" s="446" t="s">
        <v>6465</v>
      </c>
    </row>
    <row r="1728" spans="1:5" ht="14.4" x14ac:dyDescent="0.3">
      <c r="A1728">
        <v>39447</v>
      </c>
      <c r="B1728" t="s">
        <v>2392</v>
      </c>
      <c r="C1728" t="s">
        <v>179</v>
      </c>
      <c r="D1728" t="s">
        <v>180</v>
      </c>
      <c r="E1728" s="446" t="s">
        <v>7182</v>
      </c>
    </row>
    <row r="1729" spans="1:5" ht="14.4" x14ac:dyDescent="0.3">
      <c r="A1729">
        <v>39448</v>
      </c>
      <c r="B1729" t="s">
        <v>2393</v>
      </c>
      <c r="C1729" t="s">
        <v>179</v>
      </c>
      <c r="D1729" t="s">
        <v>180</v>
      </c>
      <c r="E1729" s="446" t="s">
        <v>7183</v>
      </c>
    </row>
    <row r="1730" spans="1:5" ht="14.4" x14ac:dyDescent="0.3">
      <c r="A1730">
        <v>39450</v>
      </c>
      <c r="B1730" t="s">
        <v>2394</v>
      </c>
      <c r="C1730" t="s">
        <v>179</v>
      </c>
      <c r="D1730" t="s">
        <v>180</v>
      </c>
      <c r="E1730" s="446" t="s">
        <v>7184</v>
      </c>
    </row>
    <row r="1731" spans="1:5" ht="14.4" x14ac:dyDescent="0.3">
      <c r="A1731">
        <v>39451</v>
      </c>
      <c r="B1731" t="s">
        <v>2396</v>
      </c>
      <c r="C1731" t="s">
        <v>179</v>
      </c>
      <c r="D1731" t="s">
        <v>180</v>
      </c>
      <c r="E1731" s="446" t="s">
        <v>7185</v>
      </c>
    </row>
    <row r="1732" spans="1:5" ht="14.4" x14ac:dyDescent="0.3">
      <c r="A1732">
        <v>39452</v>
      </c>
      <c r="B1732" t="s">
        <v>2397</v>
      </c>
      <c r="C1732" t="s">
        <v>179</v>
      </c>
      <c r="D1732" t="s">
        <v>180</v>
      </c>
      <c r="E1732" s="446" t="s">
        <v>7186</v>
      </c>
    </row>
    <row r="1733" spans="1:5" ht="14.4" x14ac:dyDescent="0.3">
      <c r="A1733">
        <v>39523</v>
      </c>
      <c r="B1733" t="s">
        <v>2398</v>
      </c>
      <c r="C1733" t="s">
        <v>179</v>
      </c>
      <c r="D1733" t="s">
        <v>180</v>
      </c>
      <c r="E1733" s="446" t="s">
        <v>7187</v>
      </c>
    </row>
    <row r="1734" spans="1:5" ht="14.4" x14ac:dyDescent="0.3">
      <c r="A1734">
        <v>39449</v>
      </c>
      <c r="B1734" t="s">
        <v>2399</v>
      </c>
      <c r="C1734" t="s">
        <v>179</v>
      </c>
      <c r="D1734" t="s">
        <v>180</v>
      </c>
      <c r="E1734" s="446" t="s">
        <v>7188</v>
      </c>
    </row>
    <row r="1735" spans="1:5" ht="14.4" x14ac:dyDescent="0.3">
      <c r="A1735">
        <v>39455</v>
      </c>
      <c r="B1735" t="s">
        <v>2400</v>
      </c>
      <c r="C1735" t="s">
        <v>179</v>
      </c>
      <c r="D1735" t="s">
        <v>180</v>
      </c>
      <c r="E1735" s="446" t="s">
        <v>7189</v>
      </c>
    </row>
    <row r="1736" spans="1:5" ht="14.4" x14ac:dyDescent="0.3">
      <c r="A1736">
        <v>39456</v>
      </c>
      <c r="B1736" t="s">
        <v>2401</v>
      </c>
      <c r="C1736" t="s">
        <v>179</v>
      </c>
      <c r="D1736" t="s">
        <v>180</v>
      </c>
      <c r="E1736" s="446" t="s">
        <v>5666</v>
      </c>
    </row>
    <row r="1737" spans="1:5" ht="14.4" x14ac:dyDescent="0.3">
      <c r="A1737">
        <v>39457</v>
      </c>
      <c r="B1737" t="s">
        <v>2402</v>
      </c>
      <c r="C1737" t="s">
        <v>179</v>
      </c>
      <c r="D1737" t="s">
        <v>180</v>
      </c>
      <c r="E1737" s="446" t="s">
        <v>7190</v>
      </c>
    </row>
    <row r="1738" spans="1:5" ht="14.4" x14ac:dyDescent="0.3">
      <c r="A1738">
        <v>39458</v>
      </c>
      <c r="B1738" t="s">
        <v>2403</v>
      </c>
      <c r="C1738" t="s">
        <v>179</v>
      </c>
      <c r="D1738" t="s">
        <v>180</v>
      </c>
      <c r="E1738" s="446" t="s">
        <v>7191</v>
      </c>
    </row>
    <row r="1739" spans="1:5" ht="14.4" x14ac:dyDescent="0.3">
      <c r="A1739">
        <v>39464</v>
      </c>
      <c r="B1739" t="s">
        <v>2404</v>
      </c>
      <c r="C1739" t="s">
        <v>179</v>
      </c>
      <c r="D1739" t="s">
        <v>180</v>
      </c>
      <c r="E1739" s="446" t="s">
        <v>7192</v>
      </c>
    </row>
    <row r="1740" spans="1:5" ht="14.4" x14ac:dyDescent="0.3">
      <c r="A1740">
        <v>39460</v>
      </c>
      <c r="B1740" t="s">
        <v>2405</v>
      </c>
      <c r="C1740" t="s">
        <v>179</v>
      </c>
      <c r="D1740" t="s">
        <v>180</v>
      </c>
      <c r="E1740" s="446" t="s">
        <v>7193</v>
      </c>
    </row>
    <row r="1741" spans="1:5" ht="14.4" x14ac:dyDescent="0.3">
      <c r="A1741">
        <v>39461</v>
      </c>
      <c r="B1741" t="s">
        <v>2406</v>
      </c>
      <c r="C1741" t="s">
        <v>179</v>
      </c>
      <c r="D1741" t="s">
        <v>180</v>
      </c>
      <c r="E1741" s="446" t="s">
        <v>7194</v>
      </c>
    </row>
    <row r="1742" spans="1:5" ht="14.4" x14ac:dyDescent="0.3">
      <c r="A1742">
        <v>39462</v>
      </c>
      <c r="B1742" t="s">
        <v>2407</v>
      </c>
      <c r="C1742" t="s">
        <v>179</v>
      </c>
      <c r="D1742" t="s">
        <v>180</v>
      </c>
      <c r="E1742" s="446" t="s">
        <v>1468</v>
      </c>
    </row>
    <row r="1743" spans="1:5" ht="14.4" x14ac:dyDescent="0.3">
      <c r="A1743">
        <v>39463</v>
      </c>
      <c r="B1743" t="s">
        <v>2408</v>
      </c>
      <c r="C1743" t="s">
        <v>179</v>
      </c>
      <c r="D1743" t="s">
        <v>180</v>
      </c>
      <c r="E1743" s="446" t="s">
        <v>7195</v>
      </c>
    </row>
    <row r="1744" spans="1:5" ht="14.4" x14ac:dyDescent="0.3">
      <c r="A1744">
        <v>26039</v>
      </c>
      <c r="B1744" t="s">
        <v>2409</v>
      </c>
      <c r="C1744" t="s">
        <v>179</v>
      </c>
      <c r="D1744" t="s">
        <v>180</v>
      </c>
      <c r="E1744" s="446" t="s">
        <v>2410</v>
      </c>
    </row>
    <row r="1745" spans="1:5" ht="14.4" x14ac:dyDescent="0.3">
      <c r="A1745">
        <v>2401</v>
      </c>
      <c r="B1745" t="s">
        <v>2411</v>
      </c>
      <c r="C1745" t="s">
        <v>179</v>
      </c>
      <c r="D1745" t="s">
        <v>180</v>
      </c>
      <c r="E1745" s="446" t="s">
        <v>2412</v>
      </c>
    </row>
    <row r="1746" spans="1:5" ht="14.4" x14ac:dyDescent="0.3">
      <c r="A1746">
        <v>38870</v>
      </c>
      <c r="B1746" t="s">
        <v>2413</v>
      </c>
      <c r="C1746" t="s">
        <v>179</v>
      </c>
      <c r="D1746" t="s">
        <v>180</v>
      </c>
      <c r="E1746" s="446" t="s">
        <v>7196</v>
      </c>
    </row>
    <row r="1747" spans="1:5" ht="14.4" x14ac:dyDescent="0.3">
      <c r="A1747">
        <v>38869</v>
      </c>
      <c r="B1747" t="s">
        <v>2414</v>
      </c>
      <c r="C1747" t="s">
        <v>179</v>
      </c>
      <c r="D1747" t="s">
        <v>180</v>
      </c>
      <c r="E1747" s="446" t="s">
        <v>7197</v>
      </c>
    </row>
    <row r="1748" spans="1:5" ht="14.4" x14ac:dyDescent="0.3">
      <c r="A1748">
        <v>38872</v>
      </c>
      <c r="B1748" t="s">
        <v>2415</v>
      </c>
      <c r="C1748" t="s">
        <v>179</v>
      </c>
      <c r="D1748" t="s">
        <v>180</v>
      </c>
      <c r="E1748" s="446" t="s">
        <v>7198</v>
      </c>
    </row>
    <row r="1749" spans="1:5" ht="14.4" x14ac:dyDescent="0.3">
      <c r="A1749">
        <v>38871</v>
      </c>
      <c r="B1749" t="s">
        <v>2416</v>
      </c>
      <c r="C1749" t="s">
        <v>179</v>
      </c>
      <c r="D1749" t="s">
        <v>180</v>
      </c>
      <c r="E1749" s="446" t="s">
        <v>7199</v>
      </c>
    </row>
    <row r="1750" spans="1:5" ht="14.4" x14ac:dyDescent="0.3">
      <c r="A1750">
        <v>39283</v>
      </c>
      <c r="B1750" t="s">
        <v>2418</v>
      </c>
      <c r="C1750" t="s">
        <v>179</v>
      </c>
      <c r="D1750" t="s">
        <v>180</v>
      </c>
      <c r="E1750" s="446" t="s">
        <v>7200</v>
      </c>
    </row>
    <row r="1751" spans="1:5" ht="14.4" x14ac:dyDescent="0.3">
      <c r="A1751">
        <v>39285</v>
      </c>
      <c r="B1751" t="s">
        <v>2419</v>
      </c>
      <c r="C1751" t="s">
        <v>179</v>
      </c>
      <c r="D1751" t="s">
        <v>180</v>
      </c>
      <c r="E1751" s="446" t="s">
        <v>7201</v>
      </c>
    </row>
    <row r="1752" spans="1:5" ht="14.4" x14ac:dyDescent="0.3">
      <c r="A1752">
        <v>39286</v>
      </c>
      <c r="B1752" t="s">
        <v>2420</v>
      </c>
      <c r="C1752" t="s">
        <v>179</v>
      </c>
      <c r="D1752" t="s">
        <v>180</v>
      </c>
      <c r="E1752" s="446" t="s">
        <v>7202</v>
      </c>
    </row>
    <row r="1753" spans="1:5" ht="14.4" x14ac:dyDescent="0.3">
      <c r="A1753">
        <v>39288</v>
      </c>
      <c r="B1753" t="s">
        <v>2421</v>
      </c>
      <c r="C1753" t="s">
        <v>179</v>
      </c>
      <c r="D1753" t="s">
        <v>180</v>
      </c>
      <c r="E1753" s="446" t="s">
        <v>7203</v>
      </c>
    </row>
    <row r="1754" spans="1:5" ht="14.4" x14ac:dyDescent="0.3">
      <c r="A1754">
        <v>44476</v>
      </c>
      <c r="B1754" t="s">
        <v>7204</v>
      </c>
      <c r="C1754" t="s">
        <v>693</v>
      </c>
      <c r="D1754" t="s">
        <v>180</v>
      </c>
      <c r="E1754" s="446" t="s">
        <v>7205</v>
      </c>
    </row>
    <row r="1755" spans="1:5" ht="14.4" x14ac:dyDescent="0.3">
      <c r="A1755">
        <v>10629</v>
      </c>
      <c r="B1755" t="s">
        <v>7206</v>
      </c>
      <c r="C1755" t="s">
        <v>693</v>
      </c>
      <c r="D1755" t="s">
        <v>180</v>
      </c>
      <c r="E1755" s="446" t="s">
        <v>7207</v>
      </c>
    </row>
    <row r="1756" spans="1:5" ht="14.4" x14ac:dyDescent="0.3">
      <c r="A1756">
        <v>10698</v>
      </c>
      <c r="B1756" t="s">
        <v>7208</v>
      </c>
      <c r="C1756" t="s">
        <v>693</v>
      </c>
      <c r="D1756" t="s">
        <v>180</v>
      </c>
      <c r="E1756" s="446" t="s">
        <v>7209</v>
      </c>
    </row>
    <row r="1757" spans="1:5" ht="14.4" x14ac:dyDescent="0.3">
      <c r="A1757">
        <v>40521</v>
      </c>
      <c r="B1757" t="s">
        <v>2422</v>
      </c>
      <c r="C1757" t="s">
        <v>179</v>
      </c>
      <c r="D1757" t="s">
        <v>180</v>
      </c>
      <c r="E1757" s="446" t="s">
        <v>7210</v>
      </c>
    </row>
    <row r="1758" spans="1:5" ht="14.4" x14ac:dyDescent="0.3">
      <c r="A1758">
        <v>2432</v>
      </c>
      <c r="B1758" t="s">
        <v>7211</v>
      </c>
      <c r="C1758" t="s">
        <v>179</v>
      </c>
      <c r="D1758" t="s">
        <v>180</v>
      </c>
      <c r="E1758" s="446" t="s">
        <v>7212</v>
      </c>
    </row>
    <row r="1759" spans="1:5" ht="14.4" x14ac:dyDescent="0.3">
      <c r="A1759">
        <v>2418</v>
      </c>
      <c r="B1759" t="s">
        <v>2423</v>
      </c>
      <c r="C1759" t="s">
        <v>179</v>
      </c>
      <c r="D1759" t="s">
        <v>189</v>
      </c>
      <c r="E1759" s="446" t="s">
        <v>7213</v>
      </c>
    </row>
    <row r="1760" spans="1:5" ht="14.4" x14ac:dyDescent="0.3">
      <c r="A1760">
        <v>2433</v>
      </c>
      <c r="B1760" t="s">
        <v>7214</v>
      </c>
      <c r="C1760" t="s">
        <v>179</v>
      </c>
      <c r="D1760" t="s">
        <v>180</v>
      </c>
      <c r="E1760" s="446" t="s">
        <v>933</v>
      </c>
    </row>
    <row r="1761" spans="1:5" ht="14.4" x14ac:dyDescent="0.3">
      <c r="A1761">
        <v>2420</v>
      </c>
      <c r="B1761" t="s">
        <v>7215</v>
      </c>
      <c r="C1761" t="s">
        <v>179</v>
      </c>
      <c r="D1761" t="s">
        <v>180</v>
      </c>
      <c r="E1761" s="446" t="s">
        <v>7216</v>
      </c>
    </row>
    <row r="1762" spans="1:5" ht="14.4" x14ac:dyDescent="0.3">
      <c r="A1762">
        <v>11447</v>
      </c>
      <c r="B1762" t="s">
        <v>7217</v>
      </c>
      <c r="C1762" t="s">
        <v>179</v>
      </c>
      <c r="D1762" t="s">
        <v>180</v>
      </c>
      <c r="E1762" s="446" t="s">
        <v>7218</v>
      </c>
    </row>
    <row r="1763" spans="1:5" ht="14.4" x14ac:dyDescent="0.3">
      <c r="A1763">
        <v>11451</v>
      </c>
      <c r="B1763" t="s">
        <v>7219</v>
      </c>
      <c r="C1763" t="s">
        <v>179</v>
      </c>
      <c r="D1763" t="s">
        <v>180</v>
      </c>
      <c r="E1763" s="446" t="s">
        <v>7220</v>
      </c>
    </row>
    <row r="1764" spans="1:5" ht="14.4" x14ac:dyDescent="0.3">
      <c r="A1764">
        <v>11116</v>
      </c>
      <c r="B1764" t="s">
        <v>2425</v>
      </c>
      <c r="C1764" t="s">
        <v>179</v>
      </c>
      <c r="D1764" t="s">
        <v>180</v>
      </c>
      <c r="E1764" s="446" t="s">
        <v>2426</v>
      </c>
    </row>
    <row r="1765" spans="1:5" ht="14.4" x14ac:dyDescent="0.3">
      <c r="A1765">
        <v>38411</v>
      </c>
      <c r="B1765" t="s">
        <v>2427</v>
      </c>
      <c r="C1765" t="s">
        <v>179</v>
      </c>
      <c r="D1765" t="s">
        <v>180</v>
      </c>
      <c r="E1765" s="446" t="s">
        <v>2428</v>
      </c>
    </row>
    <row r="1766" spans="1:5" ht="14.4" x14ac:dyDescent="0.3">
      <c r="A1766">
        <v>38189</v>
      </c>
      <c r="B1766" t="s">
        <v>2429</v>
      </c>
      <c r="C1766" t="s">
        <v>179</v>
      </c>
      <c r="D1766" t="s">
        <v>180</v>
      </c>
      <c r="E1766" s="446" t="s">
        <v>7221</v>
      </c>
    </row>
    <row r="1767" spans="1:5" ht="14.4" x14ac:dyDescent="0.3">
      <c r="A1767">
        <v>38190</v>
      </c>
      <c r="B1767" t="s">
        <v>2430</v>
      </c>
      <c r="C1767" t="s">
        <v>179</v>
      </c>
      <c r="D1767" t="s">
        <v>180</v>
      </c>
      <c r="E1767" s="446" t="s">
        <v>7222</v>
      </c>
    </row>
    <row r="1768" spans="1:5" ht="14.4" x14ac:dyDescent="0.3">
      <c r="A1768">
        <v>7608</v>
      </c>
      <c r="B1768" t="s">
        <v>7223</v>
      </c>
      <c r="C1768" t="s">
        <v>179</v>
      </c>
      <c r="D1768" t="s">
        <v>180</v>
      </c>
      <c r="E1768" s="446" t="s">
        <v>7224</v>
      </c>
    </row>
    <row r="1769" spans="1:5" ht="14.4" x14ac:dyDescent="0.3">
      <c r="A1769">
        <v>1370</v>
      </c>
      <c r="B1769" t="s">
        <v>7225</v>
      </c>
      <c r="C1769" t="s">
        <v>179</v>
      </c>
      <c r="D1769" t="s">
        <v>180</v>
      </c>
      <c r="E1769" s="446" t="s">
        <v>7226</v>
      </c>
    </row>
    <row r="1770" spans="1:5" ht="14.4" x14ac:dyDescent="0.3">
      <c r="A1770">
        <v>36516</v>
      </c>
      <c r="B1770" t="s">
        <v>2432</v>
      </c>
      <c r="C1770" t="s">
        <v>179</v>
      </c>
      <c r="D1770" t="s">
        <v>180</v>
      </c>
      <c r="E1770" s="446" t="s">
        <v>7227</v>
      </c>
    </row>
    <row r="1771" spans="1:5" ht="14.4" x14ac:dyDescent="0.3">
      <c r="A1771">
        <v>34777</v>
      </c>
      <c r="B1771" t="s">
        <v>2433</v>
      </c>
      <c r="C1771" t="s">
        <v>179</v>
      </c>
      <c r="D1771" t="s">
        <v>180</v>
      </c>
      <c r="E1771" s="446" t="s">
        <v>819</v>
      </c>
    </row>
    <row r="1772" spans="1:5" ht="14.4" x14ac:dyDescent="0.3">
      <c r="A1772">
        <v>7272</v>
      </c>
      <c r="B1772" t="s">
        <v>2435</v>
      </c>
      <c r="C1772" t="s">
        <v>179</v>
      </c>
      <c r="D1772" t="s">
        <v>180</v>
      </c>
      <c r="E1772" s="446" t="s">
        <v>6238</v>
      </c>
    </row>
    <row r="1773" spans="1:5" ht="14.4" x14ac:dyDescent="0.3">
      <c r="A1773">
        <v>10605</v>
      </c>
      <c r="B1773" t="s">
        <v>2437</v>
      </c>
      <c r="C1773" t="s">
        <v>179</v>
      </c>
      <c r="D1773" t="s">
        <v>180</v>
      </c>
      <c r="E1773" s="446" t="s">
        <v>6656</v>
      </c>
    </row>
    <row r="1774" spans="1:5" ht="14.4" x14ac:dyDescent="0.3">
      <c r="A1774">
        <v>10604</v>
      </c>
      <c r="B1774" t="s">
        <v>2439</v>
      </c>
      <c r="C1774" t="s">
        <v>179</v>
      </c>
      <c r="D1774" t="s">
        <v>180</v>
      </c>
      <c r="E1774" s="446" t="s">
        <v>7228</v>
      </c>
    </row>
    <row r="1775" spans="1:5" ht="14.4" x14ac:dyDescent="0.3">
      <c r="A1775">
        <v>672</v>
      </c>
      <c r="B1775" t="s">
        <v>2441</v>
      </c>
      <c r="C1775" t="s">
        <v>179</v>
      </c>
      <c r="D1775" t="s">
        <v>180</v>
      </c>
      <c r="E1775" s="446" t="s">
        <v>1054</v>
      </c>
    </row>
    <row r="1776" spans="1:5" ht="14.4" x14ac:dyDescent="0.3">
      <c r="A1776">
        <v>668</v>
      </c>
      <c r="B1776" t="s">
        <v>2443</v>
      </c>
      <c r="C1776" t="s">
        <v>179</v>
      </c>
      <c r="D1776" t="s">
        <v>180</v>
      </c>
      <c r="E1776" s="446" t="s">
        <v>3128</v>
      </c>
    </row>
    <row r="1777" spans="1:5" ht="14.4" x14ac:dyDescent="0.3">
      <c r="A1777">
        <v>10578</v>
      </c>
      <c r="B1777" t="s">
        <v>2445</v>
      </c>
      <c r="C1777" t="s">
        <v>179</v>
      </c>
      <c r="D1777" t="s">
        <v>180</v>
      </c>
      <c r="E1777" s="446" t="s">
        <v>6586</v>
      </c>
    </row>
    <row r="1778" spans="1:5" ht="14.4" x14ac:dyDescent="0.3">
      <c r="A1778">
        <v>666</v>
      </c>
      <c r="B1778" t="s">
        <v>2447</v>
      </c>
      <c r="C1778" t="s">
        <v>179</v>
      </c>
      <c r="D1778" t="s">
        <v>180</v>
      </c>
      <c r="E1778" s="446" t="s">
        <v>7229</v>
      </c>
    </row>
    <row r="1779" spans="1:5" ht="14.4" x14ac:dyDescent="0.3">
      <c r="A1779">
        <v>665</v>
      </c>
      <c r="B1779" t="s">
        <v>2449</v>
      </c>
      <c r="C1779" t="s">
        <v>179</v>
      </c>
      <c r="D1779" t="s">
        <v>180</v>
      </c>
      <c r="E1779" s="446" t="s">
        <v>7230</v>
      </c>
    </row>
    <row r="1780" spans="1:5" ht="14.4" x14ac:dyDescent="0.3">
      <c r="A1780">
        <v>10577</v>
      </c>
      <c r="B1780" t="s">
        <v>2451</v>
      </c>
      <c r="C1780" t="s">
        <v>179</v>
      </c>
      <c r="D1780" t="s">
        <v>180</v>
      </c>
      <c r="E1780" s="446" t="s">
        <v>7231</v>
      </c>
    </row>
    <row r="1781" spans="1:5" ht="14.4" x14ac:dyDescent="0.3">
      <c r="A1781">
        <v>10583</v>
      </c>
      <c r="B1781" t="s">
        <v>2452</v>
      </c>
      <c r="C1781" t="s">
        <v>179</v>
      </c>
      <c r="D1781" t="s">
        <v>180</v>
      </c>
      <c r="E1781" s="446" t="s">
        <v>2442</v>
      </c>
    </row>
    <row r="1782" spans="1:5" ht="14.4" x14ac:dyDescent="0.3">
      <c r="A1782">
        <v>10579</v>
      </c>
      <c r="B1782" t="s">
        <v>2454</v>
      </c>
      <c r="C1782" t="s">
        <v>179</v>
      </c>
      <c r="D1782" t="s">
        <v>180</v>
      </c>
      <c r="E1782" s="446" t="s">
        <v>7232</v>
      </c>
    </row>
    <row r="1783" spans="1:5" ht="14.4" x14ac:dyDescent="0.3">
      <c r="A1783">
        <v>10582</v>
      </c>
      <c r="B1783" t="s">
        <v>2456</v>
      </c>
      <c r="C1783" t="s">
        <v>179</v>
      </c>
      <c r="D1783" t="s">
        <v>180</v>
      </c>
      <c r="E1783" s="446" t="s">
        <v>7233</v>
      </c>
    </row>
    <row r="1784" spans="1:5" ht="14.4" x14ac:dyDescent="0.3">
      <c r="A1784">
        <v>2436</v>
      </c>
      <c r="B1784" t="s">
        <v>2457</v>
      </c>
      <c r="C1784" t="s">
        <v>375</v>
      </c>
      <c r="D1784" t="s">
        <v>189</v>
      </c>
      <c r="E1784" s="446" t="s">
        <v>7234</v>
      </c>
    </row>
    <row r="1785" spans="1:5" ht="14.4" x14ac:dyDescent="0.3">
      <c r="A1785">
        <v>40918</v>
      </c>
      <c r="B1785" t="s">
        <v>2459</v>
      </c>
      <c r="C1785" t="s">
        <v>378</v>
      </c>
      <c r="D1785" t="s">
        <v>180</v>
      </c>
      <c r="E1785" s="446" t="s">
        <v>7235</v>
      </c>
    </row>
    <row r="1786" spans="1:5" ht="14.4" x14ac:dyDescent="0.3">
      <c r="A1786">
        <v>10998</v>
      </c>
      <c r="B1786" t="s">
        <v>2460</v>
      </c>
      <c r="C1786" t="s">
        <v>252</v>
      </c>
      <c r="D1786" t="s">
        <v>180</v>
      </c>
      <c r="E1786" s="446" t="s">
        <v>7236</v>
      </c>
    </row>
    <row r="1787" spans="1:5" ht="14.4" x14ac:dyDescent="0.3">
      <c r="A1787">
        <v>11002</v>
      </c>
      <c r="B1787" t="s">
        <v>2461</v>
      </c>
      <c r="C1787" t="s">
        <v>252</v>
      </c>
      <c r="D1787" t="s">
        <v>180</v>
      </c>
      <c r="E1787" s="446" t="s">
        <v>6200</v>
      </c>
    </row>
    <row r="1788" spans="1:5" ht="14.4" x14ac:dyDescent="0.3">
      <c r="A1788">
        <v>10999</v>
      </c>
      <c r="B1788" t="s">
        <v>2462</v>
      </c>
      <c r="C1788" t="s">
        <v>252</v>
      </c>
      <c r="D1788" t="s">
        <v>180</v>
      </c>
      <c r="E1788" s="446" t="s">
        <v>7237</v>
      </c>
    </row>
    <row r="1789" spans="1:5" ht="14.4" x14ac:dyDescent="0.3">
      <c r="A1789">
        <v>10997</v>
      </c>
      <c r="B1789" t="s">
        <v>2463</v>
      </c>
      <c r="C1789" t="s">
        <v>252</v>
      </c>
      <c r="D1789" t="s">
        <v>189</v>
      </c>
      <c r="E1789" s="446" t="s">
        <v>7238</v>
      </c>
    </row>
    <row r="1790" spans="1:5" ht="14.4" x14ac:dyDescent="0.3">
      <c r="A1790">
        <v>2685</v>
      </c>
      <c r="B1790" t="s">
        <v>2464</v>
      </c>
      <c r="C1790" t="s">
        <v>247</v>
      </c>
      <c r="D1790" t="s">
        <v>180</v>
      </c>
      <c r="E1790" s="446" t="s">
        <v>6453</v>
      </c>
    </row>
    <row r="1791" spans="1:5" ht="14.4" x14ac:dyDescent="0.3">
      <c r="A1791">
        <v>2680</v>
      </c>
      <c r="B1791" t="s">
        <v>2465</v>
      </c>
      <c r="C1791" t="s">
        <v>247</v>
      </c>
      <c r="D1791" t="s">
        <v>180</v>
      </c>
      <c r="E1791" s="446" t="s">
        <v>7239</v>
      </c>
    </row>
    <row r="1792" spans="1:5" ht="14.4" x14ac:dyDescent="0.3">
      <c r="A1792">
        <v>2684</v>
      </c>
      <c r="B1792" t="s">
        <v>2467</v>
      </c>
      <c r="C1792" t="s">
        <v>247</v>
      </c>
      <c r="D1792" t="s">
        <v>180</v>
      </c>
      <c r="E1792" s="446" t="s">
        <v>7240</v>
      </c>
    </row>
    <row r="1793" spans="1:5" ht="14.4" x14ac:dyDescent="0.3">
      <c r="A1793">
        <v>2673</v>
      </c>
      <c r="B1793" t="s">
        <v>2469</v>
      </c>
      <c r="C1793" t="s">
        <v>247</v>
      </c>
      <c r="D1793" t="s">
        <v>189</v>
      </c>
      <c r="E1793" s="446" t="s">
        <v>6461</v>
      </c>
    </row>
    <row r="1794" spans="1:5" ht="14.4" x14ac:dyDescent="0.3">
      <c r="A1794">
        <v>2681</v>
      </c>
      <c r="B1794" t="s">
        <v>2471</v>
      </c>
      <c r="C1794" t="s">
        <v>247</v>
      </c>
      <c r="D1794" t="s">
        <v>180</v>
      </c>
      <c r="E1794" s="446" t="s">
        <v>6971</v>
      </c>
    </row>
    <row r="1795" spans="1:5" ht="14.4" x14ac:dyDescent="0.3">
      <c r="A1795">
        <v>2682</v>
      </c>
      <c r="B1795" t="s">
        <v>2472</v>
      </c>
      <c r="C1795" t="s">
        <v>247</v>
      </c>
      <c r="D1795" t="s">
        <v>180</v>
      </c>
      <c r="E1795" s="446" t="s">
        <v>3673</v>
      </c>
    </row>
    <row r="1796" spans="1:5" ht="14.4" x14ac:dyDescent="0.3">
      <c r="A1796">
        <v>2686</v>
      </c>
      <c r="B1796" t="s">
        <v>2473</v>
      </c>
      <c r="C1796" t="s">
        <v>247</v>
      </c>
      <c r="D1796" t="s">
        <v>180</v>
      </c>
      <c r="E1796" s="446" t="s">
        <v>7241</v>
      </c>
    </row>
    <row r="1797" spans="1:5" ht="14.4" x14ac:dyDescent="0.3">
      <c r="A1797">
        <v>2674</v>
      </c>
      <c r="B1797" t="s">
        <v>2474</v>
      </c>
      <c r="C1797" t="s">
        <v>247</v>
      </c>
      <c r="D1797" t="s">
        <v>180</v>
      </c>
      <c r="E1797" s="446" t="s">
        <v>6158</v>
      </c>
    </row>
    <row r="1798" spans="1:5" ht="14.4" x14ac:dyDescent="0.3">
      <c r="A1798">
        <v>2683</v>
      </c>
      <c r="B1798" t="s">
        <v>2475</v>
      </c>
      <c r="C1798" t="s">
        <v>247</v>
      </c>
      <c r="D1798" t="s">
        <v>180</v>
      </c>
      <c r="E1798" s="446" t="s">
        <v>7242</v>
      </c>
    </row>
    <row r="1799" spans="1:5" ht="14.4" x14ac:dyDescent="0.3">
      <c r="A1799">
        <v>2676</v>
      </c>
      <c r="B1799" t="s">
        <v>2477</v>
      </c>
      <c r="C1799" t="s">
        <v>247</v>
      </c>
      <c r="D1799" t="s">
        <v>180</v>
      </c>
      <c r="E1799" s="446" t="s">
        <v>2305</v>
      </c>
    </row>
    <row r="1800" spans="1:5" ht="14.4" x14ac:dyDescent="0.3">
      <c r="A1800">
        <v>2678</v>
      </c>
      <c r="B1800" t="s">
        <v>2478</v>
      </c>
      <c r="C1800" t="s">
        <v>247</v>
      </c>
      <c r="D1800" t="s">
        <v>180</v>
      </c>
      <c r="E1800" s="446" t="s">
        <v>593</v>
      </c>
    </row>
    <row r="1801" spans="1:5" ht="14.4" x14ac:dyDescent="0.3">
      <c r="A1801">
        <v>2679</v>
      </c>
      <c r="B1801" t="s">
        <v>2479</v>
      </c>
      <c r="C1801" t="s">
        <v>247</v>
      </c>
      <c r="D1801" t="s">
        <v>180</v>
      </c>
      <c r="E1801" s="446" t="s">
        <v>7243</v>
      </c>
    </row>
    <row r="1802" spans="1:5" ht="14.4" x14ac:dyDescent="0.3">
      <c r="A1802">
        <v>12070</v>
      </c>
      <c r="B1802" t="s">
        <v>2480</v>
      </c>
      <c r="C1802" t="s">
        <v>247</v>
      </c>
      <c r="D1802" t="s">
        <v>180</v>
      </c>
      <c r="E1802" s="446" t="s">
        <v>7244</v>
      </c>
    </row>
    <row r="1803" spans="1:5" ht="14.4" x14ac:dyDescent="0.3">
      <c r="A1803">
        <v>2675</v>
      </c>
      <c r="B1803" t="s">
        <v>2481</v>
      </c>
      <c r="C1803" t="s">
        <v>247</v>
      </c>
      <c r="D1803" t="s">
        <v>180</v>
      </c>
      <c r="E1803" s="446" t="s">
        <v>5692</v>
      </c>
    </row>
    <row r="1804" spans="1:5" ht="14.4" x14ac:dyDescent="0.3">
      <c r="A1804">
        <v>12067</v>
      </c>
      <c r="B1804" t="s">
        <v>2483</v>
      </c>
      <c r="C1804" t="s">
        <v>247</v>
      </c>
      <c r="D1804" t="s">
        <v>180</v>
      </c>
      <c r="E1804" s="446" t="s">
        <v>7245</v>
      </c>
    </row>
    <row r="1805" spans="1:5" ht="14.4" x14ac:dyDescent="0.3">
      <c r="A1805">
        <v>21128</v>
      </c>
      <c r="B1805" t="s">
        <v>2484</v>
      </c>
      <c r="C1805" t="s">
        <v>247</v>
      </c>
      <c r="D1805" t="s">
        <v>189</v>
      </c>
      <c r="E1805" s="446" t="s">
        <v>2485</v>
      </c>
    </row>
    <row r="1806" spans="1:5" ht="14.4" x14ac:dyDescent="0.3">
      <c r="A1806">
        <v>40400</v>
      </c>
      <c r="B1806" t="s">
        <v>2488</v>
      </c>
      <c r="C1806" t="s">
        <v>247</v>
      </c>
      <c r="D1806" t="s">
        <v>180</v>
      </c>
      <c r="E1806" s="446" t="s">
        <v>2514</v>
      </c>
    </row>
    <row r="1807" spans="1:5" ht="14.4" x14ac:dyDescent="0.3">
      <c r="A1807">
        <v>40401</v>
      </c>
      <c r="B1807" t="s">
        <v>7246</v>
      </c>
      <c r="C1807" t="s">
        <v>247</v>
      </c>
      <c r="D1807" t="s">
        <v>180</v>
      </c>
      <c r="E1807" s="446" t="s">
        <v>3900</v>
      </c>
    </row>
    <row r="1808" spans="1:5" ht="14.4" x14ac:dyDescent="0.3">
      <c r="A1808">
        <v>40402</v>
      </c>
      <c r="B1808" t="s">
        <v>7247</v>
      </c>
      <c r="C1808" t="s">
        <v>247</v>
      </c>
      <c r="D1808" t="s">
        <v>180</v>
      </c>
      <c r="E1808" s="446" t="s">
        <v>718</v>
      </c>
    </row>
    <row r="1809" spans="1:5" ht="14.4" x14ac:dyDescent="0.3">
      <c r="A1809">
        <v>21137</v>
      </c>
      <c r="B1809" t="s">
        <v>2489</v>
      </c>
      <c r="C1809" t="s">
        <v>247</v>
      </c>
      <c r="D1809" t="s">
        <v>180</v>
      </c>
      <c r="E1809" s="446" t="s">
        <v>2368</v>
      </c>
    </row>
    <row r="1810" spans="1:5" ht="14.4" x14ac:dyDescent="0.3">
      <c r="A1810">
        <v>2504</v>
      </c>
      <c r="B1810" t="s">
        <v>2490</v>
      </c>
      <c r="C1810" t="s">
        <v>247</v>
      </c>
      <c r="D1810" t="s">
        <v>180</v>
      </c>
      <c r="E1810" s="446" t="s">
        <v>2491</v>
      </c>
    </row>
    <row r="1811" spans="1:5" ht="14.4" x14ac:dyDescent="0.3">
      <c r="A1811">
        <v>2501</v>
      </c>
      <c r="B1811" t="s">
        <v>2492</v>
      </c>
      <c r="C1811" t="s">
        <v>247</v>
      </c>
      <c r="D1811" t="s">
        <v>180</v>
      </c>
      <c r="E1811" s="446" t="s">
        <v>2493</v>
      </c>
    </row>
    <row r="1812" spans="1:5" ht="14.4" x14ac:dyDescent="0.3">
      <c r="A1812">
        <v>2502</v>
      </c>
      <c r="B1812" t="s">
        <v>2494</v>
      </c>
      <c r="C1812" t="s">
        <v>247</v>
      </c>
      <c r="D1812" t="s">
        <v>180</v>
      </c>
      <c r="E1812" s="446" t="s">
        <v>2495</v>
      </c>
    </row>
    <row r="1813" spans="1:5" ht="14.4" x14ac:dyDescent="0.3">
      <c r="A1813">
        <v>2503</v>
      </c>
      <c r="B1813" t="s">
        <v>2496</v>
      </c>
      <c r="C1813" t="s">
        <v>247</v>
      </c>
      <c r="D1813" t="s">
        <v>180</v>
      </c>
      <c r="E1813" s="446" t="s">
        <v>2497</v>
      </c>
    </row>
    <row r="1814" spans="1:5" ht="14.4" x14ac:dyDescent="0.3">
      <c r="A1814">
        <v>2500</v>
      </c>
      <c r="B1814" t="s">
        <v>2498</v>
      </c>
      <c r="C1814" t="s">
        <v>247</v>
      </c>
      <c r="D1814" t="s">
        <v>180</v>
      </c>
      <c r="E1814" s="446" t="s">
        <v>1623</v>
      </c>
    </row>
    <row r="1815" spans="1:5" ht="14.4" x14ac:dyDescent="0.3">
      <c r="A1815">
        <v>2505</v>
      </c>
      <c r="B1815" t="s">
        <v>2499</v>
      </c>
      <c r="C1815" t="s">
        <v>247</v>
      </c>
      <c r="D1815" t="s">
        <v>180</v>
      </c>
      <c r="E1815" s="446" t="s">
        <v>2500</v>
      </c>
    </row>
    <row r="1816" spans="1:5" ht="14.4" x14ac:dyDescent="0.3">
      <c r="A1816">
        <v>12056</v>
      </c>
      <c r="B1816" t="s">
        <v>2501</v>
      </c>
      <c r="C1816" t="s">
        <v>247</v>
      </c>
      <c r="D1816" t="s">
        <v>180</v>
      </c>
      <c r="E1816" s="446" t="s">
        <v>2502</v>
      </c>
    </row>
    <row r="1817" spans="1:5" ht="14.4" x14ac:dyDescent="0.3">
      <c r="A1817">
        <v>12057</v>
      </c>
      <c r="B1817" t="s">
        <v>2503</v>
      </c>
      <c r="C1817" t="s">
        <v>247</v>
      </c>
      <c r="D1817" t="s">
        <v>180</v>
      </c>
      <c r="E1817" s="446" t="s">
        <v>2504</v>
      </c>
    </row>
    <row r="1818" spans="1:5" ht="14.4" x14ac:dyDescent="0.3">
      <c r="A1818">
        <v>12059</v>
      </c>
      <c r="B1818" t="s">
        <v>2505</v>
      </c>
      <c r="C1818" t="s">
        <v>247</v>
      </c>
      <c r="D1818" t="s">
        <v>180</v>
      </c>
      <c r="E1818" s="446" t="s">
        <v>2336</v>
      </c>
    </row>
    <row r="1819" spans="1:5" ht="14.4" x14ac:dyDescent="0.3">
      <c r="A1819">
        <v>12058</v>
      </c>
      <c r="B1819" t="s">
        <v>7248</v>
      </c>
      <c r="C1819" t="s">
        <v>247</v>
      </c>
      <c r="D1819" t="s">
        <v>180</v>
      </c>
      <c r="E1819" s="446" t="s">
        <v>1428</v>
      </c>
    </row>
    <row r="1820" spans="1:5" ht="14.4" x14ac:dyDescent="0.3">
      <c r="A1820">
        <v>12060</v>
      </c>
      <c r="B1820" t="s">
        <v>2506</v>
      </c>
      <c r="C1820" t="s">
        <v>247</v>
      </c>
      <c r="D1820" t="s">
        <v>180</v>
      </c>
      <c r="E1820" s="446" t="s">
        <v>2507</v>
      </c>
    </row>
    <row r="1821" spans="1:5" ht="14.4" x14ac:dyDescent="0.3">
      <c r="A1821">
        <v>12061</v>
      </c>
      <c r="B1821" t="s">
        <v>2508</v>
      </c>
      <c r="C1821" t="s">
        <v>247</v>
      </c>
      <c r="D1821" t="s">
        <v>180</v>
      </c>
      <c r="E1821" s="446" t="s">
        <v>2509</v>
      </c>
    </row>
    <row r="1822" spans="1:5" ht="14.4" x14ac:dyDescent="0.3">
      <c r="A1822">
        <v>12062</v>
      </c>
      <c r="B1822" t="s">
        <v>2510</v>
      </c>
      <c r="C1822" t="s">
        <v>247</v>
      </c>
      <c r="D1822" t="s">
        <v>180</v>
      </c>
      <c r="E1822" s="446" t="s">
        <v>2511</v>
      </c>
    </row>
    <row r="1823" spans="1:5" ht="14.4" x14ac:dyDescent="0.3">
      <c r="A1823">
        <v>2687</v>
      </c>
      <c r="B1823" t="s">
        <v>2512</v>
      </c>
      <c r="C1823" t="s">
        <v>247</v>
      </c>
      <c r="D1823" t="s">
        <v>180</v>
      </c>
      <c r="E1823" s="446" t="s">
        <v>2647</v>
      </c>
    </row>
    <row r="1824" spans="1:5" ht="14.4" x14ac:dyDescent="0.3">
      <c r="A1824">
        <v>2689</v>
      </c>
      <c r="B1824" t="s">
        <v>2513</v>
      </c>
      <c r="C1824" t="s">
        <v>247</v>
      </c>
      <c r="D1824" t="s">
        <v>180</v>
      </c>
      <c r="E1824" s="446" t="s">
        <v>6737</v>
      </c>
    </row>
    <row r="1825" spans="1:5" ht="14.4" x14ac:dyDescent="0.3">
      <c r="A1825">
        <v>2688</v>
      </c>
      <c r="B1825" t="s">
        <v>2515</v>
      </c>
      <c r="C1825" t="s">
        <v>247</v>
      </c>
      <c r="D1825" t="s">
        <v>180</v>
      </c>
      <c r="E1825" s="446" t="s">
        <v>1198</v>
      </c>
    </row>
    <row r="1826" spans="1:5" ht="14.4" x14ac:dyDescent="0.3">
      <c r="A1826">
        <v>2690</v>
      </c>
      <c r="B1826" t="s">
        <v>2516</v>
      </c>
      <c r="C1826" t="s">
        <v>247</v>
      </c>
      <c r="D1826" t="s">
        <v>180</v>
      </c>
      <c r="E1826" s="446" t="s">
        <v>7249</v>
      </c>
    </row>
    <row r="1827" spans="1:5" ht="14.4" x14ac:dyDescent="0.3">
      <c r="A1827">
        <v>39243</v>
      </c>
      <c r="B1827" t="s">
        <v>2518</v>
      </c>
      <c r="C1827" t="s">
        <v>247</v>
      </c>
      <c r="D1827" t="s">
        <v>180</v>
      </c>
      <c r="E1827" s="446" t="s">
        <v>427</v>
      </c>
    </row>
    <row r="1828" spans="1:5" ht="14.4" x14ac:dyDescent="0.3">
      <c r="A1828">
        <v>39244</v>
      </c>
      <c r="B1828" t="s">
        <v>2520</v>
      </c>
      <c r="C1828" t="s">
        <v>247</v>
      </c>
      <c r="D1828" t="s">
        <v>180</v>
      </c>
      <c r="E1828" s="446" t="s">
        <v>2690</v>
      </c>
    </row>
    <row r="1829" spans="1:5" ht="14.4" x14ac:dyDescent="0.3">
      <c r="A1829">
        <v>39245</v>
      </c>
      <c r="B1829" t="s">
        <v>2522</v>
      </c>
      <c r="C1829" t="s">
        <v>247</v>
      </c>
      <c r="D1829" t="s">
        <v>180</v>
      </c>
      <c r="E1829" s="446" t="s">
        <v>3265</v>
      </c>
    </row>
    <row r="1830" spans="1:5" ht="14.4" x14ac:dyDescent="0.3">
      <c r="A1830">
        <v>39254</v>
      </c>
      <c r="B1830" t="s">
        <v>2524</v>
      </c>
      <c r="C1830" t="s">
        <v>247</v>
      </c>
      <c r="D1830" t="s">
        <v>180</v>
      </c>
      <c r="E1830" s="446" t="s">
        <v>7250</v>
      </c>
    </row>
    <row r="1831" spans="1:5" ht="14.4" x14ac:dyDescent="0.3">
      <c r="A1831">
        <v>39255</v>
      </c>
      <c r="B1831" t="s">
        <v>2526</v>
      </c>
      <c r="C1831" t="s">
        <v>247</v>
      </c>
      <c r="D1831" t="s">
        <v>180</v>
      </c>
      <c r="E1831" s="446" t="s">
        <v>4739</v>
      </c>
    </row>
    <row r="1832" spans="1:5" ht="14.4" x14ac:dyDescent="0.3">
      <c r="A1832">
        <v>39253</v>
      </c>
      <c r="B1832" t="s">
        <v>2527</v>
      </c>
      <c r="C1832" t="s">
        <v>247</v>
      </c>
      <c r="D1832" t="s">
        <v>180</v>
      </c>
      <c r="E1832" s="446" t="s">
        <v>3738</v>
      </c>
    </row>
    <row r="1833" spans="1:5" ht="14.4" x14ac:dyDescent="0.3">
      <c r="A1833">
        <v>39246</v>
      </c>
      <c r="B1833" t="s">
        <v>2529</v>
      </c>
      <c r="C1833" t="s">
        <v>247</v>
      </c>
      <c r="D1833" t="s">
        <v>180</v>
      </c>
      <c r="E1833" s="446" t="s">
        <v>7073</v>
      </c>
    </row>
    <row r="1834" spans="1:5" ht="14.4" x14ac:dyDescent="0.3">
      <c r="A1834">
        <v>39247</v>
      </c>
      <c r="B1834" t="s">
        <v>2531</v>
      </c>
      <c r="C1834" t="s">
        <v>247</v>
      </c>
      <c r="D1834" t="s">
        <v>180</v>
      </c>
      <c r="E1834" s="446" t="s">
        <v>7251</v>
      </c>
    </row>
    <row r="1835" spans="1:5" ht="14.4" x14ac:dyDescent="0.3">
      <c r="A1835">
        <v>2446</v>
      </c>
      <c r="B1835" t="s">
        <v>2532</v>
      </c>
      <c r="C1835" t="s">
        <v>247</v>
      </c>
      <c r="D1835" t="s">
        <v>189</v>
      </c>
      <c r="E1835" s="446" t="s">
        <v>7252</v>
      </c>
    </row>
    <row r="1836" spans="1:5" ht="14.4" x14ac:dyDescent="0.3">
      <c r="A1836">
        <v>2442</v>
      </c>
      <c r="B1836" t="s">
        <v>2534</v>
      </c>
      <c r="C1836" t="s">
        <v>247</v>
      </c>
      <c r="D1836" t="s">
        <v>180</v>
      </c>
      <c r="E1836" s="446" t="s">
        <v>7253</v>
      </c>
    </row>
    <row r="1837" spans="1:5" ht="14.4" x14ac:dyDescent="0.3">
      <c r="A1837">
        <v>39248</v>
      </c>
      <c r="B1837" t="s">
        <v>2536</v>
      </c>
      <c r="C1837" t="s">
        <v>247</v>
      </c>
      <c r="D1837" t="s">
        <v>180</v>
      </c>
      <c r="E1837" s="446" t="s">
        <v>4588</v>
      </c>
    </row>
    <row r="1838" spans="1:5" ht="14.4" x14ac:dyDescent="0.3">
      <c r="A1838">
        <v>2438</v>
      </c>
      <c r="B1838" t="s">
        <v>2537</v>
      </c>
      <c r="C1838" t="s">
        <v>375</v>
      </c>
      <c r="D1838" t="s">
        <v>180</v>
      </c>
      <c r="E1838" s="446" t="s">
        <v>7254</v>
      </c>
    </row>
    <row r="1839" spans="1:5" ht="14.4" x14ac:dyDescent="0.3">
      <c r="A1839">
        <v>40922</v>
      </c>
      <c r="B1839" t="s">
        <v>2538</v>
      </c>
      <c r="C1839" t="s">
        <v>378</v>
      </c>
      <c r="D1839" t="s">
        <v>180</v>
      </c>
      <c r="E1839" s="446" t="s">
        <v>7255</v>
      </c>
    </row>
    <row r="1840" spans="1:5" ht="14.4" x14ac:dyDescent="0.3">
      <c r="A1840">
        <v>36486</v>
      </c>
      <c r="B1840" t="s">
        <v>7256</v>
      </c>
      <c r="C1840" t="s">
        <v>179</v>
      </c>
      <c r="D1840" t="s">
        <v>180</v>
      </c>
      <c r="E1840" s="446" t="s">
        <v>7257</v>
      </c>
    </row>
    <row r="1841" spans="1:5" ht="14.4" x14ac:dyDescent="0.3">
      <c r="A1841">
        <v>37777</v>
      </c>
      <c r="B1841" t="s">
        <v>7258</v>
      </c>
      <c r="C1841" t="s">
        <v>179</v>
      </c>
      <c r="D1841" t="s">
        <v>180</v>
      </c>
      <c r="E1841" s="446" t="s">
        <v>7259</v>
      </c>
    </row>
    <row r="1842" spans="1:5" ht="14.4" x14ac:dyDescent="0.3">
      <c r="A1842">
        <v>12624</v>
      </c>
      <c r="B1842" t="s">
        <v>2539</v>
      </c>
      <c r="C1842" t="s">
        <v>179</v>
      </c>
      <c r="D1842" t="s">
        <v>180</v>
      </c>
      <c r="E1842" s="446" t="s">
        <v>7260</v>
      </c>
    </row>
    <row r="1843" spans="1:5" ht="14.4" x14ac:dyDescent="0.3">
      <c r="A1843">
        <v>517</v>
      </c>
      <c r="B1843" t="s">
        <v>2540</v>
      </c>
      <c r="C1843" t="s">
        <v>254</v>
      </c>
      <c r="D1843" t="s">
        <v>180</v>
      </c>
      <c r="E1843" s="446" t="s">
        <v>7261</v>
      </c>
    </row>
    <row r="1844" spans="1:5" ht="14.4" x14ac:dyDescent="0.3">
      <c r="A1844">
        <v>37534</v>
      </c>
      <c r="B1844" t="s">
        <v>2541</v>
      </c>
      <c r="C1844" t="s">
        <v>252</v>
      </c>
      <c r="D1844" t="s">
        <v>180</v>
      </c>
      <c r="E1844" s="446" t="s">
        <v>4219</v>
      </c>
    </row>
    <row r="1845" spans="1:5" ht="14.4" x14ac:dyDescent="0.3">
      <c r="A1845">
        <v>37535</v>
      </c>
      <c r="B1845" t="s">
        <v>2542</v>
      </c>
      <c r="C1845" t="s">
        <v>252</v>
      </c>
      <c r="D1845" t="s">
        <v>180</v>
      </c>
      <c r="E1845" s="446" t="s">
        <v>4219</v>
      </c>
    </row>
    <row r="1846" spans="1:5" ht="14.4" x14ac:dyDescent="0.3">
      <c r="A1846">
        <v>37533</v>
      </c>
      <c r="B1846" t="s">
        <v>2543</v>
      </c>
      <c r="C1846" t="s">
        <v>252</v>
      </c>
      <c r="D1846" t="s">
        <v>180</v>
      </c>
      <c r="E1846" s="446" t="s">
        <v>4219</v>
      </c>
    </row>
    <row r="1847" spans="1:5" ht="14.4" x14ac:dyDescent="0.3">
      <c r="A1847">
        <v>37537</v>
      </c>
      <c r="B1847" t="s">
        <v>2544</v>
      </c>
      <c r="C1847" t="s">
        <v>252</v>
      </c>
      <c r="D1847" t="s">
        <v>180</v>
      </c>
      <c r="E1847" s="446" t="s">
        <v>980</v>
      </c>
    </row>
    <row r="1848" spans="1:5" ht="14.4" x14ac:dyDescent="0.3">
      <c r="A1848">
        <v>37536</v>
      </c>
      <c r="B1848" t="s">
        <v>2546</v>
      </c>
      <c r="C1848" t="s">
        <v>252</v>
      </c>
      <c r="D1848" t="s">
        <v>180</v>
      </c>
      <c r="E1848" s="446" t="s">
        <v>980</v>
      </c>
    </row>
    <row r="1849" spans="1:5" ht="14.4" x14ac:dyDescent="0.3">
      <c r="A1849">
        <v>37532</v>
      </c>
      <c r="B1849" t="s">
        <v>2547</v>
      </c>
      <c r="C1849" t="s">
        <v>252</v>
      </c>
      <c r="D1849" t="s">
        <v>189</v>
      </c>
      <c r="E1849" s="446" t="s">
        <v>980</v>
      </c>
    </row>
    <row r="1850" spans="1:5" ht="14.4" x14ac:dyDescent="0.3">
      <c r="A1850">
        <v>2696</v>
      </c>
      <c r="B1850" t="s">
        <v>2548</v>
      </c>
      <c r="C1850" t="s">
        <v>375</v>
      </c>
      <c r="D1850" t="s">
        <v>189</v>
      </c>
      <c r="E1850" s="446" t="s">
        <v>7262</v>
      </c>
    </row>
    <row r="1851" spans="1:5" ht="14.4" x14ac:dyDescent="0.3">
      <c r="A1851">
        <v>40928</v>
      </c>
      <c r="B1851" t="s">
        <v>2549</v>
      </c>
      <c r="C1851" t="s">
        <v>378</v>
      </c>
      <c r="D1851" t="s">
        <v>180</v>
      </c>
      <c r="E1851" s="446" t="s">
        <v>7263</v>
      </c>
    </row>
    <row r="1852" spans="1:5" ht="14.4" x14ac:dyDescent="0.3">
      <c r="A1852">
        <v>4083</v>
      </c>
      <c r="B1852" t="s">
        <v>2551</v>
      </c>
      <c r="C1852" t="s">
        <v>375</v>
      </c>
      <c r="D1852" t="s">
        <v>189</v>
      </c>
      <c r="E1852" s="446" t="s">
        <v>7264</v>
      </c>
    </row>
    <row r="1853" spans="1:5" ht="14.4" x14ac:dyDescent="0.3">
      <c r="A1853">
        <v>40818</v>
      </c>
      <c r="B1853" t="s">
        <v>2553</v>
      </c>
      <c r="C1853" t="s">
        <v>378</v>
      </c>
      <c r="D1853" t="s">
        <v>180</v>
      </c>
      <c r="E1853" s="446" t="s">
        <v>7265</v>
      </c>
    </row>
    <row r="1854" spans="1:5" ht="14.4" x14ac:dyDescent="0.3">
      <c r="A1854">
        <v>43146</v>
      </c>
      <c r="B1854" t="s">
        <v>2554</v>
      </c>
      <c r="C1854" t="s">
        <v>252</v>
      </c>
      <c r="D1854" t="s">
        <v>180</v>
      </c>
      <c r="E1854" s="446" t="s">
        <v>2317</v>
      </c>
    </row>
    <row r="1855" spans="1:5" ht="14.4" x14ac:dyDescent="0.3">
      <c r="A1855">
        <v>2705</v>
      </c>
      <c r="B1855" t="s">
        <v>2555</v>
      </c>
      <c r="C1855" t="s">
        <v>2556</v>
      </c>
      <c r="D1855" t="s">
        <v>180</v>
      </c>
      <c r="E1855" s="446" t="s">
        <v>2576</v>
      </c>
    </row>
    <row r="1856" spans="1:5" ht="14.4" x14ac:dyDescent="0.3">
      <c r="A1856">
        <v>14250</v>
      </c>
      <c r="B1856" t="s">
        <v>2558</v>
      </c>
      <c r="C1856" t="s">
        <v>2556</v>
      </c>
      <c r="D1856" t="s">
        <v>189</v>
      </c>
      <c r="E1856" s="446" t="s">
        <v>587</v>
      </c>
    </row>
    <row r="1857" spans="1:8" ht="14.4" x14ac:dyDescent="0.3">
      <c r="A1857">
        <v>11683</v>
      </c>
      <c r="B1857" t="s">
        <v>7266</v>
      </c>
      <c r="C1857" t="s">
        <v>179</v>
      </c>
      <c r="D1857" t="s">
        <v>180</v>
      </c>
      <c r="E1857" s="446" t="s">
        <v>7267</v>
      </c>
    </row>
    <row r="1858" spans="1:8" ht="14.4" x14ac:dyDescent="0.3">
      <c r="A1858">
        <v>11684</v>
      </c>
      <c r="B1858" t="s">
        <v>7268</v>
      </c>
      <c r="C1858" t="s">
        <v>179</v>
      </c>
      <c r="D1858" t="s">
        <v>180</v>
      </c>
      <c r="E1858" s="446" t="s">
        <v>7269</v>
      </c>
    </row>
    <row r="1859" spans="1:8" ht="14.4" x14ac:dyDescent="0.3">
      <c r="A1859">
        <v>6141</v>
      </c>
      <c r="B1859" t="s">
        <v>7270</v>
      </c>
      <c r="C1859" t="s">
        <v>179</v>
      </c>
      <c r="D1859" t="s">
        <v>180</v>
      </c>
      <c r="E1859" s="446" t="s">
        <v>7087</v>
      </c>
    </row>
    <row r="1860" spans="1:8" ht="14.4" x14ac:dyDescent="0.3">
      <c r="A1860">
        <v>11681</v>
      </c>
      <c r="B1860" t="s">
        <v>7271</v>
      </c>
      <c r="C1860" t="s">
        <v>179</v>
      </c>
      <c r="D1860" t="s">
        <v>180</v>
      </c>
      <c r="E1860" s="446" t="s">
        <v>914</v>
      </c>
    </row>
    <row r="1861" spans="1:8" ht="14.4" x14ac:dyDescent="0.3">
      <c r="A1861">
        <v>2706</v>
      </c>
      <c r="B1861" t="s">
        <v>2562</v>
      </c>
      <c r="C1861" t="s">
        <v>375</v>
      </c>
      <c r="D1861" t="s">
        <v>189</v>
      </c>
      <c r="E1861" s="446" t="s">
        <v>2563</v>
      </c>
    </row>
    <row r="1862" spans="1:8" ht="14.4" x14ac:dyDescent="0.3">
      <c r="A1862">
        <v>40811</v>
      </c>
      <c r="B1862" t="s">
        <v>2564</v>
      </c>
      <c r="C1862" t="s">
        <v>378</v>
      </c>
      <c r="D1862" t="s">
        <v>180</v>
      </c>
      <c r="E1862" s="446" t="s">
        <v>2565</v>
      </c>
      <c r="G1862" s="199">
        <f>E1862*220</f>
        <v>4526920.2</v>
      </c>
      <c r="H1862" s="199">
        <f>G1862/2.11554</f>
        <v>2139841.4589182902</v>
      </c>
    </row>
    <row r="1863" spans="1:8" ht="14.4" x14ac:dyDescent="0.3">
      <c r="A1863">
        <v>2707</v>
      </c>
      <c r="B1863" t="s">
        <v>2566</v>
      </c>
      <c r="C1863" t="s">
        <v>375</v>
      </c>
      <c r="D1863" t="s">
        <v>180</v>
      </c>
      <c r="E1863" s="446" t="s">
        <v>2567</v>
      </c>
      <c r="G1863" s="199" t="str">
        <f>E1863</f>
        <v>119,60</v>
      </c>
      <c r="H1863" s="199">
        <f>G1863/1.7146</f>
        <v>69.753878455616473</v>
      </c>
    </row>
    <row r="1864" spans="1:8" ht="14.4" x14ac:dyDescent="0.3">
      <c r="A1864">
        <v>40813</v>
      </c>
      <c r="B1864" t="s">
        <v>2568</v>
      </c>
      <c r="C1864" t="s">
        <v>378</v>
      </c>
      <c r="D1864" t="s">
        <v>180</v>
      </c>
      <c r="E1864" s="446" t="s">
        <v>2569</v>
      </c>
    </row>
    <row r="1865" spans="1:8" ht="14.4" x14ac:dyDescent="0.3">
      <c r="A1865">
        <v>2708</v>
      </c>
      <c r="B1865" t="s">
        <v>2570</v>
      </c>
      <c r="C1865" t="s">
        <v>375</v>
      </c>
      <c r="D1865" t="s">
        <v>180</v>
      </c>
      <c r="E1865" s="446" t="s">
        <v>2571</v>
      </c>
    </row>
    <row r="1866" spans="1:8" ht="14.4" x14ac:dyDescent="0.3">
      <c r="A1866">
        <v>40814</v>
      </c>
      <c r="B1866" t="s">
        <v>2572</v>
      </c>
      <c r="C1866" t="s">
        <v>378</v>
      </c>
      <c r="D1866" t="s">
        <v>180</v>
      </c>
      <c r="E1866" s="446" t="s">
        <v>2573</v>
      </c>
    </row>
    <row r="1867" spans="1:8" ht="14.4" x14ac:dyDescent="0.3">
      <c r="A1867">
        <v>38403</v>
      </c>
      <c r="B1867" t="s">
        <v>2574</v>
      </c>
      <c r="C1867" t="s">
        <v>179</v>
      </c>
      <c r="D1867" t="s">
        <v>180</v>
      </c>
      <c r="E1867" s="446" t="s">
        <v>7272</v>
      </c>
    </row>
    <row r="1868" spans="1:8" ht="14.4" x14ac:dyDescent="0.3">
      <c r="A1868">
        <v>43482</v>
      </c>
      <c r="B1868" t="s">
        <v>2575</v>
      </c>
      <c r="C1868" t="s">
        <v>375</v>
      </c>
      <c r="D1868" t="s">
        <v>189</v>
      </c>
      <c r="E1868" s="446" t="s">
        <v>2576</v>
      </c>
    </row>
    <row r="1869" spans="1:8" ht="14.4" x14ac:dyDescent="0.3">
      <c r="A1869">
        <v>43494</v>
      </c>
      <c r="B1869" t="s">
        <v>2577</v>
      </c>
      <c r="C1869" t="s">
        <v>378</v>
      </c>
      <c r="D1869" t="s">
        <v>189</v>
      </c>
      <c r="E1869" s="446" t="s">
        <v>2578</v>
      </c>
    </row>
    <row r="1870" spans="1:8" ht="14.4" x14ac:dyDescent="0.3">
      <c r="A1870">
        <v>43483</v>
      </c>
      <c r="B1870" t="s">
        <v>2579</v>
      </c>
      <c r="C1870" t="s">
        <v>375</v>
      </c>
      <c r="D1870" t="s">
        <v>189</v>
      </c>
      <c r="E1870" s="446" t="s">
        <v>2580</v>
      </c>
    </row>
    <row r="1871" spans="1:8" ht="14.4" x14ac:dyDescent="0.3">
      <c r="A1871">
        <v>43495</v>
      </c>
      <c r="B1871" t="s">
        <v>2581</v>
      </c>
      <c r="C1871" t="s">
        <v>378</v>
      </c>
      <c r="D1871" t="s">
        <v>189</v>
      </c>
      <c r="E1871" s="446" t="s">
        <v>2582</v>
      </c>
    </row>
    <row r="1872" spans="1:8" ht="14.4" x14ac:dyDescent="0.3">
      <c r="A1872">
        <v>43484</v>
      </c>
      <c r="B1872" t="s">
        <v>2583</v>
      </c>
      <c r="C1872" t="s">
        <v>375</v>
      </c>
      <c r="D1872" t="s">
        <v>189</v>
      </c>
      <c r="E1872" s="446" t="s">
        <v>2584</v>
      </c>
    </row>
    <row r="1873" spans="1:5" ht="14.4" x14ac:dyDescent="0.3">
      <c r="A1873">
        <v>43496</v>
      </c>
      <c r="B1873" t="s">
        <v>2585</v>
      </c>
      <c r="C1873" t="s">
        <v>378</v>
      </c>
      <c r="D1873" t="s">
        <v>189</v>
      </c>
      <c r="E1873" s="446" t="s">
        <v>2586</v>
      </c>
    </row>
    <row r="1874" spans="1:5" ht="14.4" x14ac:dyDescent="0.3">
      <c r="A1874">
        <v>43485</v>
      </c>
      <c r="B1874" t="s">
        <v>2587</v>
      </c>
      <c r="C1874" t="s">
        <v>375</v>
      </c>
      <c r="D1874" t="s">
        <v>189</v>
      </c>
      <c r="E1874" s="446" t="s">
        <v>2588</v>
      </c>
    </row>
    <row r="1875" spans="1:5" ht="14.4" x14ac:dyDescent="0.3">
      <c r="A1875">
        <v>43497</v>
      </c>
      <c r="B1875" t="s">
        <v>2589</v>
      </c>
      <c r="C1875" t="s">
        <v>378</v>
      </c>
      <c r="D1875" t="s">
        <v>189</v>
      </c>
      <c r="E1875" s="446" t="s">
        <v>2590</v>
      </c>
    </row>
    <row r="1876" spans="1:5" ht="14.4" x14ac:dyDescent="0.3">
      <c r="A1876">
        <v>43487</v>
      </c>
      <c r="B1876" t="s">
        <v>2591</v>
      </c>
      <c r="C1876" t="s">
        <v>375</v>
      </c>
      <c r="D1876" t="s">
        <v>189</v>
      </c>
      <c r="E1876" s="446" t="s">
        <v>2592</v>
      </c>
    </row>
    <row r="1877" spans="1:5" ht="14.4" x14ac:dyDescent="0.3">
      <c r="A1877">
        <v>43499</v>
      </c>
      <c r="B1877" t="s">
        <v>2593</v>
      </c>
      <c r="C1877" t="s">
        <v>378</v>
      </c>
      <c r="D1877" t="s">
        <v>189</v>
      </c>
      <c r="E1877" s="446" t="s">
        <v>2594</v>
      </c>
    </row>
    <row r="1878" spans="1:5" ht="14.4" x14ac:dyDescent="0.3">
      <c r="A1878">
        <v>43486</v>
      </c>
      <c r="B1878" t="s">
        <v>2595</v>
      </c>
      <c r="C1878" t="s">
        <v>375</v>
      </c>
      <c r="D1878" t="s">
        <v>189</v>
      </c>
      <c r="E1878" s="446" t="s">
        <v>2557</v>
      </c>
    </row>
    <row r="1879" spans="1:5" ht="14.4" x14ac:dyDescent="0.3">
      <c r="A1879">
        <v>43498</v>
      </c>
      <c r="B1879" t="s">
        <v>2596</v>
      </c>
      <c r="C1879" t="s">
        <v>378</v>
      </c>
      <c r="D1879" t="s">
        <v>189</v>
      </c>
      <c r="E1879" s="446" t="s">
        <v>2597</v>
      </c>
    </row>
    <row r="1880" spans="1:5" ht="14.4" x14ac:dyDescent="0.3">
      <c r="A1880">
        <v>43488</v>
      </c>
      <c r="B1880" t="s">
        <v>2598</v>
      </c>
      <c r="C1880" t="s">
        <v>375</v>
      </c>
      <c r="D1880" t="s">
        <v>189</v>
      </c>
      <c r="E1880" s="446" t="s">
        <v>2599</v>
      </c>
    </row>
    <row r="1881" spans="1:5" ht="14.4" x14ac:dyDescent="0.3">
      <c r="A1881">
        <v>43500</v>
      </c>
      <c r="B1881" t="s">
        <v>2600</v>
      </c>
      <c r="C1881" t="s">
        <v>378</v>
      </c>
      <c r="D1881" t="s">
        <v>189</v>
      </c>
      <c r="E1881" s="446" t="s">
        <v>2601</v>
      </c>
    </row>
    <row r="1882" spans="1:5" ht="14.4" x14ac:dyDescent="0.3">
      <c r="A1882">
        <v>43489</v>
      </c>
      <c r="B1882" t="s">
        <v>2602</v>
      </c>
      <c r="C1882" t="s">
        <v>375</v>
      </c>
      <c r="D1882" t="s">
        <v>189</v>
      </c>
      <c r="E1882" s="446" t="s">
        <v>2603</v>
      </c>
    </row>
    <row r="1883" spans="1:5" ht="14.4" x14ac:dyDescent="0.3">
      <c r="A1883">
        <v>43501</v>
      </c>
      <c r="B1883" t="s">
        <v>2604</v>
      </c>
      <c r="C1883" t="s">
        <v>378</v>
      </c>
      <c r="D1883" t="s">
        <v>189</v>
      </c>
      <c r="E1883" s="446" t="s">
        <v>2605</v>
      </c>
    </row>
    <row r="1884" spans="1:5" ht="14.4" x14ac:dyDescent="0.3">
      <c r="A1884">
        <v>43490</v>
      </c>
      <c r="B1884" t="s">
        <v>2606</v>
      </c>
      <c r="C1884" t="s">
        <v>375</v>
      </c>
      <c r="D1884" t="s">
        <v>189</v>
      </c>
      <c r="E1884" s="446" t="s">
        <v>2607</v>
      </c>
    </row>
    <row r="1885" spans="1:5" ht="14.4" x14ac:dyDescent="0.3">
      <c r="A1885">
        <v>43502</v>
      </c>
      <c r="B1885" t="s">
        <v>2608</v>
      </c>
      <c r="C1885" t="s">
        <v>378</v>
      </c>
      <c r="D1885" t="s">
        <v>189</v>
      </c>
      <c r="E1885" s="446" t="s">
        <v>2609</v>
      </c>
    </row>
    <row r="1886" spans="1:5" ht="14.4" x14ac:dyDescent="0.3">
      <c r="A1886">
        <v>43491</v>
      </c>
      <c r="B1886" t="s">
        <v>2610</v>
      </c>
      <c r="C1886" t="s">
        <v>375</v>
      </c>
      <c r="D1886" t="s">
        <v>189</v>
      </c>
      <c r="E1886" s="446" t="s">
        <v>2611</v>
      </c>
    </row>
    <row r="1887" spans="1:5" ht="14.4" x14ac:dyDescent="0.3">
      <c r="A1887">
        <v>43503</v>
      </c>
      <c r="B1887" t="s">
        <v>2612</v>
      </c>
      <c r="C1887" t="s">
        <v>378</v>
      </c>
      <c r="D1887" t="s">
        <v>189</v>
      </c>
      <c r="E1887" s="446" t="s">
        <v>2613</v>
      </c>
    </row>
    <row r="1888" spans="1:5" ht="14.4" x14ac:dyDescent="0.3">
      <c r="A1888">
        <v>43492</v>
      </c>
      <c r="B1888" t="s">
        <v>2614</v>
      </c>
      <c r="C1888" t="s">
        <v>375</v>
      </c>
      <c r="D1888" t="s">
        <v>189</v>
      </c>
      <c r="E1888" s="446" t="s">
        <v>630</v>
      </c>
    </row>
    <row r="1889" spans="1:5" ht="14.4" x14ac:dyDescent="0.3">
      <c r="A1889">
        <v>43504</v>
      </c>
      <c r="B1889" t="s">
        <v>2615</v>
      </c>
      <c r="C1889" t="s">
        <v>378</v>
      </c>
      <c r="D1889" t="s">
        <v>189</v>
      </c>
      <c r="E1889" s="446" t="s">
        <v>2616</v>
      </c>
    </row>
    <row r="1890" spans="1:5" ht="14.4" x14ac:dyDescent="0.3">
      <c r="A1890">
        <v>43493</v>
      </c>
      <c r="B1890" t="s">
        <v>2617</v>
      </c>
      <c r="C1890" t="s">
        <v>375</v>
      </c>
      <c r="D1890" t="s">
        <v>189</v>
      </c>
      <c r="E1890" s="446" t="s">
        <v>307</v>
      </c>
    </row>
    <row r="1891" spans="1:5" ht="14.4" x14ac:dyDescent="0.3">
      <c r="A1891">
        <v>43505</v>
      </c>
      <c r="B1891" t="s">
        <v>2618</v>
      </c>
      <c r="C1891" t="s">
        <v>378</v>
      </c>
      <c r="D1891" t="s">
        <v>189</v>
      </c>
      <c r="E1891" s="446" t="s">
        <v>2619</v>
      </c>
    </row>
    <row r="1892" spans="1:5" ht="14.4" x14ac:dyDescent="0.3">
      <c r="A1892">
        <v>37774</v>
      </c>
      <c r="B1892" t="s">
        <v>2620</v>
      </c>
      <c r="C1892" t="s">
        <v>179</v>
      </c>
      <c r="D1892" t="s">
        <v>180</v>
      </c>
      <c r="E1892" s="446" t="s">
        <v>2621</v>
      </c>
    </row>
    <row r="1893" spans="1:5" ht="14.4" x14ac:dyDescent="0.3">
      <c r="A1893">
        <v>38629</v>
      </c>
      <c r="B1893" t="s">
        <v>2622</v>
      </c>
      <c r="C1893" t="s">
        <v>179</v>
      </c>
      <c r="D1893" t="s">
        <v>180</v>
      </c>
      <c r="E1893" s="446" t="s">
        <v>7273</v>
      </c>
    </row>
    <row r="1894" spans="1:5" ht="14.4" x14ac:dyDescent="0.3">
      <c r="A1894">
        <v>38630</v>
      </c>
      <c r="B1894" t="s">
        <v>2623</v>
      </c>
      <c r="C1894" t="s">
        <v>179</v>
      </c>
      <c r="D1894" t="s">
        <v>180</v>
      </c>
      <c r="E1894" s="446" t="s">
        <v>7274</v>
      </c>
    </row>
    <row r="1895" spans="1:5" ht="14.4" x14ac:dyDescent="0.3">
      <c r="A1895">
        <v>38476</v>
      </c>
      <c r="B1895" t="s">
        <v>2624</v>
      </c>
      <c r="C1895" t="s">
        <v>179</v>
      </c>
      <c r="D1895" t="s">
        <v>180</v>
      </c>
      <c r="E1895" s="446" t="s">
        <v>7275</v>
      </c>
    </row>
    <row r="1896" spans="1:5" ht="14.4" x14ac:dyDescent="0.3">
      <c r="A1896">
        <v>38477</v>
      </c>
      <c r="B1896" t="s">
        <v>2625</v>
      </c>
      <c r="C1896" t="s">
        <v>179</v>
      </c>
      <c r="D1896" t="s">
        <v>180</v>
      </c>
      <c r="E1896" s="446" t="s">
        <v>7276</v>
      </c>
    </row>
    <row r="1897" spans="1:5" ht="14.4" x14ac:dyDescent="0.3">
      <c r="A1897">
        <v>14525</v>
      </c>
      <c r="B1897" t="s">
        <v>2626</v>
      </c>
      <c r="C1897" t="s">
        <v>179</v>
      </c>
      <c r="D1897" t="s">
        <v>180</v>
      </c>
      <c r="E1897" s="446" t="s">
        <v>7277</v>
      </c>
    </row>
    <row r="1898" spans="1:5" ht="14.4" x14ac:dyDescent="0.3">
      <c r="A1898">
        <v>36408</v>
      </c>
      <c r="B1898" t="s">
        <v>2627</v>
      </c>
      <c r="C1898" t="s">
        <v>179</v>
      </c>
      <c r="D1898" t="s">
        <v>180</v>
      </c>
      <c r="E1898" s="446" t="s">
        <v>7278</v>
      </c>
    </row>
    <row r="1899" spans="1:5" ht="14.4" x14ac:dyDescent="0.3">
      <c r="A1899">
        <v>2723</v>
      </c>
      <c r="B1899" t="s">
        <v>2628</v>
      </c>
      <c r="C1899" t="s">
        <v>179</v>
      </c>
      <c r="D1899" t="s">
        <v>180</v>
      </c>
      <c r="E1899" s="446" t="s">
        <v>7279</v>
      </c>
    </row>
    <row r="1900" spans="1:5" ht="14.4" x14ac:dyDescent="0.3">
      <c r="A1900">
        <v>10685</v>
      </c>
      <c r="B1900" t="s">
        <v>2629</v>
      </c>
      <c r="C1900" t="s">
        <v>179</v>
      </c>
      <c r="D1900" t="s">
        <v>189</v>
      </c>
      <c r="E1900" s="446" t="s">
        <v>7280</v>
      </c>
    </row>
    <row r="1901" spans="1:5" ht="14.4" x14ac:dyDescent="0.3">
      <c r="A1901">
        <v>40636</v>
      </c>
      <c r="B1901" t="s">
        <v>2630</v>
      </c>
      <c r="C1901" t="s">
        <v>179</v>
      </c>
      <c r="D1901" t="s">
        <v>180</v>
      </c>
      <c r="E1901" s="446" t="s">
        <v>7281</v>
      </c>
    </row>
    <row r="1902" spans="1:5" ht="14.4" x14ac:dyDescent="0.3">
      <c r="A1902">
        <v>4111</v>
      </c>
      <c r="B1902" t="s">
        <v>2631</v>
      </c>
      <c r="C1902" t="s">
        <v>179</v>
      </c>
      <c r="D1902" t="s">
        <v>180</v>
      </c>
      <c r="E1902" s="446" t="s">
        <v>7282</v>
      </c>
    </row>
    <row r="1903" spans="1:5" ht="14.4" x14ac:dyDescent="0.3">
      <c r="A1903">
        <v>44538</v>
      </c>
      <c r="B1903" t="s">
        <v>7283</v>
      </c>
      <c r="C1903" t="s">
        <v>179</v>
      </c>
      <c r="D1903" t="s">
        <v>180</v>
      </c>
      <c r="E1903" s="446" t="s">
        <v>7284</v>
      </c>
    </row>
    <row r="1904" spans="1:5" ht="14.4" x14ac:dyDescent="0.3">
      <c r="A1904">
        <v>12</v>
      </c>
      <c r="B1904" t="s">
        <v>7285</v>
      </c>
      <c r="C1904" t="s">
        <v>179</v>
      </c>
      <c r="D1904" t="s">
        <v>189</v>
      </c>
      <c r="E1904" s="446" t="s">
        <v>2632</v>
      </c>
    </row>
    <row r="1905" spans="1:5" ht="14.4" x14ac:dyDescent="0.3">
      <c r="A1905">
        <v>37554</v>
      </c>
      <c r="B1905" t="s">
        <v>2633</v>
      </c>
      <c r="C1905" t="s">
        <v>179</v>
      </c>
      <c r="D1905" t="s">
        <v>180</v>
      </c>
      <c r="E1905" s="446" t="s">
        <v>7286</v>
      </c>
    </row>
    <row r="1906" spans="1:5" ht="14.4" x14ac:dyDescent="0.3">
      <c r="A1906">
        <v>37555</v>
      </c>
      <c r="B1906" t="s">
        <v>2634</v>
      </c>
      <c r="C1906" t="s">
        <v>179</v>
      </c>
      <c r="D1906" t="s">
        <v>180</v>
      </c>
      <c r="E1906" s="446" t="s">
        <v>7287</v>
      </c>
    </row>
    <row r="1907" spans="1:5" ht="14.4" x14ac:dyDescent="0.3">
      <c r="A1907">
        <v>10902</v>
      </c>
      <c r="B1907" t="s">
        <v>2635</v>
      </c>
      <c r="C1907" t="s">
        <v>179</v>
      </c>
      <c r="D1907" t="s">
        <v>180</v>
      </c>
      <c r="E1907" s="446" t="s">
        <v>7288</v>
      </c>
    </row>
    <row r="1908" spans="1:5" ht="14.4" x14ac:dyDescent="0.3">
      <c r="A1908">
        <v>20965</v>
      </c>
      <c r="B1908" t="s">
        <v>2636</v>
      </c>
      <c r="C1908" t="s">
        <v>179</v>
      </c>
      <c r="D1908" t="s">
        <v>180</v>
      </c>
      <c r="E1908" s="446" t="s">
        <v>7289</v>
      </c>
    </row>
    <row r="1909" spans="1:5" ht="14.4" x14ac:dyDescent="0.3">
      <c r="A1909">
        <v>20966</v>
      </c>
      <c r="B1909" t="s">
        <v>2637</v>
      </c>
      <c r="C1909" t="s">
        <v>179</v>
      </c>
      <c r="D1909" t="s">
        <v>180</v>
      </c>
      <c r="E1909" s="446" t="s">
        <v>7290</v>
      </c>
    </row>
    <row r="1910" spans="1:5" ht="14.4" x14ac:dyDescent="0.3">
      <c r="A1910">
        <v>10903</v>
      </c>
      <c r="B1910" t="s">
        <v>2638</v>
      </c>
      <c r="C1910" t="s">
        <v>179</v>
      </c>
      <c r="D1910" t="s">
        <v>180</v>
      </c>
      <c r="E1910" s="446" t="s">
        <v>7291</v>
      </c>
    </row>
    <row r="1911" spans="1:5" ht="14.4" x14ac:dyDescent="0.3">
      <c r="A1911">
        <v>20967</v>
      </c>
      <c r="B1911" t="s">
        <v>2639</v>
      </c>
      <c r="C1911" t="s">
        <v>179</v>
      </c>
      <c r="D1911" t="s">
        <v>180</v>
      </c>
      <c r="E1911" s="446" t="s">
        <v>7291</v>
      </c>
    </row>
    <row r="1912" spans="1:5" ht="14.4" x14ac:dyDescent="0.3">
      <c r="A1912">
        <v>20968</v>
      </c>
      <c r="B1912" t="s">
        <v>2640</v>
      </c>
      <c r="C1912" t="s">
        <v>179</v>
      </c>
      <c r="D1912" t="s">
        <v>180</v>
      </c>
      <c r="E1912" s="446" t="s">
        <v>7292</v>
      </c>
    </row>
    <row r="1913" spans="1:5" ht="14.4" x14ac:dyDescent="0.3">
      <c r="A1913">
        <v>11359</v>
      </c>
      <c r="B1913" t="s">
        <v>7293</v>
      </c>
      <c r="C1913" t="s">
        <v>179</v>
      </c>
      <c r="D1913" t="s">
        <v>189</v>
      </c>
      <c r="E1913" s="446" t="s">
        <v>7294</v>
      </c>
    </row>
    <row r="1914" spans="1:5" ht="14.4" x14ac:dyDescent="0.3">
      <c r="A1914">
        <v>39017</v>
      </c>
      <c r="B1914" t="s">
        <v>2641</v>
      </c>
      <c r="C1914" t="s">
        <v>179</v>
      </c>
      <c r="D1914" t="s">
        <v>180</v>
      </c>
      <c r="E1914" s="446" t="s">
        <v>2642</v>
      </c>
    </row>
    <row r="1915" spans="1:5" ht="14.4" x14ac:dyDescent="0.3">
      <c r="A1915">
        <v>39315</v>
      </c>
      <c r="B1915" t="s">
        <v>2643</v>
      </c>
      <c r="C1915" t="s">
        <v>179</v>
      </c>
      <c r="D1915" t="s">
        <v>180</v>
      </c>
      <c r="E1915" s="446" t="s">
        <v>2645</v>
      </c>
    </row>
    <row r="1916" spans="1:5" ht="14.4" x14ac:dyDescent="0.3">
      <c r="A1916">
        <v>39016</v>
      </c>
      <c r="B1916" t="s">
        <v>2644</v>
      </c>
      <c r="C1916" t="s">
        <v>179</v>
      </c>
      <c r="D1916" t="s">
        <v>180</v>
      </c>
      <c r="E1916" s="446" t="s">
        <v>907</v>
      </c>
    </row>
    <row r="1917" spans="1:5" ht="14.4" x14ac:dyDescent="0.3">
      <c r="A1917">
        <v>39481</v>
      </c>
      <c r="B1917" t="s">
        <v>2646</v>
      </c>
      <c r="C1917" t="s">
        <v>179</v>
      </c>
      <c r="D1917" t="s">
        <v>180</v>
      </c>
      <c r="E1917" s="446" t="s">
        <v>630</v>
      </c>
    </row>
    <row r="1918" spans="1:5" ht="14.4" x14ac:dyDescent="0.3">
      <c r="A1918">
        <v>39013</v>
      </c>
      <c r="B1918" t="s">
        <v>2648</v>
      </c>
      <c r="C1918" t="s">
        <v>179</v>
      </c>
      <c r="D1918" t="s">
        <v>180</v>
      </c>
      <c r="E1918" s="446" t="s">
        <v>589</v>
      </c>
    </row>
    <row r="1919" spans="1:5" ht="14.4" x14ac:dyDescent="0.3">
      <c r="A1919">
        <v>44919</v>
      </c>
      <c r="B1919" t="s">
        <v>2649</v>
      </c>
      <c r="C1919" t="s">
        <v>179</v>
      </c>
      <c r="D1919" t="s">
        <v>180</v>
      </c>
      <c r="E1919" s="446" t="s">
        <v>7295</v>
      </c>
    </row>
    <row r="1920" spans="1:5" ht="14.4" x14ac:dyDescent="0.3">
      <c r="A1920">
        <v>40433</v>
      </c>
      <c r="B1920" t="s">
        <v>2650</v>
      </c>
      <c r="C1920" t="s">
        <v>179</v>
      </c>
      <c r="D1920" t="s">
        <v>180</v>
      </c>
      <c r="E1920" s="446" t="s">
        <v>311</v>
      </c>
    </row>
    <row r="1921" spans="1:5" ht="14.4" x14ac:dyDescent="0.3">
      <c r="A1921">
        <v>20219</v>
      </c>
      <c r="B1921" t="s">
        <v>7296</v>
      </c>
      <c r="C1921" t="s">
        <v>179</v>
      </c>
      <c r="D1921" t="s">
        <v>189</v>
      </c>
      <c r="E1921" s="446" t="s">
        <v>2651</v>
      </c>
    </row>
    <row r="1922" spans="1:5" ht="14.4" x14ac:dyDescent="0.3">
      <c r="A1922">
        <v>36484</v>
      </c>
      <c r="B1922" t="s">
        <v>2652</v>
      </c>
      <c r="C1922" t="s">
        <v>179</v>
      </c>
      <c r="D1922" t="s">
        <v>180</v>
      </c>
      <c r="E1922" s="446" t="s">
        <v>2653</v>
      </c>
    </row>
    <row r="1923" spans="1:5" ht="14.4" x14ac:dyDescent="0.3">
      <c r="A1923">
        <v>38367</v>
      </c>
      <c r="B1923" t="s">
        <v>2654</v>
      </c>
      <c r="C1923" t="s">
        <v>179</v>
      </c>
      <c r="D1923" t="s">
        <v>180</v>
      </c>
      <c r="E1923" s="446" t="s">
        <v>7297</v>
      </c>
    </row>
    <row r="1924" spans="1:5" ht="14.4" x14ac:dyDescent="0.3">
      <c r="A1924">
        <v>38368</v>
      </c>
      <c r="B1924" t="s">
        <v>2655</v>
      </c>
      <c r="C1924" t="s">
        <v>179</v>
      </c>
      <c r="D1924" t="s">
        <v>180</v>
      </c>
      <c r="E1924" s="446" t="s">
        <v>213</v>
      </c>
    </row>
    <row r="1925" spans="1:5" ht="14.4" x14ac:dyDescent="0.3">
      <c r="A1925">
        <v>38091</v>
      </c>
      <c r="B1925" t="s">
        <v>2656</v>
      </c>
      <c r="C1925" t="s">
        <v>179</v>
      </c>
      <c r="D1925" t="s">
        <v>180</v>
      </c>
      <c r="E1925" s="446" t="s">
        <v>7298</v>
      </c>
    </row>
    <row r="1926" spans="1:5" ht="14.4" x14ac:dyDescent="0.3">
      <c r="A1926">
        <v>38095</v>
      </c>
      <c r="B1926" t="s">
        <v>2657</v>
      </c>
      <c r="C1926" t="s">
        <v>179</v>
      </c>
      <c r="D1926" t="s">
        <v>180</v>
      </c>
      <c r="E1926" s="446" t="s">
        <v>4276</v>
      </c>
    </row>
    <row r="1927" spans="1:5" ht="14.4" x14ac:dyDescent="0.3">
      <c r="A1927">
        <v>38092</v>
      </c>
      <c r="B1927" t="s">
        <v>2658</v>
      </c>
      <c r="C1927" t="s">
        <v>179</v>
      </c>
      <c r="D1927" t="s">
        <v>180</v>
      </c>
      <c r="E1927" s="446" t="s">
        <v>1198</v>
      </c>
    </row>
    <row r="1928" spans="1:5" ht="14.4" x14ac:dyDescent="0.3">
      <c r="A1928">
        <v>38093</v>
      </c>
      <c r="B1928" t="s">
        <v>2660</v>
      </c>
      <c r="C1928" t="s">
        <v>179</v>
      </c>
      <c r="D1928" t="s">
        <v>180</v>
      </c>
      <c r="E1928" s="446" t="s">
        <v>3199</v>
      </c>
    </row>
    <row r="1929" spans="1:5" ht="14.4" x14ac:dyDescent="0.3">
      <c r="A1929">
        <v>38096</v>
      </c>
      <c r="B1929" t="s">
        <v>2662</v>
      </c>
      <c r="C1929" t="s">
        <v>179</v>
      </c>
      <c r="D1929" t="s">
        <v>180</v>
      </c>
      <c r="E1929" s="446" t="s">
        <v>7112</v>
      </c>
    </row>
    <row r="1930" spans="1:5" ht="14.4" x14ac:dyDescent="0.3">
      <c r="A1930">
        <v>38094</v>
      </c>
      <c r="B1930" t="s">
        <v>2663</v>
      </c>
      <c r="C1930" t="s">
        <v>179</v>
      </c>
      <c r="D1930" t="s">
        <v>180</v>
      </c>
      <c r="E1930" s="446" t="s">
        <v>7295</v>
      </c>
    </row>
    <row r="1931" spans="1:5" ht="14.4" x14ac:dyDescent="0.3">
      <c r="A1931">
        <v>38097</v>
      </c>
      <c r="B1931" t="s">
        <v>2664</v>
      </c>
      <c r="C1931" t="s">
        <v>179</v>
      </c>
      <c r="D1931" t="s">
        <v>180</v>
      </c>
      <c r="E1931" s="446" t="s">
        <v>7299</v>
      </c>
    </row>
    <row r="1932" spans="1:5" ht="14.4" x14ac:dyDescent="0.3">
      <c r="A1932">
        <v>38098</v>
      </c>
      <c r="B1932" t="s">
        <v>2665</v>
      </c>
      <c r="C1932" t="s">
        <v>179</v>
      </c>
      <c r="D1932" t="s">
        <v>180</v>
      </c>
      <c r="E1932" s="446" t="s">
        <v>7299</v>
      </c>
    </row>
    <row r="1933" spans="1:5" ht="14.4" x14ac:dyDescent="0.3">
      <c r="A1933">
        <v>11186</v>
      </c>
      <c r="B1933" t="s">
        <v>2666</v>
      </c>
      <c r="C1933" t="s">
        <v>693</v>
      </c>
      <c r="D1933" t="s">
        <v>180</v>
      </c>
      <c r="E1933" s="446" t="s">
        <v>7300</v>
      </c>
    </row>
    <row r="1934" spans="1:5" ht="14.4" x14ac:dyDescent="0.3">
      <c r="A1934">
        <v>11558</v>
      </c>
      <c r="B1934" t="s">
        <v>2667</v>
      </c>
      <c r="C1934" t="s">
        <v>710</v>
      </c>
      <c r="D1934" t="s">
        <v>180</v>
      </c>
      <c r="E1934" s="446" t="s">
        <v>2668</v>
      </c>
    </row>
    <row r="1935" spans="1:5" ht="14.4" x14ac:dyDescent="0.3">
      <c r="A1935">
        <v>11557</v>
      </c>
      <c r="B1935" t="s">
        <v>2669</v>
      </c>
      <c r="C1935" t="s">
        <v>710</v>
      </c>
      <c r="D1935" t="s">
        <v>180</v>
      </c>
      <c r="E1935" s="446" t="s">
        <v>2670</v>
      </c>
    </row>
    <row r="1936" spans="1:5" ht="14.4" x14ac:dyDescent="0.3">
      <c r="A1936">
        <v>2759</v>
      </c>
      <c r="B1936" t="s">
        <v>2671</v>
      </c>
      <c r="C1936" t="s">
        <v>179</v>
      </c>
      <c r="D1936" t="s">
        <v>189</v>
      </c>
      <c r="E1936" s="446" t="s">
        <v>3495</v>
      </c>
    </row>
    <row r="1937" spans="1:5" ht="14.4" x14ac:dyDescent="0.3">
      <c r="A1937">
        <v>38124</v>
      </c>
      <c r="B1937" t="s">
        <v>2672</v>
      </c>
      <c r="C1937" t="s">
        <v>179</v>
      </c>
      <c r="D1937" t="s">
        <v>189</v>
      </c>
      <c r="E1937" s="446" t="s">
        <v>2170</v>
      </c>
    </row>
    <row r="1938" spans="1:5" ht="14.4" x14ac:dyDescent="0.3">
      <c r="A1938">
        <v>38380</v>
      </c>
      <c r="B1938" t="s">
        <v>7301</v>
      </c>
      <c r="C1938" t="s">
        <v>179</v>
      </c>
      <c r="D1938" t="s">
        <v>180</v>
      </c>
      <c r="E1938" s="446" t="s">
        <v>7302</v>
      </c>
    </row>
    <row r="1939" spans="1:5" ht="14.4" x14ac:dyDescent="0.3">
      <c r="A1939">
        <v>42429</v>
      </c>
      <c r="B1939" t="s">
        <v>2673</v>
      </c>
      <c r="C1939" t="s">
        <v>179</v>
      </c>
      <c r="D1939" t="s">
        <v>180</v>
      </c>
      <c r="E1939" s="446" t="s">
        <v>2674</v>
      </c>
    </row>
    <row r="1940" spans="1:5" ht="14.4" x14ac:dyDescent="0.3">
      <c r="A1940">
        <v>39616</v>
      </c>
      <c r="B1940" t="s">
        <v>2675</v>
      </c>
      <c r="C1940" t="s">
        <v>179</v>
      </c>
      <c r="D1940" t="s">
        <v>189</v>
      </c>
      <c r="E1940" s="446" t="s">
        <v>7303</v>
      </c>
    </row>
    <row r="1941" spans="1:5" ht="14.4" x14ac:dyDescent="0.3">
      <c r="A1941">
        <v>39618</v>
      </c>
      <c r="B1941" t="s">
        <v>2676</v>
      </c>
      <c r="C1941" t="s">
        <v>179</v>
      </c>
      <c r="D1941" t="s">
        <v>180</v>
      </c>
      <c r="E1941" s="446" t="s">
        <v>7304</v>
      </c>
    </row>
    <row r="1942" spans="1:5" ht="14.4" x14ac:dyDescent="0.3">
      <c r="A1942">
        <v>39619</v>
      </c>
      <c r="B1942" t="s">
        <v>2677</v>
      </c>
      <c r="C1942" t="s">
        <v>179</v>
      </c>
      <c r="D1942" t="s">
        <v>180</v>
      </c>
      <c r="E1942" s="446" t="s">
        <v>7305</v>
      </c>
    </row>
    <row r="1943" spans="1:5" ht="14.4" x14ac:dyDescent="0.3">
      <c r="A1943">
        <v>39613</v>
      </c>
      <c r="B1943" t="s">
        <v>2678</v>
      </c>
      <c r="C1943" t="s">
        <v>179</v>
      </c>
      <c r="D1943" t="s">
        <v>180</v>
      </c>
      <c r="E1943" s="446" t="s">
        <v>7306</v>
      </c>
    </row>
    <row r="1944" spans="1:5" ht="14.4" x14ac:dyDescent="0.3">
      <c r="A1944">
        <v>39614</v>
      </c>
      <c r="B1944" t="s">
        <v>2679</v>
      </c>
      <c r="C1944" t="s">
        <v>179</v>
      </c>
      <c r="D1944" t="s">
        <v>180</v>
      </c>
      <c r="E1944" s="446" t="s">
        <v>7307</v>
      </c>
    </row>
    <row r="1945" spans="1:5" ht="14.4" x14ac:dyDescent="0.3">
      <c r="A1945">
        <v>38538</v>
      </c>
      <c r="B1945" t="s">
        <v>2680</v>
      </c>
      <c r="C1945" t="s">
        <v>247</v>
      </c>
      <c r="D1945" t="s">
        <v>189</v>
      </c>
      <c r="E1945" s="446" t="s">
        <v>7308</v>
      </c>
    </row>
    <row r="1946" spans="1:5" ht="14.4" x14ac:dyDescent="0.3">
      <c r="A1946">
        <v>38539</v>
      </c>
      <c r="B1946" t="s">
        <v>2681</v>
      </c>
      <c r="C1946" t="s">
        <v>247</v>
      </c>
      <c r="D1946" t="s">
        <v>180</v>
      </c>
      <c r="E1946" s="446" t="s">
        <v>7309</v>
      </c>
    </row>
    <row r="1947" spans="1:5" ht="14.4" x14ac:dyDescent="0.3">
      <c r="A1947">
        <v>38540</v>
      </c>
      <c r="B1947" t="s">
        <v>2682</v>
      </c>
      <c r="C1947" t="s">
        <v>247</v>
      </c>
      <c r="D1947" t="s">
        <v>180</v>
      </c>
      <c r="E1947" s="446" t="s">
        <v>7310</v>
      </c>
    </row>
    <row r="1948" spans="1:5" ht="14.4" x14ac:dyDescent="0.3">
      <c r="A1948">
        <v>38384</v>
      </c>
      <c r="B1948" t="s">
        <v>2683</v>
      </c>
      <c r="C1948" t="s">
        <v>179</v>
      </c>
      <c r="D1948" t="s">
        <v>180</v>
      </c>
      <c r="E1948" s="446" t="s">
        <v>2684</v>
      </c>
    </row>
    <row r="1949" spans="1:5" ht="14.4" x14ac:dyDescent="0.3">
      <c r="A1949">
        <v>13</v>
      </c>
      <c r="B1949" t="s">
        <v>2685</v>
      </c>
      <c r="C1949" t="s">
        <v>252</v>
      </c>
      <c r="D1949" t="s">
        <v>180</v>
      </c>
      <c r="E1949" s="446" t="s">
        <v>2686</v>
      </c>
    </row>
    <row r="1950" spans="1:5" ht="14.4" x14ac:dyDescent="0.3">
      <c r="A1950">
        <v>2762</v>
      </c>
      <c r="B1950" t="s">
        <v>2687</v>
      </c>
      <c r="C1950" t="s">
        <v>247</v>
      </c>
      <c r="D1950" t="s">
        <v>180</v>
      </c>
      <c r="E1950" s="446" t="s">
        <v>3535</v>
      </c>
    </row>
    <row r="1951" spans="1:5" ht="14.4" x14ac:dyDescent="0.3">
      <c r="A1951">
        <v>21142</v>
      </c>
      <c r="B1951" t="s">
        <v>2688</v>
      </c>
      <c r="C1951" t="s">
        <v>179</v>
      </c>
      <c r="D1951" t="s">
        <v>180</v>
      </c>
      <c r="E1951" s="446" t="s">
        <v>7311</v>
      </c>
    </row>
    <row r="1952" spans="1:5" ht="14.4" x14ac:dyDescent="0.3">
      <c r="A1952">
        <v>4223</v>
      </c>
      <c r="B1952" t="s">
        <v>2689</v>
      </c>
      <c r="C1952" t="s">
        <v>254</v>
      </c>
      <c r="D1952" t="s">
        <v>189</v>
      </c>
      <c r="E1952" s="446" t="s">
        <v>3685</v>
      </c>
    </row>
    <row r="1953" spans="1:5" ht="14.4" x14ac:dyDescent="0.3">
      <c r="A1953">
        <v>37372</v>
      </c>
      <c r="B1953" t="s">
        <v>2691</v>
      </c>
      <c r="C1953" t="s">
        <v>375</v>
      </c>
      <c r="D1953" t="s">
        <v>189</v>
      </c>
      <c r="E1953" s="446" t="s">
        <v>2692</v>
      </c>
    </row>
    <row r="1954" spans="1:5" ht="14.4" x14ac:dyDescent="0.3">
      <c r="A1954">
        <v>40863</v>
      </c>
      <c r="B1954" t="s">
        <v>2693</v>
      </c>
      <c r="C1954" t="s">
        <v>378</v>
      </c>
      <c r="D1954" t="s">
        <v>189</v>
      </c>
      <c r="E1954" s="446" t="s">
        <v>2694</v>
      </c>
    </row>
    <row r="1955" spans="1:5" ht="14.4" x14ac:dyDescent="0.3">
      <c r="A1955">
        <v>38475</v>
      </c>
      <c r="B1955" t="s">
        <v>2695</v>
      </c>
      <c r="C1955" t="s">
        <v>179</v>
      </c>
      <c r="D1955" t="s">
        <v>180</v>
      </c>
      <c r="E1955" s="446" t="s">
        <v>7312</v>
      </c>
    </row>
    <row r="1956" spans="1:5" ht="14.4" x14ac:dyDescent="0.3">
      <c r="A1956">
        <v>38474</v>
      </c>
      <c r="B1956" t="s">
        <v>2696</v>
      </c>
      <c r="C1956" t="s">
        <v>179</v>
      </c>
      <c r="D1956" t="s">
        <v>180</v>
      </c>
      <c r="E1956" s="446" t="s">
        <v>7313</v>
      </c>
    </row>
    <row r="1957" spans="1:5" ht="14.4" x14ac:dyDescent="0.3">
      <c r="A1957">
        <v>10886</v>
      </c>
      <c r="B1957" t="s">
        <v>2697</v>
      </c>
      <c r="C1957" t="s">
        <v>179</v>
      </c>
      <c r="D1957" t="s">
        <v>180</v>
      </c>
      <c r="E1957" s="446" t="s">
        <v>2698</v>
      </c>
    </row>
    <row r="1958" spans="1:5" ht="14.4" x14ac:dyDescent="0.3">
      <c r="A1958">
        <v>10888</v>
      </c>
      <c r="B1958" t="s">
        <v>2699</v>
      </c>
      <c r="C1958" t="s">
        <v>179</v>
      </c>
      <c r="D1958" t="s">
        <v>180</v>
      </c>
      <c r="E1958" s="446" t="s">
        <v>2700</v>
      </c>
    </row>
    <row r="1959" spans="1:5" ht="14.4" x14ac:dyDescent="0.3">
      <c r="A1959">
        <v>10889</v>
      </c>
      <c r="B1959" t="s">
        <v>2701</v>
      </c>
      <c r="C1959" t="s">
        <v>179</v>
      </c>
      <c r="D1959" t="s">
        <v>180</v>
      </c>
      <c r="E1959" s="446" t="s">
        <v>2702</v>
      </c>
    </row>
    <row r="1960" spans="1:5" ht="14.4" x14ac:dyDescent="0.3">
      <c r="A1960">
        <v>10890</v>
      </c>
      <c r="B1960" t="s">
        <v>2703</v>
      </c>
      <c r="C1960" t="s">
        <v>179</v>
      </c>
      <c r="D1960" t="s">
        <v>180</v>
      </c>
      <c r="E1960" s="446" t="s">
        <v>2704</v>
      </c>
    </row>
    <row r="1961" spans="1:5" ht="14.4" x14ac:dyDescent="0.3">
      <c r="A1961">
        <v>10891</v>
      </c>
      <c r="B1961" t="s">
        <v>2705</v>
      </c>
      <c r="C1961" t="s">
        <v>179</v>
      </c>
      <c r="D1961" t="s">
        <v>180</v>
      </c>
      <c r="E1961" s="446" t="s">
        <v>2706</v>
      </c>
    </row>
    <row r="1962" spans="1:5" ht="14.4" x14ac:dyDescent="0.3">
      <c r="A1962">
        <v>10892</v>
      </c>
      <c r="B1962" t="s">
        <v>2707</v>
      </c>
      <c r="C1962" t="s">
        <v>179</v>
      </c>
      <c r="D1962" t="s">
        <v>189</v>
      </c>
      <c r="E1962" s="446" t="s">
        <v>2708</v>
      </c>
    </row>
    <row r="1963" spans="1:5" ht="14.4" x14ac:dyDescent="0.3">
      <c r="A1963">
        <v>20977</v>
      </c>
      <c r="B1963" t="s">
        <v>2709</v>
      </c>
      <c r="C1963" t="s">
        <v>179</v>
      </c>
      <c r="D1963" t="s">
        <v>180</v>
      </c>
      <c r="E1963" s="446" t="s">
        <v>2710</v>
      </c>
    </row>
    <row r="1964" spans="1:5" ht="14.4" x14ac:dyDescent="0.3">
      <c r="A1964">
        <v>3073</v>
      </c>
      <c r="B1964" t="s">
        <v>2711</v>
      </c>
      <c r="C1964" t="s">
        <v>179</v>
      </c>
      <c r="D1964" t="s">
        <v>180</v>
      </c>
      <c r="E1964" s="446" t="s">
        <v>7314</v>
      </c>
    </row>
    <row r="1965" spans="1:5" ht="14.4" x14ac:dyDescent="0.3">
      <c r="A1965">
        <v>3074</v>
      </c>
      <c r="B1965" t="s">
        <v>2712</v>
      </c>
      <c r="C1965" t="s">
        <v>179</v>
      </c>
      <c r="D1965" t="s">
        <v>180</v>
      </c>
      <c r="E1965" s="446" t="s">
        <v>7315</v>
      </c>
    </row>
    <row r="1966" spans="1:5" ht="14.4" x14ac:dyDescent="0.3">
      <c r="A1966">
        <v>3076</v>
      </c>
      <c r="B1966" t="s">
        <v>2713</v>
      </c>
      <c r="C1966" t="s">
        <v>179</v>
      </c>
      <c r="D1966" t="s">
        <v>180</v>
      </c>
      <c r="E1966" s="446" t="s">
        <v>7316</v>
      </c>
    </row>
    <row r="1967" spans="1:5" ht="14.4" x14ac:dyDescent="0.3">
      <c r="A1967">
        <v>3075</v>
      </c>
      <c r="B1967" t="s">
        <v>2714</v>
      </c>
      <c r="C1967" t="s">
        <v>179</v>
      </c>
      <c r="D1967" t="s">
        <v>180</v>
      </c>
      <c r="E1967" s="446" t="s">
        <v>7317</v>
      </c>
    </row>
    <row r="1968" spans="1:5" ht="14.4" x14ac:dyDescent="0.3">
      <c r="A1968">
        <v>10781</v>
      </c>
      <c r="B1968" t="s">
        <v>2715</v>
      </c>
      <c r="C1968" t="s">
        <v>179</v>
      </c>
      <c r="D1968" t="s">
        <v>180</v>
      </c>
      <c r="E1968" s="446" t="s">
        <v>7318</v>
      </c>
    </row>
    <row r="1969" spans="1:5" ht="14.4" x14ac:dyDescent="0.3">
      <c r="A1969">
        <v>11480</v>
      </c>
      <c r="B1969" t="s">
        <v>2717</v>
      </c>
      <c r="C1969" t="s">
        <v>1868</v>
      </c>
      <c r="D1969" t="s">
        <v>180</v>
      </c>
      <c r="E1969" s="446" t="s">
        <v>7319</v>
      </c>
    </row>
    <row r="1970" spans="1:5" ht="14.4" x14ac:dyDescent="0.3">
      <c r="A1970">
        <v>43612</v>
      </c>
      <c r="B1970" t="s">
        <v>7320</v>
      </c>
      <c r="C1970" t="s">
        <v>1868</v>
      </c>
      <c r="D1970" t="s">
        <v>180</v>
      </c>
      <c r="E1970" s="446" t="s">
        <v>7321</v>
      </c>
    </row>
    <row r="1971" spans="1:5" ht="14.4" x14ac:dyDescent="0.3">
      <c r="A1971">
        <v>43613</v>
      </c>
      <c r="B1971" t="s">
        <v>7322</v>
      </c>
      <c r="C1971" t="s">
        <v>1868</v>
      </c>
      <c r="D1971" t="s">
        <v>180</v>
      </c>
      <c r="E1971" s="446" t="s">
        <v>7323</v>
      </c>
    </row>
    <row r="1972" spans="1:5" ht="14.4" x14ac:dyDescent="0.3">
      <c r="A1972">
        <v>11469</v>
      </c>
      <c r="B1972" t="s">
        <v>2718</v>
      </c>
      <c r="C1972" t="s">
        <v>179</v>
      </c>
      <c r="D1972" t="s">
        <v>180</v>
      </c>
      <c r="E1972" s="446" t="s">
        <v>7324</v>
      </c>
    </row>
    <row r="1973" spans="1:5" ht="14.4" x14ac:dyDescent="0.3">
      <c r="A1973">
        <v>11468</v>
      </c>
      <c r="B1973" t="s">
        <v>2719</v>
      </c>
      <c r="C1973" t="s">
        <v>179</v>
      </c>
      <c r="D1973" t="s">
        <v>180</v>
      </c>
      <c r="E1973" s="446" t="s">
        <v>7325</v>
      </c>
    </row>
    <row r="1974" spans="1:5" ht="14.4" x14ac:dyDescent="0.3">
      <c r="A1974">
        <v>11484</v>
      </c>
      <c r="B1974" t="s">
        <v>2720</v>
      </c>
      <c r="C1974" t="s">
        <v>179</v>
      </c>
      <c r="D1974" t="s">
        <v>180</v>
      </c>
      <c r="E1974" s="446" t="s">
        <v>7326</v>
      </c>
    </row>
    <row r="1975" spans="1:5" ht="14.4" x14ac:dyDescent="0.3">
      <c r="A1975">
        <v>38155</v>
      </c>
      <c r="B1975" t="s">
        <v>2721</v>
      </c>
      <c r="C1975" t="s">
        <v>179</v>
      </c>
      <c r="D1975" t="s">
        <v>180</v>
      </c>
      <c r="E1975" s="446" t="s">
        <v>7327</v>
      </c>
    </row>
    <row r="1976" spans="1:5" ht="14.4" x14ac:dyDescent="0.3">
      <c r="A1976">
        <v>11467</v>
      </c>
      <c r="B1976" t="s">
        <v>2722</v>
      </c>
      <c r="C1976" t="s">
        <v>179</v>
      </c>
      <c r="D1976" t="s">
        <v>180</v>
      </c>
      <c r="E1976" s="446" t="s">
        <v>2026</v>
      </c>
    </row>
    <row r="1977" spans="1:5" ht="14.4" x14ac:dyDescent="0.3">
      <c r="A1977">
        <v>38153</v>
      </c>
      <c r="B1977" t="s">
        <v>2723</v>
      </c>
      <c r="C1977" t="s">
        <v>1868</v>
      </c>
      <c r="D1977" t="s">
        <v>180</v>
      </c>
      <c r="E1977" s="446" t="s">
        <v>7328</v>
      </c>
    </row>
    <row r="1978" spans="1:5" ht="14.4" x14ac:dyDescent="0.3">
      <c r="A1978">
        <v>43607</v>
      </c>
      <c r="B1978" t="s">
        <v>7329</v>
      </c>
      <c r="C1978" t="s">
        <v>1868</v>
      </c>
      <c r="D1978" t="s">
        <v>180</v>
      </c>
      <c r="E1978" s="446" t="s">
        <v>7330</v>
      </c>
    </row>
    <row r="1979" spans="1:5" ht="14.4" x14ac:dyDescent="0.3">
      <c r="A1979">
        <v>3080</v>
      </c>
      <c r="B1979" t="s">
        <v>2724</v>
      </c>
      <c r="C1979" t="s">
        <v>1868</v>
      </c>
      <c r="D1979" t="s">
        <v>189</v>
      </c>
      <c r="E1979" s="446" t="s">
        <v>6350</v>
      </c>
    </row>
    <row r="1980" spans="1:5" ht="14.4" x14ac:dyDescent="0.3">
      <c r="A1980">
        <v>3081</v>
      </c>
      <c r="B1980" t="s">
        <v>2725</v>
      </c>
      <c r="C1980" t="s">
        <v>1868</v>
      </c>
      <c r="D1980" t="s">
        <v>180</v>
      </c>
      <c r="E1980" s="446" t="s">
        <v>7331</v>
      </c>
    </row>
    <row r="1981" spans="1:5" ht="14.4" x14ac:dyDescent="0.3">
      <c r="A1981">
        <v>3090</v>
      </c>
      <c r="B1981" t="s">
        <v>2726</v>
      </c>
      <c r="C1981" t="s">
        <v>1868</v>
      </c>
      <c r="D1981" t="s">
        <v>180</v>
      </c>
      <c r="E1981" s="446" t="s">
        <v>7332</v>
      </c>
    </row>
    <row r="1982" spans="1:5" ht="14.4" x14ac:dyDescent="0.3">
      <c r="A1982">
        <v>43611</v>
      </c>
      <c r="B1982" t="s">
        <v>2727</v>
      </c>
      <c r="C1982" t="s">
        <v>1868</v>
      </c>
      <c r="D1982" t="s">
        <v>180</v>
      </c>
      <c r="E1982" s="446" t="s">
        <v>7333</v>
      </c>
    </row>
    <row r="1983" spans="1:5" ht="14.4" x14ac:dyDescent="0.3">
      <c r="A1983">
        <v>3103</v>
      </c>
      <c r="B1983" t="s">
        <v>2728</v>
      </c>
      <c r="C1983" t="s">
        <v>179</v>
      </c>
      <c r="D1983" t="s">
        <v>180</v>
      </c>
      <c r="E1983" s="446" t="s">
        <v>7334</v>
      </c>
    </row>
    <row r="1984" spans="1:5" ht="14.4" x14ac:dyDescent="0.3">
      <c r="A1984">
        <v>3097</v>
      </c>
      <c r="B1984" t="s">
        <v>2729</v>
      </c>
      <c r="C1984" t="s">
        <v>1868</v>
      </c>
      <c r="D1984" t="s">
        <v>180</v>
      </c>
      <c r="E1984" s="446" t="s">
        <v>7335</v>
      </c>
    </row>
    <row r="1985" spans="1:5" ht="14.4" x14ac:dyDescent="0.3">
      <c r="A1985">
        <v>3099</v>
      </c>
      <c r="B1985" t="s">
        <v>2730</v>
      </c>
      <c r="C1985" t="s">
        <v>1868</v>
      </c>
      <c r="D1985" t="s">
        <v>180</v>
      </c>
      <c r="E1985" s="446" t="s">
        <v>7336</v>
      </c>
    </row>
    <row r="1986" spans="1:5" ht="14.4" x14ac:dyDescent="0.3">
      <c r="A1986">
        <v>38151</v>
      </c>
      <c r="B1986" t="s">
        <v>2731</v>
      </c>
      <c r="C1986" t="s">
        <v>1868</v>
      </c>
      <c r="D1986" t="s">
        <v>180</v>
      </c>
      <c r="E1986" s="446" t="s">
        <v>7337</v>
      </c>
    </row>
    <row r="1987" spans="1:5" ht="14.4" x14ac:dyDescent="0.3">
      <c r="A1987">
        <v>38152</v>
      </c>
      <c r="B1987" t="s">
        <v>2732</v>
      </c>
      <c r="C1987" t="s">
        <v>1868</v>
      </c>
      <c r="D1987" t="s">
        <v>180</v>
      </c>
      <c r="E1987" s="446" t="s">
        <v>7338</v>
      </c>
    </row>
    <row r="1988" spans="1:5" ht="14.4" x14ac:dyDescent="0.3">
      <c r="A1988">
        <v>43610</v>
      </c>
      <c r="B1988" t="s">
        <v>2733</v>
      </c>
      <c r="C1988" t="s">
        <v>1868</v>
      </c>
      <c r="D1988" t="s">
        <v>180</v>
      </c>
      <c r="E1988" s="446" t="s">
        <v>7339</v>
      </c>
    </row>
    <row r="1989" spans="1:5" ht="14.4" x14ac:dyDescent="0.3">
      <c r="A1989">
        <v>3093</v>
      </c>
      <c r="B1989" t="s">
        <v>2734</v>
      </c>
      <c r="C1989" t="s">
        <v>1868</v>
      </c>
      <c r="D1989" t="s">
        <v>180</v>
      </c>
      <c r="E1989" s="446" t="s">
        <v>7336</v>
      </c>
    </row>
    <row r="1990" spans="1:5" ht="14.4" x14ac:dyDescent="0.3">
      <c r="A1990">
        <v>38165</v>
      </c>
      <c r="B1990" t="s">
        <v>2735</v>
      </c>
      <c r="C1990" t="s">
        <v>1868</v>
      </c>
      <c r="D1990" t="s">
        <v>180</v>
      </c>
      <c r="E1990" s="446" t="s">
        <v>2736</v>
      </c>
    </row>
    <row r="1991" spans="1:5" ht="14.4" x14ac:dyDescent="0.3">
      <c r="A1991">
        <v>38177</v>
      </c>
      <c r="B1991" t="s">
        <v>2737</v>
      </c>
      <c r="C1991" t="s">
        <v>179</v>
      </c>
      <c r="D1991" t="s">
        <v>180</v>
      </c>
      <c r="E1991" s="446" t="s">
        <v>2738</v>
      </c>
    </row>
    <row r="1992" spans="1:5" ht="14.4" x14ac:dyDescent="0.3">
      <c r="A1992">
        <v>11458</v>
      </c>
      <c r="B1992" t="s">
        <v>2739</v>
      </c>
      <c r="C1992" t="s">
        <v>179</v>
      </c>
      <c r="D1992" t="s">
        <v>180</v>
      </c>
      <c r="E1992" s="446" t="s">
        <v>2740</v>
      </c>
    </row>
    <row r="1993" spans="1:5" ht="14.4" x14ac:dyDescent="0.3">
      <c r="A1993">
        <v>3108</v>
      </c>
      <c r="B1993" t="s">
        <v>2741</v>
      </c>
      <c r="C1993" t="s">
        <v>179</v>
      </c>
      <c r="D1993" t="s">
        <v>180</v>
      </c>
      <c r="E1993" s="446" t="s">
        <v>2742</v>
      </c>
    </row>
    <row r="1994" spans="1:5" ht="14.4" x14ac:dyDescent="0.3">
      <c r="A1994">
        <v>3105</v>
      </c>
      <c r="B1994" t="s">
        <v>2743</v>
      </c>
      <c r="C1994" t="s">
        <v>179</v>
      </c>
      <c r="D1994" t="s">
        <v>180</v>
      </c>
      <c r="E1994" s="446" t="s">
        <v>2744</v>
      </c>
    </row>
    <row r="1995" spans="1:5" ht="14.4" x14ac:dyDescent="0.3">
      <c r="A1995">
        <v>38178</v>
      </c>
      <c r="B1995" t="s">
        <v>2745</v>
      </c>
      <c r="C1995" t="s">
        <v>179</v>
      </c>
      <c r="D1995" t="s">
        <v>180</v>
      </c>
      <c r="E1995" s="446" t="s">
        <v>2746</v>
      </c>
    </row>
    <row r="1996" spans="1:5" ht="14.4" x14ac:dyDescent="0.3">
      <c r="A1996">
        <v>43575</v>
      </c>
      <c r="B1996" t="s">
        <v>2747</v>
      </c>
      <c r="C1996" t="s">
        <v>179</v>
      </c>
      <c r="D1996" t="s">
        <v>180</v>
      </c>
      <c r="E1996" s="446" t="s">
        <v>2748</v>
      </c>
    </row>
    <row r="1997" spans="1:5" ht="14.4" x14ac:dyDescent="0.3">
      <c r="A1997">
        <v>43577</v>
      </c>
      <c r="B1997" t="s">
        <v>2749</v>
      </c>
      <c r="C1997" t="s">
        <v>179</v>
      </c>
      <c r="D1997" t="s">
        <v>180</v>
      </c>
      <c r="E1997" s="446" t="s">
        <v>2750</v>
      </c>
    </row>
    <row r="1998" spans="1:5" ht="14.4" x14ac:dyDescent="0.3">
      <c r="A1998">
        <v>43458</v>
      </c>
      <c r="B1998" t="s">
        <v>2751</v>
      </c>
      <c r="C1998" t="s">
        <v>375</v>
      </c>
      <c r="D1998" t="s">
        <v>189</v>
      </c>
      <c r="E1998" s="446" t="s">
        <v>185</v>
      </c>
    </row>
    <row r="1999" spans="1:5" ht="14.4" x14ac:dyDescent="0.3">
      <c r="A1999">
        <v>43470</v>
      </c>
      <c r="B1999" t="s">
        <v>2752</v>
      </c>
      <c r="C1999" t="s">
        <v>378</v>
      </c>
      <c r="D1999" t="s">
        <v>189</v>
      </c>
      <c r="E1999" s="446" t="s">
        <v>2753</v>
      </c>
    </row>
    <row r="2000" spans="1:5" ht="14.4" x14ac:dyDescent="0.3">
      <c r="A2000">
        <v>43459</v>
      </c>
      <c r="B2000" t="s">
        <v>2754</v>
      </c>
      <c r="C2000" t="s">
        <v>375</v>
      </c>
      <c r="D2000" t="s">
        <v>189</v>
      </c>
      <c r="E2000" s="446" t="s">
        <v>2755</v>
      </c>
    </row>
    <row r="2001" spans="1:5" ht="14.4" x14ac:dyDescent="0.3">
      <c r="A2001">
        <v>43471</v>
      </c>
      <c r="B2001" t="s">
        <v>2756</v>
      </c>
      <c r="C2001" t="s">
        <v>378</v>
      </c>
      <c r="D2001" t="s">
        <v>189</v>
      </c>
      <c r="E2001" s="446" t="s">
        <v>2757</v>
      </c>
    </row>
    <row r="2002" spans="1:5" ht="14.4" x14ac:dyDescent="0.3">
      <c r="A2002">
        <v>43460</v>
      </c>
      <c r="B2002" t="s">
        <v>2758</v>
      </c>
      <c r="C2002" t="s">
        <v>375</v>
      </c>
      <c r="D2002" t="s">
        <v>189</v>
      </c>
      <c r="E2002" s="446" t="s">
        <v>2759</v>
      </c>
    </row>
    <row r="2003" spans="1:5" ht="14.4" x14ac:dyDescent="0.3">
      <c r="A2003">
        <v>43472</v>
      </c>
      <c r="B2003" t="s">
        <v>2760</v>
      </c>
      <c r="C2003" t="s">
        <v>378</v>
      </c>
      <c r="D2003" t="s">
        <v>189</v>
      </c>
      <c r="E2003" s="446" t="s">
        <v>2761</v>
      </c>
    </row>
    <row r="2004" spans="1:5" ht="14.4" x14ac:dyDescent="0.3">
      <c r="A2004">
        <v>43461</v>
      </c>
      <c r="B2004" t="s">
        <v>2762</v>
      </c>
      <c r="C2004" t="s">
        <v>375</v>
      </c>
      <c r="D2004" t="s">
        <v>189</v>
      </c>
      <c r="E2004" s="446" t="s">
        <v>2763</v>
      </c>
    </row>
    <row r="2005" spans="1:5" ht="14.4" x14ac:dyDescent="0.3">
      <c r="A2005">
        <v>43473</v>
      </c>
      <c r="B2005" t="s">
        <v>2764</v>
      </c>
      <c r="C2005" t="s">
        <v>378</v>
      </c>
      <c r="D2005" t="s">
        <v>189</v>
      </c>
      <c r="E2005" s="446" t="s">
        <v>2765</v>
      </c>
    </row>
    <row r="2006" spans="1:5" ht="14.4" x14ac:dyDescent="0.3">
      <c r="A2006">
        <v>43463</v>
      </c>
      <c r="B2006" t="s">
        <v>2766</v>
      </c>
      <c r="C2006" t="s">
        <v>375</v>
      </c>
      <c r="D2006" t="s">
        <v>189</v>
      </c>
      <c r="E2006" s="446" t="s">
        <v>1331</v>
      </c>
    </row>
    <row r="2007" spans="1:5" ht="14.4" x14ac:dyDescent="0.3">
      <c r="A2007">
        <v>43475</v>
      </c>
      <c r="B2007" t="s">
        <v>2767</v>
      </c>
      <c r="C2007" t="s">
        <v>378</v>
      </c>
      <c r="D2007" t="s">
        <v>189</v>
      </c>
      <c r="E2007" s="446" t="s">
        <v>2768</v>
      </c>
    </row>
    <row r="2008" spans="1:5" ht="14.4" x14ac:dyDescent="0.3">
      <c r="A2008">
        <v>43462</v>
      </c>
      <c r="B2008" t="s">
        <v>2769</v>
      </c>
      <c r="C2008" t="s">
        <v>375</v>
      </c>
      <c r="D2008" t="s">
        <v>189</v>
      </c>
      <c r="E2008" s="446" t="s">
        <v>2770</v>
      </c>
    </row>
    <row r="2009" spans="1:5" ht="14.4" x14ac:dyDescent="0.3">
      <c r="A2009">
        <v>43474</v>
      </c>
      <c r="B2009" t="s">
        <v>2771</v>
      </c>
      <c r="C2009" t="s">
        <v>378</v>
      </c>
      <c r="D2009" t="s">
        <v>189</v>
      </c>
      <c r="E2009" s="446" t="s">
        <v>216</v>
      </c>
    </row>
    <row r="2010" spans="1:5" ht="14.4" x14ac:dyDescent="0.3">
      <c r="A2010">
        <v>43464</v>
      </c>
      <c r="B2010" t="s">
        <v>2772</v>
      </c>
      <c r="C2010" t="s">
        <v>375</v>
      </c>
      <c r="D2010" t="s">
        <v>189</v>
      </c>
      <c r="E2010" s="446" t="s">
        <v>2770</v>
      </c>
    </row>
    <row r="2011" spans="1:5" ht="14.4" x14ac:dyDescent="0.3">
      <c r="A2011">
        <v>43476</v>
      </c>
      <c r="B2011" t="s">
        <v>2773</v>
      </c>
      <c r="C2011" t="s">
        <v>378</v>
      </c>
      <c r="D2011" t="s">
        <v>189</v>
      </c>
      <c r="E2011" s="446" t="s">
        <v>2770</v>
      </c>
    </row>
    <row r="2012" spans="1:5" ht="14.4" x14ac:dyDescent="0.3">
      <c r="A2012">
        <v>43465</v>
      </c>
      <c r="B2012" t="s">
        <v>2774</v>
      </c>
      <c r="C2012" t="s">
        <v>375</v>
      </c>
      <c r="D2012" t="s">
        <v>189</v>
      </c>
      <c r="E2012" s="446" t="s">
        <v>2775</v>
      </c>
    </row>
    <row r="2013" spans="1:5" ht="14.4" x14ac:dyDescent="0.3">
      <c r="A2013">
        <v>43477</v>
      </c>
      <c r="B2013" t="s">
        <v>2776</v>
      </c>
      <c r="C2013" t="s">
        <v>378</v>
      </c>
      <c r="D2013" t="s">
        <v>189</v>
      </c>
      <c r="E2013" s="446" t="s">
        <v>2777</v>
      </c>
    </row>
    <row r="2014" spans="1:5" ht="14.4" x14ac:dyDescent="0.3">
      <c r="A2014">
        <v>43466</v>
      </c>
      <c r="B2014" t="s">
        <v>2778</v>
      </c>
      <c r="C2014" t="s">
        <v>375</v>
      </c>
      <c r="D2014" t="s">
        <v>189</v>
      </c>
      <c r="E2014" s="446" t="s">
        <v>2779</v>
      </c>
    </row>
    <row r="2015" spans="1:5" ht="14.4" x14ac:dyDescent="0.3">
      <c r="A2015">
        <v>43478</v>
      </c>
      <c r="B2015" t="s">
        <v>2780</v>
      </c>
      <c r="C2015" t="s">
        <v>378</v>
      </c>
      <c r="D2015" t="s">
        <v>189</v>
      </c>
      <c r="E2015" s="446" t="s">
        <v>2781</v>
      </c>
    </row>
    <row r="2016" spans="1:5" ht="14.4" x14ac:dyDescent="0.3">
      <c r="A2016">
        <v>43467</v>
      </c>
      <c r="B2016" t="s">
        <v>2782</v>
      </c>
      <c r="C2016" t="s">
        <v>375</v>
      </c>
      <c r="D2016" t="s">
        <v>189</v>
      </c>
      <c r="E2016" s="446" t="s">
        <v>2783</v>
      </c>
    </row>
    <row r="2017" spans="1:5" ht="14.4" x14ac:dyDescent="0.3">
      <c r="A2017">
        <v>43479</v>
      </c>
      <c r="B2017" t="s">
        <v>2784</v>
      </c>
      <c r="C2017" t="s">
        <v>378</v>
      </c>
      <c r="D2017" t="s">
        <v>189</v>
      </c>
      <c r="E2017" s="446" t="s">
        <v>2785</v>
      </c>
    </row>
    <row r="2018" spans="1:5" ht="14.4" x14ac:dyDescent="0.3">
      <c r="A2018">
        <v>43468</v>
      </c>
      <c r="B2018" t="s">
        <v>2786</v>
      </c>
      <c r="C2018" t="s">
        <v>375</v>
      </c>
      <c r="D2018" t="s">
        <v>189</v>
      </c>
      <c r="E2018" s="446" t="s">
        <v>2787</v>
      </c>
    </row>
    <row r="2019" spans="1:5" ht="14.4" x14ac:dyDescent="0.3">
      <c r="A2019">
        <v>43480</v>
      </c>
      <c r="B2019" t="s">
        <v>2788</v>
      </c>
      <c r="C2019" t="s">
        <v>378</v>
      </c>
      <c r="D2019" t="s">
        <v>189</v>
      </c>
      <c r="E2019" s="446" t="s">
        <v>2789</v>
      </c>
    </row>
    <row r="2020" spans="1:5" ht="14.4" x14ac:dyDescent="0.3">
      <c r="A2020">
        <v>43469</v>
      </c>
      <c r="B2020" t="s">
        <v>2790</v>
      </c>
      <c r="C2020" t="s">
        <v>375</v>
      </c>
      <c r="D2020" t="s">
        <v>189</v>
      </c>
      <c r="E2020" s="446" t="s">
        <v>2791</v>
      </c>
    </row>
    <row r="2021" spans="1:5" ht="14.4" x14ac:dyDescent="0.3">
      <c r="A2021">
        <v>43481</v>
      </c>
      <c r="B2021" t="s">
        <v>2792</v>
      </c>
      <c r="C2021" t="s">
        <v>378</v>
      </c>
      <c r="D2021" t="s">
        <v>189</v>
      </c>
      <c r="E2021" s="446" t="s">
        <v>2793</v>
      </c>
    </row>
    <row r="2022" spans="1:5" ht="14.4" x14ac:dyDescent="0.3">
      <c r="A2022">
        <v>3119</v>
      </c>
      <c r="B2022" t="s">
        <v>2794</v>
      </c>
      <c r="C2022" t="s">
        <v>179</v>
      </c>
      <c r="D2022" t="s">
        <v>180</v>
      </c>
      <c r="E2022" s="446" t="s">
        <v>1358</v>
      </c>
    </row>
    <row r="2023" spans="1:5" ht="14.4" x14ac:dyDescent="0.3">
      <c r="A2023">
        <v>3122</v>
      </c>
      <c r="B2023" t="s">
        <v>2795</v>
      </c>
      <c r="C2023" t="s">
        <v>179</v>
      </c>
      <c r="D2023" t="s">
        <v>180</v>
      </c>
      <c r="E2023" s="446" t="s">
        <v>2796</v>
      </c>
    </row>
    <row r="2024" spans="1:5" ht="14.4" x14ac:dyDescent="0.3">
      <c r="A2024">
        <v>3121</v>
      </c>
      <c r="B2024" t="s">
        <v>2797</v>
      </c>
      <c r="C2024" t="s">
        <v>179</v>
      </c>
      <c r="D2024" t="s">
        <v>180</v>
      </c>
      <c r="E2024" s="446" t="s">
        <v>2798</v>
      </c>
    </row>
    <row r="2025" spans="1:5" ht="14.4" x14ac:dyDescent="0.3">
      <c r="A2025">
        <v>3120</v>
      </c>
      <c r="B2025" t="s">
        <v>2799</v>
      </c>
      <c r="C2025" t="s">
        <v>179</v>
      </c>
      <c r="D2025" t="s">
        <v>180</v>
      </c>
      <c r="E2025" s="446" t="s">
        <v>2800</v>
      </c>
    </row>
    <row r="2026" spans="1:5" ht="14.4" x14ac:dyDescent="0.3">
      <c r="A2026">
        <v>11455</v>
      </c>
      <c r="B2026" t="s">
        <v>2801</v>
      </c>
      <c r="C2026" t="s">
        <v>179</v>
      </c>
      <c r="D2026" t="s">
        <v>180</v>
      </c>
      <c r="E2026" s="446" t="s">
        <v>2802</v>
      </c>
    </row>
    <row r="2027" spans="1:5" ht="14.4" x14ac:dyDescent="0.3">
      <c r="A2027">
        <v>11456</v>
      </c>
      <c r="B2027" t="s">
        <v>2803</v>
      </c>
      <c r="C2027" t="s">
        <v>179</v>
      </c>
      <c r="D2027" t="s">
        <v>180</v>
      </c>
      <c r="E2027" s="446" t="s">
        <v>2804</v>
      </c>
    </row>
    <row r="2028" spans="1:5" ht="14.4" x14ac:dyDescent="0.3">
      <c r="A2028">
        <v>3107</v>
      </c>
      <c r="B2028" t="s">
        <v>7340</v>
      </c>
      <c r="C2028" t="s">
        <v>179</v>
      </c>
      <c r="D2028" t="s">
        <v>180</v>
      </c>
      <c r="E2028" s="446" t="s">
        <v>1436</v>
      </c>
    </row>
    <row r="2029" spans="1:5" ht="14.4" x14ac:dyDescent="0.3">
      <c r="A2029">
        <v>43583</v>
      </c>
      <c r="B2029" t="s">
        <v>7341</v>
      </c>
      <c r="C2029" t="s">
        <v>179</v>
      </c>
      <c r="D2029" t="s">
        <v>180</v>
      </c>
      <c r="E2029" s="446" t="s">
        <v>2805</v>
      </c>
    </row>
    <row r="2030" spans="1:5" ht="14.4" x14ac:dyDescent="0.3">
      <c r="A2030">
        <v>43586</v>
      </c>
      <c r="B2030" t="s">
        <v>7342</v>
      </c>
      <c r="C2030" t="s">
        <v>179</v>
      </c>
      <c r="D2030" t="s">
        <v>180</v>
      </c>
      <c r="E2030" s="446" t="s">
        <v>2806</v>
      </c>
    </row>
    <row r="2031" spans="1:5" ht="14.4" x14ac:dyDescent="0.3">
      <c r="A2031">
        <v>11461</v>
      </c>
      <c r="B2031" t="s">
        <v>7343</v>
      </c>
      <c r="C2031" t="s">
        <v>179</v>
      </c>
      <c r="D2031" t="s">
        <v>180</v>
      </c>
      <c r="E2031" s="446" t="s">
        <v>2807</v>
      </c>
    </row>
    <row r="2032" spans="1:5" ht="14.4" x14ac:dyDescent="0.3">
      <c r="A2032">
        <v>43587</v>
      </c>
      <c r="B2032" t="s">
        <v>7344</v>
      </c>
      <c r="C2032" t="s">
        <v>179</v>
      </c>
      <c r="D2032" t="s">
        <v>180</v>
      </c>
      <c r="E2032" s="446" t="s">
        <v>1519</v>
      </c>
    </row>
    <row r="2033" spans="1:5" ht="14.4" x14ac:dyDescent="0.3">
      <c r="A2033">
        <v>3106</v>
      </c>
      <c r="B2033" t="s">
        <v>2808</v>
      </c>
      <c r="C2033" t="s">
        <v>179</v>
      </c>
      <c r="D2033" t="s">
        <v>180</v>
      </c>
      <c r="E2033" s="446" t="s">
        <v>1693</v>
      </c>
    </row>
    <row r="2034" spans="1:5" ht="14.4" x14ac:dyDescent="0.3">
      <c r="A2034">
        <v>44539</v>
      </c>
      <c r="B2034" t="s">
        <v>2809</v>
      </c>
      <c r="C2034" t="s">
        <v>252</v>
      </c>
      <c r="D2034" t="s">
        <v>180</v>
      </c>
      <c r="E2034" s="446" t="s">
        <v>182</v>
      </c>
    </row>
    <row r="2035" spans="1:5" ht="14.4" x14ac:dyDescent="0.3">
      <c r="A2035">
        <v>3123</v>
      </c>
      <c r="B2035" t="s">
        <v>2810</v>
      </c>
      <c r="C2035" t="s">
        <v>252</v>
      </c>
      <c r="D2035" t="s">
        <v>189</v>
      </c>
      <c r="E2035" s="446" t="s">
        <v>2519</v>
      </c>
    </row>
    <row r="2036" spans="1:5" ht="14.4" x14ac:dyDescent="0.3">
      <c r="A2036">
        <v>38125</v>
      </c>
      <c r="B2036" t="s">
        <v>2811</v>
      </c>
      <c r="C2036" t="s">
        <v>252</v>
      </c>
      <c r="D2036" t="s">
        <v>180</v>
      </c>
      <c r="E2036" s="446" t="s">
        <v>2812</v>
      </c>
    </row>
    <row r="2037" spans="1:5" ht="14.4" x14ac:dyDescent="0.3">
      <c r="A2037">
        <v>39014</v>
      </c>
      <c r="B2037" t="s">
        <v>2813</v>
      </c>
      <c r="C2037" t="s">
        <v>252</v>
      </c>
      <c r="D2037" t="s">
        <v>180</v>
      </c>
      <c r="E2037" s="446" t="s">
        <v>6913</v>
      </c>
    </row>
    <row r="2038" spans="1:5" ht="14.4" x14ac:dyDescent="0.3">
      <c r="A2038">
        <v>39365</v>
      </c>
      <c r="B2038" t="s">
        <v>2815</v>
      </c>
      <c r="C2038" t="s">
        <v>179</v>
      </c>
      <c r="D2038" t="s">
        <v>180</v>
      </c>
      <c r="E2038" s="446" t="s">
        <v>7345</v>
      </c>
    </row>
    <row r="2039" spans="1:5" ht="14.4" x14ac:dyDescent="0.3">
      <c r="A2039">
        <v>39366</v>
      </c>
      <c r="B2039" t="s">
        <v>2816</v>
      </c>
      <c r="C2039" t="s">
        <v>179</v>
      </c>
      <c r="D2039" t="s">
        <v>180</v>
      </c>
      <c r="E2039" s="446" t="s">
        <v>7346</v>
      </c>
    </row>
    <row r="2040" spans="1:5" ht="14.4" x14ac:dyDescent="0.3">
      <c r="A2040">
        <v>39367</v>
      </c>
      <c r="B2040" t="s">
        <v>2817</v>
      </c>
      <c r="C2040" t="s">
        <v>179</v>
      </c>
      <c r="D2040" t="s">
        <v>180</v>
      </c>
      <c r="E2040" s="446" t="s">
        <v>7347</v>
      </c>
    </row>
    <row r="2041" spans="1:5" ht="14.4" x14ac:dyDescent="0.3">
      <c r="A2041">
        <v>37394</v>
      </c>
      <c r="B2041" t="s">
        <v>2818</v>
      </c>
      <c r="C2041" t="s">
        <v>2819</v>
      </c>
      <c r="D2041" t="s">
        <v>180</v>
      </c>
      <c r="E2041" s="446" t="s">
        <v>7348</v>
      </c>
    </row>
    <row r="2042" spans="1:5" ht="14.4" x14ac:dyDescent="0.3">
      <c r="A2042">
        <v>14146</v>
      </c>
      <c r="B2042" t="s">
        <v>2820</v>
      </c>
      <c r="C2042" t="s">
        <v>2819</v>
      </c>
      <c r="D2042" t="s">
        <v>189</v>
      </c>
      <c r="E2042" s="446" t="s">
        <v>7349</v>
      </c>
    </row>
    <row r="2043" spans="1:5" ht="14.4" x14ac:dyDescent="0.3">
      <c r="A2043">
        <v>938</v>
      </c>
      <c r="B2043" t="s">
        <v>2821</v>
      </c>
      <c r="C2043" t="s">
        <v>247</v>
      </c>
      <c r="D2043" t="s">
        <v>180</v>
      </c>
      <c r="E2043" s="446" t="s">
        <v>1279</v>
      </c>
    </row>
    <row r="2044" spans="1:5" ht="14.4" x14ac:dyDescent="0.3">
      <c r="A2044">
        <v>937</v>
      </c>
      <c r="B2044" t="s">
        <v>2822</v>
      </c>
      <c r="C2044" t="s">
        <v>247</v>
      </c>
      <c r="D2044" t="s">
        <v>180</v>
      </c>
      <c r="E2044" s="446" t="s">
        <v>2805</v>
      </c>
    </row>
    <row r="2045" spans="1:5" ht="14.4" x14ac:dyDescent="0.3">
      <c r="A2045">
        <v>939</v>
      </c>
      <c r="B2045" t="s">
        <v>2823</v>
      </c>
      <c r="C2045" t="s">
        <v>247</v>
      </c>
      <c r="D2045" t="s">
        <v>180</v>
      </c>
      <c r="E2045" s="446" t="s">
        <v>1358</v>
      </c>
    </row>
    <row r="2046" spans="1:5" ht="14.4" x14ac:dyDescent="0.3">
      <c r="A2046">
        <v>944</v>
      </c>
      <c r="B2046" t="s">
        <v>2824</v>
      </c>
      <c r="C2046" t="s">
        <v>247</v>
      </c>
      <c r="D2046" t="s">
        <v>180</v>
      </c>
      <c r="E2046" s="446" t="s">
        <v>1022</v>
      </c>
    </row>
    <row r="2047" spans="1:5" ht="14.4" x14ac:dyDescent="0.3">
      <c r="A2047">
        <v>940</v>
      </c>
      <c r="B2047" t="s">
        <v>2825</v>
      </c>
      <c r="C2047" t="s">
        <v>247</v>
      </c>
      <c r="D2047" t="s">
        <v>180</v>
      </c>
      <c r="E2047" s="446" t="s">
        <v>7350</v>
      </c>
    </row>
    <row r="2048" spans="1:5" ht="14.4" x14ac:dyDescent="0.3">
      <c r="A2048">
        <v>44397</v>
      </c>
      <c r="B2048" t="s">
        <v>2827</v>
      </c>
      <c r="C2048" t="s">
        <v>247</v>
      </c>
      <c r="D2048" t="s">
        <v>180</v>
      </c>
      <c r="E2048" s="446" t="s">
        <v>2055</v>
      </c>
    </row>
    <row r="2049" spans="1:5" ht="14.4" x14ac:dyDescent="0.3">
      <c r="A2049">
        <v>406</v>
      </c>
      <c r="B2049" t="s">
        <v>2829</v>
      </c>
      <c r="C2049" t="s">
        <v>179</v>
      </c>
      <c r="D2049" t="s">
        <v>180</v>
      </c>
      <c r="E2049" s="446" t="s">
        <v>7351</v>
      </c>
    </row>
    <row r="2050" spans="1:5" ht="14.4" x14ac:dyDescent="0.3">
      <c r="A2050">
        <v>42529</v>
      </c>
      <c r="B2050" t="s">
        <v>7352</v>
      </c>
      <c r="C2050" t="s">
        <v>247</v>
      </c>
      <c r="D2050" t="s">
        <v>180</v>
      </c>
      <c r="E2050" s="446" t="s">
        <v>3316</v>
      </c>
    </row>
    <row r="2051" spans="1:5" ht="14.4" x14ac:dyDescent="0.3">
      <c r="A2051">
        <v>39634</v>
      </c>
      <c r="B2051" t="s">
        <v>2831</v>
      </c>
      <c r="C2051" t="s">
        <v>247</v>
      </c>
      <c r="D2051" t="s">
        <v>180</v>
      </c>
      <c r="E2051" s="446" t="s">
        <v>1153</v>
      </c>
    </row>
    <row r="2052" spans="1:5" ht="14.4" x14ac:dyDescent="0.3">
      <c r="A2052">
        <v>39701</v>
      </c>
      <c r="B2052" t="s">
        <v>2833</v>
      </c>
      <c r="C2052" t="s">
        <v>179</v>
      </c>
      <c r="D2052" t="s">
        <v>180</v>
      </c>
      <c r="E2052" s="446" t="s">
        <v>2834</v>
      </c>
    </row>
    <row r="2053" spans="1:5" ht="14.4" x14ac:dyDescent="0.3">
      <c r="A2053">
        <v>12815</v>
      </c>
      <c r="B2053" t="s">
        <v>2835</v>
      </c>
      <c r="C2053" t="s">
        <v>179</v>
      </c>
      <c r="D2053" t="s">
        <v>180</v>
      </c>
      <c r="E2053" s="446" t="s">
        <v>2836</v>
      </c>
    </row>
    <row r="2054" spans="1:5" ht="14.4" x14ac:dyDescent="0.3">
      <c r="A2054">
        <v>39431</v>
      </c>
      <c r="B2054" t="s">
        <v>2837</v>
      </c>
      <c r="C2054" t="s">
        <v>247</v>
      </c>
      <c r="D2054" t="s">
        <v>180</v>
      </c>
      <c r="E2054" s="446" t="s">
        <v>2763</v>
      </c>
    </row>
    <row r="2055" spans="1:5" ht="14.4" x14ac:dyDescent="0.3">
      <c r="A2055">
        <v>39432</v>
      </c>
      <c r="B2055" t="s">
        <v>2839</v>
      </c>
      <c r="C2055" t="s">
        <v>247</v>
      </c>
      <c r="D2055" t="s">
        <v>180</v>
      </c>
      <c r="E2055" s="446" t="s">
        <v>4434</v>
      </c>
    </row>
    <row r="2056" spans="1:5" ht="14.4" x14ac:dyDescent="0.3">
      <c r="A2056">
        <v>20111</v>
      </c>
      <c r="B2056" t="s">
        <v>2840</v>
      </c>
      <c r="C2056" t="s">
        <v>179</v>
      </c>
      <c r="D2056" t="s">
        <v>189</v>
      </c>
      <c r="E2056" s="446" t="s">
        <v>7353</v>
      </c>
    </row>
    <row r="2057" spans="1:5" ht="14.4" x14ac:dyDescent="0.3">
      <c r="A2057">
        <v>21127</v>
      </c>
      <c r="B2057" t="s">
        <v>2842</v>
      </c>
      <c r="C2057" t="s">
        <v>179</v>
      </c>
      <c r="D2057" t="s">
        <v>180</v>
      </c>
      <c r="E2057" s="446" t="s">
        <v>4402</v>
      </c>
    </row>
    <row r="2058" spans="1:5" ht="14.4" x14ac:dyDescent="0.3">
      <c r="A2058">
        <v>404</v>
      </c>
      <c r="B2058" t="s">
        <v>2844</v>
      </c>
      <c r="C2058" t="s">
        <v>247</v>
      </c>
      <c r="D2058" t="s">
        <v>180</v>
      </c>
      <c r="E2058" s="446" t="s">
        <v>1281</v>
      </c>
    </row>
    <row r="2059" spans="1:5" ht="14.4" x14ac:dyDescent="0.3">
      <c r="A2059">
        <v>14151</v>
      </c>
      <c r="B2059" t="s">
        <v>2846</v>
      </c>
      <c r="C2059" t="s">
        <v>179</v>
      </c>
      <c r="D2059" t="s">
        <v>180</v>
      </c>
      <c r="E2059" s="446" t="s">
        <v>7354</v>
      </c>
    </row>
    <row r="2060" spans="1:5" ht="14.4" x14ac:dyDescent="0.3">
      <c r="A2060">
        <v>14153</v>
      </c>
      <c r="B2060" t="s">
        <v>2847</v>
      </c>
      <c r="C2060" t="s">
        <v>179</v>
      </c>
      <c r="D2060" t="s">
        <v>180</v>
      </c>
      <c r="E2060" s="446" t="s">
        <v>1772</v>
      </c>
    </row>
    <row r="2061" spans="1:5" ht="14.4" x14ac:dyDescent="0.3">
      <c r="A2061">
        <v>14152</v>
      </c>
      <c r="B2061" t="s">
        <v>2849</v>
      </c>
      <c r="C2061" t="s">
        <v>179</v>
      </c>
      <c r="D2061" t="s">
        <v>180</v>
      </c>
      <c r="E2061" s="446" t="s">
        <v>7355</v>
      </c>
    </row>
    <row r="2062" spans="1:5" ht="14.4" x14ac:dyDescent="0.3">
      <c r="A2062">
        <v>14154</v>
      </c>
      <c r="B2062" t="s">
        <v>2850</v>
      </c>
      <c r="C2062" t="s">
        <v>179</v>
      </c>
      <c r="D2062" t="s">
        <v>180</v>
      </c>
      <c r="E2062" s="446" t="s">
        <v>7356</v>
      </c>
    </row>
    <row r="2063" spans="1:5" ht="14.4" x14ac:dyDescent="0.3">
      <c r="A2063">
        <v>3146</v>
      </c>
      <c r="B2063" t="s">
        <v>2851</v>
      </c>
      <c r="C2063" t="s">
        <v>179</v>
      </c>
      <c r="D2063" t="s">
        <v>189</v>
      </c>
      <c r="E2063" s="446" t="s">
        <v>1837</v>
      </c>
    </row>
    <row r="2064" spans="1:5" ht="14.4" x14ac:dyDescent="0.3">
      <c r="A2064">
        <v>3143</v>
      </c>
      <c r="B2064" t="s">
        <v>2853</v>
      </c>
      <c r="C2064" t="s">
        <v>179</v>
      </c>
      <c r="D2064" t="s">
        <v>180</v>
      </c>
      <c r="E2064" s="446" t="s">
        <v>313</v>
      </c>
    </row>
    <row r="2065" spans="1:5" ht="14.4" x14ac:dyDescent="0.3">
      <c r="A2065">
        <v>3148</v>
      </c>
      <c r="B2065" t="s">
        <v>2855</v>
      </c>
      <c r="C2065" t="s">
        <v>179</v>
      </c>
      <c r="D2065" t="s">
        <v>180</v>
      </c>
      <c r="E2065" s="446" t="s">
        <v>1533</v>
      </c>
    </row>
    <row r="2066" spans="1:5" ht="14.4" x14ac:dyDescent="0.3">
      <c r="A2066">
        <v>4310</v>
      </c>
      <c r="B2066" t="s">
        <v>2856</v>
      </c>
      <c r="C2066" t="s">
        <v>179</v>
      </c>
      <c r="D2066" t="s">
        <v>180</v>
      </c>
      <c r="E2066" s="446" t="s">
        <v>7357</v>
      </c>
    </row>
    <row r="2067" spans="1:5" ht="14.4" x14ac:dyDescent="0.3">
      <c r="A2067">
        <v>4311</v>
      </c>
      <c r="B2067" t="s">
        <v>2858</v>
      </c>
      <c r="C2067" t="s">
        <v>179</v>
      </c>
      <c r="D2067" t="s">
        <v>180</v>
      </c>
      <c r="E2067" s="446" t="s">
        <v>4759</v>
      </c>
    </row>
    <row r="2068" spans="1:5" ht="14.4" x14ac:dyDescent="0.3">
      <c r="A2068">
        <v>4312</v>
      </c>
      <c r="B2068" t="s">
        <v>2859</v>
      </c>
      <c r="C2068" t="s">
        <v>179</v>
      </c>
      <c r="D2068" t="s">
        <v>180</v>
      </c>
      <c r="E2068" s="446" t="s">
        <v>1442</v>
      </c>
    </row>
    <row r="2069" spans="1:5" ht="14.4" x14ac:dyDescent="0.3">
      <c r="A2069">
        <v>13261</v>
      </c>
      <c r="B2069" t="s">
        <v>2861</v>
      </c>
      <c r="C2069" t="s">
        <v>179</v>
      </c>
      <c r="D2069" t="s">
        <v>180</v>
      </c>
      <c r="E2069" s="446" t="s">
        <v>2862</v>
      </c>
    </row>
    <row r="2070" spans="1:5" ht="14.4" x14ac:dyDescent="0.3">
      <c r="A2070">
        <v>3272</v>
      </c>
      <c r="B2070" t="s">
        <v>2863</v>
      </c>
      <c r="C2070" t="s">
        <v>179</v>
      </c>
      <c r="D2070" t="s">
        <v>180</v>
      </c>
      <c r="E2070" s="446" t="s">
        <v>2864</v>
      </c>
    </row>
    <row r="2071" spans="1:5" ht="14.4" x14ac:dyDescent="0.3">
      <c r="A2071">
        <v>3265</v>
      </c>
      <c r="B2071" t="s">
        <v>2865</v>
      </c>
      <c r="C2071" t="s">
        <v>179</v>
      </c>
      <c r="D2071" t="s">
        <v>180</v>
      </c>
      <c r="E2071" s="446" t="s">
        <v>2866</v>
      </c>
    </row>
    <row r="2072" spans="1:5" ht="14.4" x14ac:dyDescent="0.3">
      <c r="A2072">
        <v>3262</v>
      </c>
      <c r="B2072" t="s">
        <v>2867</v>
      </c>
      <c r="C2072" t="s">
        <v>179</v>
      </c>
      <c r="D2072" t="s">
        <v>180</v>
      </c>
      <c r="E2072" s="446" t="s">
        <v>2868</v>
      </c>
    </row>
    <row r="2073" spans="1:5" ht="14.4" x14ac:dyDescent="0.3">
      <c r="A2073">
        <v>3264</v>
      </c>
      <c r="B2073" t="s">
        <v>2869</v>
      </c>
      <c r="C2073" t="s">
        <v>179</v>
      </c>
      <c r="D2073" t="s">
        <v>180</v>
      </c>
      <c r="E2073" s="446" t="s">
        <v>2870</v>
      </c>
    </row>
    <row r="2074" spans="1:5" ht="14.4" x14ac:dyDescent="0.3">
      <c r="A2074">
        <v>3267</v>
      </c>
      <c r="B2074" t="s">
        <v>2871</v>
      </c>
      <c r="C2074" t="s">
        <v>179</v>
      </c>
      <c r="D2074" t="s">
        <v>180</v>
      </c>
      <c r="E2074" s="446" t="s">
        <v>2872</v>
      </c>
    </row>
    <row r="2075" spans="1:5" ht="14.4" x14ac:dyDescent="0.3">
      <c r="A2075">
        <v>3266</v>
      </c>
      <c r="B2075" t="s">
        <v>2873</v>
      </c>
      <c r="C2075" t="s">
        <v>179</v>
      </c>
      <c r="D2075" t="s">
        <v>180</v>
      </c>
      <c r="E2075" s="446" t="s">
        <v>2874</v>
      </c>
    </row>
    <row r="2076" spans="1:5" ht="14.4" x14ac:dyDescent="0.3">
      <c r="A2076">
        <v>3263</v>
      </c>
      <c r="B2076" t="s">
        <v>2875</v>
      </c>
      <c r="C2076" t="s">
        <v>179</v>
      </c>
      <c r="D2076" t="s">
        <v>180</v>
      </c>
      <c r="E2076" s="446" t="s">
        <v>2876</v>
      </c>
    </row>
    <row r="2077" spans="1:5" ht="14.4" x14ac:dyDescent="0.3">
      <c r="A2077">
        <v>3268</v>
      </c>
      <c r="B2077" t="s">
        <v>2877</v>
      </c>
      <c r="C2077" t="s">
        <v>179</v>
      </c>
      <c r="D2077" t="s">
        <v>180</v>
      </c>
      <c r="E2077" s="446" t="s">
        <v>2878</v>
      </c>
    </row>
    <row r="2078" spans="1:5" ht="14.4" x14ac:dyDescent="0.3">
      <c r="A2078">
        <v>3271</v>
      </c>
      <c r="B2078" t="s">
        <v>2879</v>
      </c>
      <c r="C2078" t="s">
        <v>179</v>
      </c>
      <c r="D2078" t="s">
        <v>180</v>
      </c>
      <c r="E2078" s="446" t="s">
        <v>2880</v>
      </c>
    </row>
    <row r="2079" spans="1:5" ht="14.4" x14ac:dyDescent="0.3">
      <c r="A2079">
        <v>3270</v>
      </c>
      <c r="B2079" t="s">
        <v>2881</v>
      </c>
      <c r="C2079" t="s">
        <v>179</v>
      </c>
      <c r="D2079" t="s">
        <v>180</v>
      </c>
      <c r="E2079" s="446" t="s">
        <v>2882</v>
      </c>
    </row>
    <row r="2080" spans="1:5" ht="14.4" x14ac:dyDescent="0.3">
      <c r="A2080">
        <v>3275</v>
      </c>
      <c r="B2080" t="s">
        <v>2883</v>
      </c>
      <c r="C2080" t="s">
        <v>693</v>
      </c>
      <c r="D2080" t="s">
        <v>180</v>
      </c>
      <c r="E2080" s="446" t="s">
        <v>7358</v>
      </c>
    </row>
    <row r="2081" spans="1:5" ht="14.4" x14ac:dyDescent="0.3">
      <c r="A2081">
        <v>39512</v>
      </c>
      <c r="B2081" t="s">
        <v>2884</v>
      </c>
      <c r="C2081" t="s">
        <v>693</v>
      </c>
      <c r="D2081" t="s">
        <v>180</v>
      </c>
      <c r="E2081" s="446" t="s">
        <v>7359</v>
      </c>
    </row>
    <row r="2082" spans="1:5" ht="14.4" x14ac:dyDescent="0.3">
      <c r="A2082">
        <v>39511</v>
      </c>
      <c r="B2082" t="s">
        <v>2885</v>
      </c>
      <c r="C2082" t="s">
        <v>693</v>
      </c>
      <c r="D2082" t="s">
        <v>180</v>
      </c>
      <c r="E2082" s="446" t="s">
        <v>7360</v>
      </c>
    </row>
    <row r="2083" spans="1:5" ht="14.4" x14ac:dyDescent="0.3">
      <c r="A2083">
        <v>39513</v>
      </c>
      <c r="B2083" t="s">
        <v>2886</v>
      </c>
      <c r="C2083" t="s">
        <v>693</v>
      </c>
      <c r="D2083" t="s">
        <v>180</v>
      </c>
      <c r="E2083" s="446" t="s">
        <v>7361</v>
      </c>
    </row>
    <row r="2084" spans="1:5" ht="14.4" x14ac:dyDescent="0.3">
      <c r="A2084">
        <v>3286</v>
      </c>
      <c r="B2084" t="s">
        <v>2887</v>
      </c>
      <c r="C2084" t="s">
        <v>693</v>
      </c>
      <c r="D2084" t="s">
        <v>180</v>
      </c>
      <c r="E2084" s="446" t="s">
        <v>2888</v>
      </c>
    </row>
    <row r="2085" spans="1:5" ht="14.4" x14ac:dyDescent="0.3">
      <c r="A2085">
        <v>3287</v>
      </c>
      <c r="B2085" t="s">
        <v>2889</v>
      </c>
      <c r="C2085" t="s">
        <v>693</v>
      </c>
      <c r="D2085" t="s">
        <v>180</v>
      </c>
      <c r="E2085" s="446" t="s">
        <v>2890</v>
      </c>
    </row>
    <row r="2086" spans="1:5" ht="14.4" x14ac:dyDescent="0.3">
      <c r="A2086">
        <v>3283</v>
      </c>
      <c r="B2086" t="s">
        <v>2891</v>
      </c>
      <c r="C2086" t="s">
        <v>693</v>
      </c>
      <c r="D2086" t="s">
        <v>180</v>
      </c>
      <c r="E2086" s="446" t="s">
        <v>346</v>
      </c>
    </row>
    <row r="2087" spans="1:5" ht="14.4" x14ac:dyDescent="0.3">
      <c r="A2087">
        <v>11587</v>
      </c>
      <c r="B2087" t="s">
        <v>7362</v>
      </c>
      <c r="C2087" t="s">
        <v>693</v>
      </c>
      <c r="D2087" t="s">
        <v>180</v>
      </c>
      <c r="E2087" s="446" t="s">
        <v>7363</v>
      </c>
    </row>
    <row r="2088" spans="1:5" ht="14.4" x14ac:dyDescent="0.3">
      <c r="A2088">
        <v>36225</v>
      </c>
      <c r="B2088" t="s">
        <v>7364</v>
      </c>
      <c r="C2088" t="s">
        <v>693</v>
      </c>
      <c r="D2088" t="s">
        <v>180</v>
      </c>
      <c r="E2088" s="446" t="s">
        <v>7365</v>
      </c>
    </row>
    <row r="2089" spans="1:5" ht="14.4" x14ac:dyDescent="0.3">
      <c r="A2089">
        <v>36230</v>
      </c>
      <c r="B2089" t="s">
        <v>7366</v>
      </c>
      <c r="C2089" t="s">
        <v>693</v>
      </c>
      <c r="D2089" t="s">
        <v>189</v>
      </c>
      <c r="E2089" s="446" t="s">
        <v>7367</v>
      </c>
    </row>
    <row r="2090" spans="1:5" ht="14.4" x14ac:dyDescent="0.3">
      <c r="A2090">
        <v>36238</v>
      </c>
      <c r="B2090" t="s">
        <v>7368</v>
      </c>
      <c r="C2090" t="s">
        <v>693</v>
      </c>
      <c r="D2090" t="s">
        <v>180</v>
      </c>
      <c r="E2090" s="446" t="s">
        <v>7369</v>
      </c>
    </row>
    <row r="2091" spans="1:5" ht="14.4" x14ac:dyDescent="0.3">
      <c r="A2091">
        <v>39363</v>
      </c>
      <c r="B2091" t="s">
        <v>2893</v>
      </c>
      <c r="C2091" t="s">
        <v>179</v>
      </c>
      <c r="D2091" t="s">
        <v>180</v>
      </c>
      <c r="E2091" s="446" t="s">
        <v>7370</v>
      </c>
    </row>
    <row r="2092" spans="1:5" ht="14.4" x14ac:dyDescent="0.3">
      <c r="A2092">
        <v>39361</v>
      </c>
      <c r="B2092" t="s">
        <v>2894</v>
      </c>
      <c r="C2092" t="s">
        <v>179</v>
      </c>
      <c r="D2092" t="s">
        <v>180</v>
      </c>
      <c r="E2092" s="446" t="s">
        <v>7371</v>
      </c>
    </row>
    <row r="2093" spans="1:5" ht="14.4" x14ac:dyDescent="0.3">
      <c r="A2093">
        <v>39362</v>
      </c>
      <c r="B2093" t="s">
        <v>2895</v>
      </c>
      <c r="C2093" t="s">
        <v>179</v>
      </c>
      <c r="D2093" t="s">
        <v>180</v>
      </c>
      <c r="E2093" s="446" t="s">
        <v>7372</v>
      </c>
    </row>
    <row r="2094" spans="1:5" ht="14.4" x14ac:dyDescent="0.3">
      <c r="A2094">
        <v>39364</v>
      </c>
      <c r="B2094" t="s">
        <v>2896</v>
      </c>
      <c r="C2094" t="s">
        <v>179</v>
      </c>
      <c r="D2094" t="s">
        <v>180</v>
      </c>
      <c r="E2094" s="446" t="s">
        <v>7373</v>
      </c>
    </row>
    <row r="2095" spans="1:5" ht="14.4" x14ac:dyDescent="0.3">
      <c r="A2095">
        <v>14576</v>
      </c>
      <c r="B2095" t="s">
        <v>2897</v>
      </c>
      <c r="C2095" t="s">
        <v>179</v>
      </c>
      <c r="D2095" t="s">
        <v>180</v>
      </c>
      <c r="E2095" s="446" t="s">
        <v>7374</v>
      </c>
    </row>
    <row r="2096" spans="1:5" ht="14.4" x14ac:dyDescent="0.3">
      <c r="A2096">
        <v>13877</v>
      </c>
      <c r="B2096" t="s">
        <v>2898</v>
      </c>
      <c r="C2096" t="s">
        <v>179</v>
      </c>
      <c r="D2096" t="s">
        <v>180</v>
      </c>
      <c r="E2096" s="446" t="s">
        <v>7375</v>
      </c>
    </row>
    <row r="2097" spans="1:5" ht="14.4" x14ac:dyDescent="0.3">
      <c r="A2097">
        <v>7307</v>
      </c>
      <c r="B2097" t="s">
        <v>2899</v>
      </c>
      <c r="C2097" t="s">
        <v>254</v>
      </c>
      <c r="D2097" t="s">
        <v>180</v>
      </c>
      <c r="E2097" s="446" t="s">
        <v>7376</v>
      </c>
    </row>
    <row r="2098" spans="1:5" ht="14.4" x14ac:dyDescent="0.3">
      <c r="A2098">
        <v>38122</v>
      </c>
      <c r="B2098" t="s">
        <v>2900</v>
      </c>
      <c r="C2098" t="s">
        <v>254</v>
      </c>
      <c r="D2098" t="s">
        <v>180</v>
      </c>
      <c r="E2098" s="446" t="s">
        <v>7377</v>
      </c>
    </row>
    <row r="2099" spans="1:5" ht="14.4" x14ac:dyDescent="0.3">
      <c r="A2099">
        <v>43653</v>
      </c>
      <c r="B2099" t="s">
        <v>2902</v>
      </c>
      <c r="C2099" t="s">
        <v>254</v>
      </c>
      <c r="D2099" t="s">
        <v>180</v>
      </c>
      <c r="E2099" s="446" t="s">
        <v>7378</v>
      </c>
    </row>
    <row r="2100" spans="1:5" ht="14.4" x14ac:dyDescent="0.3">
      <c r="A2100">
        <v>38633</v>
      </c>
      <c r="B2100" t="s">
        <v>7379</v>
      </c>
      <c r="C2100" t="s">
        <v>179</v>
      </c>
      <c r="D2100" t="s">
        <v>180</v>
      </c>
      <c r="E2100" s="446" t="s">
        <v>4230</v>
      </c>
    </row>
    <row r="2101" spans="1:5" ht="14.4" x14ac:dyDescent="0.3">
      <c r="A2101">
        <v>12344</v>
      </c>
      <c r="B2101" t="s">
        <v>7380</v>
      </c>
      <c r="C2101" t="s">
        <v>179</v>
      </c>
      <c r="D2101" t="s">
        <v>180</v>
      </c>
      <c r="E2101" s="446" t="s">
        <v>2904</v>
      </c>
    </row>
    <row r="2102" spans="1:5" ht="14.4" x14ac:dyDescent="0.3">
      <c r="A2102">
        <v>12343</v>
      </c>
      <c r="B2102" t="s">
        <v>7381</v>
      </c>
      <c r="C2102" t="s">
        <v>179</v>
      </c>
      <c r="D2102" t="s">
        <v>180</v>
      </c>
      <c r="E2102" s="446" t="s">
        <v>2079</v>
      </c>
    </row>
    <row r="2103" spans="1:5" ht="14.4" x14ac:dyDescent="0.3">
      <c r="A2103">
        <v>3295</v>
      </c>
      <c r="B2103" t="s">
        <v>7382</v>
      </c>
      <c r="C2103" t="s">
        <v>179</v>
      </c>
      <c r="D2103" t="s">
        <v>180</v>
      </c>
      <c r="E2103" s="446" t="s">
        <v>2905</v>
      </c>
    </row>
    <row r="2104" spans="1:5" ht="14.4" x14ac:dyDescent="0.3">
      <c r="A2104">
        <v>3302</v>
      </c>
      <c r="B2104" t="s">
        <v>7383</v>
      </c>
      <c r="C2104" t="s">
        <v>179</v>
      </c>
      <c r="D2104" t="s">
        <v>180</v>
      </c>
      <c r="E2104" s="446" t="s">
        <v>2906</v>
      </c>
    </row>
    <row r="2105" spans="1:5" ht="14.4" x14ac:dyDescent="0.3">
      <c r="A2105">
        <v>3297</v>
      </c>
      <c r="B2105" t="s">
        <v>7384</v>
      </c>
      <c r="C2105" t="s">
        <v>179</v>
      </c>
      <c r="D2105" t="s">
        <v>180</v>
      </c>
      <c r="E2105" s="446" t="s">
        <v>2907</v>
      </c>
    </row>
    <row r="2106" spans="1:5" ht="14.4" x14ac:dyDescent="0.3">
      <c r="A2106">
        <v>3294</v>
      </c>
      <c r="B2106" t="s">
        <v>7385</v>
      </c>
      <c r="C2106" t="s">
        <v>179</v>
      </c>
      <c r="D2106" t="s">
        <v>180</v>
      </c>
      <c r="E2106" s="446" t="s">
        <v>2908</v>
      </c>
    </row>
    <row r="2107" spans="1:5" ht="14.4" x14ac:dyDescent="0.3">
      <c r="A2107">
        <v>3292</v>
      </c>
      <c r="B2107" t="s">
        <v>7386</v>
      </c>
      <c r="C2107" t="s">
        <v>179</v>
      </c>
      <c r="D2107" t="s">
        <v>189</v>
      </c>
      <c r="E2107" s="446" t="s">
        <v>2909</v>
      </c>
    </row>
    <row r="2108" spans="1:5" ht="14.4" x14ac:dyDescent="0.3">
      <c r="A2108">
        <v>3298</v>
      </c>
      <c r="B2108" t="s">
        <v>7387</v>
      </c>
      <c r="C2108" t="s">
        <v>179</v>
      </c>
      <c r="D2108" t="s">
        <v>180</v>
      </c>
      <c r="E2108" s="446" t="s">
        <v>2910</v>
      </c>
    </row>
    <row r="2109" spans="1:5" ht="14.4" x14ac:dyDescent="0.3">
      <c r="A2109">
        <v>34802</v>
      </c>
      <c r="B2109" t="s">
        <v>2911</v>
      </c>
      <c r="C2109" t="s">
        <v>179</v>
      </c>
      <c r="D2109" t="s">
        <v>180</v>
      </c>
      <c r="E2109" s="446" t="s">
        <v>7388</v>
      </c>
    </row>
    <row r="2110" spans="1:5" ht="14.4" x14ac:dyDescent="0.3">
      <c r="A2110">
        <v>11588</v>
      </c>
      <c r="B2110" t="s">
        <v>2912</v>
      </c>
      <c r="C2110" t="s">
        <v>179</v>
      </c>
      <c r="D2110" t="s">
        <v>180</v>
      </c>
      <c r="E2110" s="446" t="s">
        <v>7389</v>
      </c>
    </row>
    <row r="2111" spans="1:5" ht="14.4" x14ac:dyDescent="0.3">
      <c r="A2111">
        <v>34383</v>
      </c>
      <c r="B2111" t="s">
        <v>2913</v>
      </c>
      <c r="C2111" t="s">
        <v>179</v>
      </c>
      <c r="D2111" t="s">
        <v>180</v>
      </c>
      <c r="E2111" s="446" t="s">
        <v>7390</v>
      </c>
    </row>
    <row r="2112" spans="1:5" ht="14.4" x14ac:dyDescent="0.3">
      <c r="A2112">
        <v>40451</v>
      </c>
      <c r="B2112" t="s">
        <v>2914</v>
      </c>
      <c r="C2112" t="s">
        <v>693</v>
      </c>
      <c r="D2112" t="s">
        <v>180</v>
      </c>
      <c r="E2112" s="446" t="s">
        <v>7391</v>
      </c>
    </row>
    <row r="2113" spans="1:5" ht="14.4" x14ac:dyDescent="0.3">
      <c r="A2113">
        <v>40453</v>
      </c>
      <c r="B2113" t="s">
        <v>2915</v>
      </c>
      <c r="C2113" t="s">
        <v>693</v>
      </c>
      <c r="D2113" t="s">
        <v>180</v>
      </c>
      <c r="E2113" s="446" t="s">
        <v>7392</v>
      </c>
    </row>
    <row r="2114" spans="1:5" ht="14.4" x14ac:dyDescent="0.3">
      <c r="A2114">
        <v>40452</v>
      </c>
      <c r="B2114" t="s">
        <v>2917</v>
      </c>
      <c r="C2114" t="s">
        <v>693</v>
      </c>
      <c r="D2114" t="s">
        <v>180</v>
      </c>
      <c r="E2114" s="446" t="s">
        <v>7393</v>
      </c>
    </row>
    <row r="2115" spans="1:5" ht="14.4" x14ac:dyDescent="0.3">
      <c r="A2115">
        <v>11594</v>
      </c>
      <c r="B2115" t="s">
        <v>7394</v>
      </c>
      <c r="C2115" t="s">
        <v>179</v>
      </c>
      <c r="D2115" t="s">
        <v>180</v>
      </c>
      <c r="E2115" s="446" t="s">
        <v>7395</v>
      </c>
    </row>
    <row r="2116" spans="1:5" ht="14.4" x14ac:dyDescent="0.3">
      <c r="A2116">
        <v>3311</v>
      </c>
      <c r="B2116" t="s">
        <v>2918</v>
      </c>
      <c r="C2116" t="s">
        <v>373</v>
      </c>
      <c r="D2116" t="s">
        <v>180</v>
      </c>
      <c r="E2116" s="446" t="s">
        <v>7395</v>
      </c>
    </row>
    <row r="2117" spans="1:5" ht="14.4" x14ac:dyDescent="0.3">
      <c r="A2117">
        <v>11599</v>
      </c>
      <c r="B2117" t="s">
        <v>2919</v>
      </c>
      <c r="C2117" t="s">
        <v>179</v>
      </c>
      <c r="D2117" t="s">
        <v>180</v>
      </c>
      <c r="E2117" s="446" t="s">
        <v>7396</v>
      </c>
    </row>
    <row r="2118" spans="1:5" ht="14.4" x14ac:dyDescent="0.3">
      <c r="A2118">
        <v>11593</v>
      </c>
      <c r="B2118" t="s">
        <v>7397</v>
      </c>
      <c r="C2118" t="s">
        <v>179</v>
      </c>
      <c r="D2118" t="s">
        <v>180</v>
      </c>
      <c r="E2118" s="446" t="s">
        <v>7398</v>
      </c>
    </row>
    <row r="2119" spans="1:5" ht="14.4" x14ac:dyDescent="0.3">
      <c r="A2119">
        <v>3314</v>
      </c>
      <c r="B2119" t="s">
        <v>7399</v>
      </c>
      <c r="C2119" t="s">
        <v>373</v>
      </c>
      <c r="D2119" t="s">
        <v>180</v>
      </c>
      <c r="E2119" s="446" t="s">
        <v>7400</v>
      </c>
    </row>
    <row r="2120" spans="1:5" ht="14.4" x14ac:dyDescent="0.3">
      <c r="A2120">
        <v>11597</v>
      </c>
      <c r="B2120" t="s">
        <v>2920</v>
      </c>
      <c r="C2120" t="s">
        <v>179</v>
      </c>
      <c r="D2120" t="s">
        <v>180</v>
      </c>
      <c r="E2120" s="446" t="s">
        <v>7401</v>
      </c>
    </row>
    <row r="2121" spans="1:5" ht="14.4" x14ac:dyDescent="0.3">
      <c r="A2121">
        <v>3309</v>
      </c>
      <c r="B2121" t="s">
        <v>2921</v>
      </c>
      <c r="C2121" t="s">
        <v>373</v>
      </c>
      <c r="D2121" t="s">
        <v>180</v>
      </c>
      <c r="E2121" s="446" t="s">
        <v>7402</v>
      </c>
    </row>
    <row r="2122" spans="1:5" ht="14.4" x14ac:dyDescent="0.3">
      <c r="A2122">
        <v>34612</v>
      </c>
      <c r="B2122" t="s">
        <v>2922</v>
      </c>
      <c r="C2122" t="s">
        <v>179</v>
      </c>
      <c r="D2122" t="s">
        <v>180</v>
      </c>
      <c r="E2122" s="446" t="s">
        <v>7403</v>
      </c>
    </row>
    <row r="2123" spans="1:5" ht="14.4" x14ac:dyDescent="0.3">
      <c r="A2123">
        <v>34635</v>
      </c>
      <c r="B2123" t="s">
        <v>2923</v>
      </c>
      <c r="C2123" t="s">
        <v>179</v>
      </c>
      <c r="D2123" t="s">
        <v>180</v>
      </c>
      <c r="E2123" s="446" t="s">
        <v>7404</v>
      </c>
    </row>
    <row r="2124" spans="1:5" ht="14.4" x14ac:dyDescent="0.3">
      <c r="A2124">
        <v>34633</v>
      </c>
      <c r="B2124" t="s">
        <v>2924</v>
      </c>
      <c r="C2124" t="s">
        <v>179</v>
      </c>
      <c r="D2124" t="s">
        <v>180</v>
      </c>
      <c r="E2124" s="446" t="s">
        <v>7405</v>
      </c>
    </row>
    <row r="2125" spans="1:5" ht="14.4" x14ac:dyDescent="0.3">
      <c r="A2125">
        <v>40440</v>
      </c>
      <c r="B2125" t="s">
        <v>2925</v>
      </c>
      <c r="C2125" t="s">
        <v>373</v>
      </c>
      <c r="D2125" t="s">
        <v>180</v>
      </c>
      <c r="E2125" s="446" t="s">
        <v>7406</v>
      </c>
    </row>
    <row r="2126" spans="1:5" ht="14.4" x14ac:dyDescent="0.3">
      <c r="A2126">
        <v>40441</v>
      </c>
      <c r="B2126" t="s">
        <v>2926</v>
      </c>
      <c r="C2126" t="s">
        <v>373</v>
      </c>
      <c r="D2126" t="s">
        <v>180</v>
      </c>
      <c r="E2126" s="446" t="s">
        <v>7407</v>
      </c>
    </row>
    <row r="2127" spans="1:5" ht="14.4" x14ac:dyDescent="0.3">
      <c r="A2127">
        <v>40449</v>
      </c>
      <c r="B2127" t="s">
        <v>2927</v>
      </c>
      <c r="C2127" t="s">
        <v>373</v>
      </c>
      <c r="D2127" t="s">
        <v>180</v>
      </c>
      <c r="E2127" s="446" t="s">
        <v>7408</v>
      </c>
    </row>
    <row r="2128" spans="1:5" ht="14.4" x14ac:dyDescent="0.3">
      <c r="A2128">
        <v>34800</v>
      </c>
      <c r="B2128" t="s">
        <v>7409</v>
      </c>
      <c r="C2128" t="s">
        <v>373</v>
      </c>
      <c r="D2128" t="s">
        <v>180</v>
      </c>
      <c r="E2128" s="446" t="s">
        <v>7410</v>
      </c>
    </row>
    <row r="2129" spans="1:5" ht="14.4" x14ac:dyDescent="0.3">
      <c r="A2129">
        <v>11592</v>
      </c>
      <c r="B2129" t="s">
        <v>2928</v>
      </c>
      <c r="C2129" t="s">
        <v>179</v>
      </c>
      <c r="D2129" t="s">
        <v>180</v>
      </c>
      <c r="E2129" s="446" t="s">
        <v>7400</v>
      </c>
    </row>
    <row r="2130" spans="1:5" ht="14.4" x14ac:dyDescent="0.3">
      <c r="A2130">
        <v>40438</v>
      </c>
      <c r="B2130" t="s">
        <v>2929</v>
      </c>
      <c r="C2130" t="s">
        <v>373</v>
      </c>
      <c r="D2130" t="s">
        <v>180</v>
      </c>
      <c r="E2130" s="446" t="s">
        <v>7411</v>
      </c>
    </row>
    <row r="2131" spans="1:5" ht="14.4" x14ac:dyDescent="0.3">
      <c r="A2131">
        <v>40436</v>
      </c>
      <c r="B2131" t="s">
        <v>2930</v>
      </c>
      <c r="C2131" t="s">
        <v>373</v>
      </c>
      <c r="D2131" t="s">
        <v>180</v>
      </c>
      <c r="E2131" s="446" t="s">
        <v>7412</v>
      </c>
    </row>
    <row r="2132" spans="1:5" ht="14.4" x14ac:dyDescent="0.3">
      <c r="A2132">
        <v>11596</v>
      </c>
      <c r="B2132" t="s">
        <v>7413</v>
      </c>
      <c r="C2132" t="s">
        <v>179</v>
      </c>
      <c r="D2132" t="s">
        <v>180</v>
      </c>
      <c r="E2132" s="446" t="s">
        <v>7402</v>
      </c>
    </row>
    <row r="2133" spans="1:5" ht="14.4" x14ac:dyDescent="0.3">
      <c r="A2133">
        <v>4315</v>
      </c>
      <c r="B2133" t="s">
        <v>2931</v>
      </c>
      <c r="C2133" t="s">
        <v>179</v>
      </c>
      <c r="D2133" t="s">
        <v>180</v>
      </c>
      <c r="E2133" s="446" t="s">
        <v>1905</v>
      </c>
    </row>
    <row r="2134" spans="1:5" ht="14.4" x14ac:dyDescent="0.3">
      <c r="A2134">
        <v>402</v>
      </c>
      <c r="B2134" t="s">
        <v>2932</v>
      </c>
      <c r="C2134" t="s">
        <v>179</v>
      </c>
      <c r="D2134" t="s">
        <v>180</v>
      </c>
      <c r="E2134" s="446" t="s">
        <v>7414</v>
      </c>
    </row>
    <row r="2135" spans="1:5" ht="14.4" x14ac:dyDescent="0.3">
      <c r="A2135">
        <v>4226</v>
      </c>
      <c r="B2135" t="s">
        <v>2933</v>
      </c>
      <c r="C2135" t="s">
        <v>252</v>
      </c>
      <c r="D2135" t="s">
        <v>189</v>
      </c>
      <c r="E2135" s="446" t="s">
        <v>1750</v>
      </c>
    </row>
    <row r="2136" spans="1:5" ht="14.4" x14ac:dyDescent="0.3">
      <c r="A2136">
        <v>4222</v>
      </c>
      <c r="B2136" t="s">
        <v>2934</v>
      </c>
      <c r="C2136" t="s">
        <v>254</v>
      </c>
      <c r="D2136" t="s">
        <v>189</v>
      </c>
      <c r="E2136" s="446" t="s">
        <v>2084</v>
      </c>
    </row>
    <row r="2137" spans="1:5" ht="14.4" x14ac:dyDescent="0.3">
      <c r="A2137">
        <v>34804</v>
      </c>
      <c r="B2137" t="s">
        <v>2935</v>
      </c>
      <c r="C2137" t="s">
        <v>693</v>
      </c>
      <c r="D2137" t="s">
        <v>180</v>
      </c>
      <c r="E2137" s="446" t="s">
        <v>7415</v>
      </c>
    </row>
    <row r="2138" spans="1:5" ht="14.4" x14ac:dyDescent="0.3">
      <c r="A2138">
        <v>4013</v>
      </c>
      <c r="B2138" t="s">
        <v>2936</v>
      </c>
      <c r="C2138" t="s">
        <v>693</v>
      </c>
      <c r="D2138" t="s">
        <v>180</v>
      </c>
      <c r="E2138" s="446" t="s">
        <v>815</v>
      </c>
    </row>
    <row r="2139" spans="1:5" ht="14.4" x14ac:dyDescent="0.3">
      <c r="A2139">
        <v>4011</v>
      </c>
      <c r="B2139" t="s">
        <v>2937</v>
      </c>
      <c r="C2139" t="s">
        <v>693</v>
      </c>
      <c r="D2139" t="s">
        <v>180</v>
      </c>
      <c r="E2139" s="446" t="s">
        <v>2938</v>
      </c>
    </row>
    <row r="2140" spans="1:5" ht="14.4" x14ac:dyDescent="0.3">
      <c r="A2140">
        <v>4021</v>
      </c>
      <c r="B2140" t="s">
        <v>2939</v>
      </c>
      <c r="C2140" t="s">
        <v>693</v>
      </c>
      <c r="D2140" t="s">
        <v>180</v>
      </c>
      <c r="E2140" s="446" t="s">
        <v>2940</v>
      </c>
    </row>
    <row r="2141" spans="1:5" ht="14.4" x14ac:dyDescent="0.3">
      <c r="A2141">
        <v>4019</v>
      </c>
      <c r="B2141" t="s">
        <v>2941</v>
      </c>
      <c r="C2141" t="s">
        <v>693</v>
      </c>
      <c r="D2141" t="s">
        <v>180</v>
      </c>
      <c r="E2141" s="446" t="s">
        <v>1943</v>
      </c>
    </row>
    <row r="2142" spans="1:5" ht="14.4" x14ac:dyDescent="0.3">
      <c r="A2142">
        <v>4012</v>
      </c>
      <c r="B2142" t="s">
        <v>2942</v>
      </c>
      <c r="C2142" t="s">
        <v>693</v>
      </c>
      <c r="D2142" t="s">
        <v>180</v>
      </c>
      <c r="E2142" s="446" t="s">
        <v>1767</v>
      </c>
    </row>
    <row r="2143" spans="1:5" ht="14.4" x14ac:dyDescent="0.3">
      <c r="A2143">
        <v>4020</v>
      </c>
      <c r="B2143" t="s">
        <v>2943</v>
      </c>
      <c r="C2143" t="s">
        <v>693</v>
      </c>
      <c r="D2143" t="s">
        <v>180</v>
      </c>
      <c r="E2143" s="446" t="s">
        <v>2944</v>
      </c>
    </row>
    <row r="2144" spans="1:5" ht="14.4" x14ac:dyDescent="0.3">
      <c r="A2144">
        <v>4018</v>
      </c>
      <c r="B2144" t="s">
        <v>2945</v>
      </c>
      <c r="C2144" t="s">
        <v>693</v>
      </c>
      <c r="D2144" t="s">
        <v>180</v>
      </c>
      <c r="E2144" s="446" t="s">
        <v>2946</v>
      </c>
    </row>
    <row r="2145" spans="1:5" ht="14.4" x14ac:dyDescent="0.3">
      <c r="A2145">
        <v>36498</v>
      </c>
      <c r="B2145" t="s">
        <v>2947</v>
      </c>
      <c r="C2145" t="s">
        <v>179</v>
      </c>
      <c r="D2145" t="s">
        <v>180</v>
      </c>
      <c r="E2145" s="446" t="s">
        <v>2948</v>
      </c>
    </row>
    <row r="2146" spans="1:5" ht="14.4" x14ac:dyDescent="0.3">
      <c r="A2146">
        <v>12872</v>
      </c>
      <c r="B2146" t="s">
        <v>2949</v>
      </c>
      <c r="C2146" t="s">
        <v>375</v>
      </c>
      <c r="D2146" t="s">
        <v>180</v>
      </c>
      <c r="E2146" s="446" t="s">
        <v>6364</v>
      </c>
    </row>
    <row r="2147" spans="1:5" ht="14.4" x14ac:dyDescent="0.3">
      <c r="A2147">
        <v>41075</v>
      </c>
      <c r="B2147" t="s">
        <v>2950</v>
      </c>
      <c r="C2147" t="s">
        <v>378</v>
      </c>
      <c r="D2147" t="s">
        <v>180</v>
      </c>
      <c r="E2147" s="446" t="s">
        <v>6365</v>
      </c>
    </row>
    <row r="2148" spans="1:5" ht="14.4" x14ac:dyDescent="0.3">
      <c r="A2148">
        <v>44324</v>
      </c>
      <c r="B2148" t="s">
        <v>2951</v>
      </c>
      <c r="C2148" t="s">
        <v>252</v>
      </c>
      <c r="D2148" t="s">
        <v>180</v>
      </c>
      <c r="E2148" s="446" t="s">
        <v>4816</v>
      </c>
    </row>
    <row r="2149" spans="1:5" ht="14.4" x14ac:dyDescent="0.3">
      <c r="A2149">
        <v>3315</v>
      </c>
      <c r="B2149" t="s">
        <v>2952</v>
      </c>
      <c r="C2149" t="s">
        <v>252</v>
      </c>
      <c r="D2149" t="s">
        <v>180</v>
      </c>
      <c r="E2149" s="446" t="s">
        <v>2576</v>
      </c>
    </row>
    <row r="2150" spans="1:5" ht="14.4" x14ac:dyDescent="0.3">
      <c r="A2150">
        <v>36870</v>
      </c>
      <c r="B2150" t="s">
        <v>2953</v>
      </c>
      <c r="C2150" t="s">
        <v>252</v>
      </c>
      <c r="D2150" t="s">
        <v>180</v>
      </c>
      <c r="E2150" s="446" t="s">
        <v>2783</v>
      </c>
    </row>
    <row r="2151" spans="1:5" ht="14.4" x14ac:dyDescent="0.3">
      <c r="A2151">
        <v>5092</v>
      </c>
      <c r="B2151" t="s">
        <v>7416</v>
      </c>
      <c r="C2151" t="s">
        <v>710</v>
      </c>
      <c r="D2151" t="s">
        <v>180</v>
      </c>
      <c r="E2151" s="446" t="s">
        <v>2453</v>
      </c>
    </row>
    <row r="2152" spans="1:5" ht="14.4" x14ac:dyDescent="0.3">
      <c r="A2152">
        <v>11462</v>
      </c>
      <c r="B2152" t="s">
        <v>2954</v>
      </c>
      <c r="C2152" t="s">
        <v>710</v>
      </c>
      <c r="D2152" t="s">
        <v>180</v>
      </c>
      <c r="E2152" s="446" t="s">
        <v>2955</v>
      </c>
    </row>
    <row r="2153" spans="1:5" ht="14.4" x14ac:dyDescent="0.3">
      <c r="A2153">
        <v>36529</v>
      </c>
      <c r="B2153" t="s">
        <v>2956</v>
      </c>
      <c r="C2153" t="s">
        <v>179</v>
      </c>
      <c r="D2153" t="s">
        <v>180</v>
      </c>
      <c r="E2153" s="446" t="s">
        <v>2957</v>
      </c>
    </row>
    <row r="2154" spans="1:5" ht="14.4" x14ac:dyDescent="0.3">
      <c r="A2154">
        <v>3318</v>
      </c>
      <c r="B2154" t="s">
        <v>7417</v>
      </c>
      <c r="C2154" t="s">
        <v>179</v>
      </c>
      <c r="D2154" t="s">
        <v>189</v>
      </c>
      <c r="E2154" s="446" t="s">
        <v>2958</v>
      </c>
    </row>
    <row r="2155" spans="1:5" ht="14.4" x14ac:dyDescent="0.3">
      <c r="A2155">
        <v>3324</v>
      </c>
      <c r="B2155" t="s">
        <v>2959</v>
      </c>
      <c r="C2155" t="s">
        <v>693</v>
      </c>
      <c r="D2155" t="s">
        <v>180</v>
      </c>
      <c r="E2155" s="446" t="s">
        <v>7078</v>
      </c>
    </row>
    <row r="2156" spans="1:5" ht="14.4" x14ac:dyDescent="0.3">
      <c r="A2156">
        <v>3322</v>
      </c>
      <c r="B2156" t="s">
        <v>2961</v>
      </c>
      <c r="C2156" t="s">
        <v>693</v>
      </c>
      <c r="D2156" t="s">
        <v>189</v>
      </c>
      <c r="E2156" s="446" t="s">
        <v>5377</v>
      </c>
    </row>
    <row r="2157" spans="1:5" ht="14.4" x14ac:dyDescent="0.3">
      <c r="A2157">
        <v>5076</v>
      </c>
      <c r="B2157" t="s">
        <v>7418</v>
      </c>
      <c r="C2157" t="s">
        <v>252</v>
      </c>
      <c r="D2157" t="s">
        <v>180</v>
      </c>
      <c r="E2157" s="446" t="s">
        <v>4682</v>
      </c>
    </row>
    <row r="2158" spans="1:5" ht="14.4" x14ac:dyDescent="0.3">
      <c r="A2158">
        <v>5077</v>
      </c>
      <c r="B2158" t="s">
        <v>7419</v>
      </c>
      <c r="C2158" t="s">
        <v>252</v>
      </c>
      <c r="D2158" t="s">
        <v>180</v>
      </c>
      <c r="E2158" s="446" t="s">
        <v>6844</v>
      </c>
    </row>
    <row r="2159" spans="1:5" ht="14.4" x14ac:dyDescent="0.3">
      <c r="A2159">
        <v>11837</v>
      </c>
      <c r="B2159" t="s">
        <v>2962</v>
      </c>
      <c r="C2159" t="s">
        <v>179</v>
      </c>
      <c r="D2159" t="s">
        <v>180</v>
      </c>
      <c r="E2159" s="446" t="s">
        <v>7420</v>
      </c>
    </row>
    <row r="2160" spans="1:5" ht="14.4" x14ac:dyDescent="0.3">
      <c r="A2160">
        <v>38055</v>
      </c>
      <c r="B2160" t="s">
        <v>7421</v>
      </c>
      <c r="C2160" t="s">
        <v>179</v>
      </c>
      <c r="D2160" t="s">
        <v>180</v>
      </c>
      <c r="E2160" s="446" t="s">
        <v>3203</v>
      </c>
    </row>
    <row r="2161" spans="1:5" ht="14.4" x14ac:dyDescent="0.3">
      <c r="A2161">
        <v>415</v>
      </c>
      <c r="B2161" t="s">
        <v>7422</v>
      </c>
      <c r="C2161" t="s">
        <v>179</v>
      </c>
      <c r="D2161" t="s">
        <v>180</v>
      </c>
      <c r="E2161" s="446" t="s">
        <v>7423</v>
      </c>
    </row>
    <row r="2162" spans="1:5" ht="14.4" x14ac:dyDescent="0.3">
      <c r="A2162">
        <v>416</v>
      </c>
      <c r="B2162" t="s">
        <v>7424</v>
      </c>
      <c r="C2162" t="s">
        <v>179</v>
      </c>
      <c r="D2162" t="s">
        <v>180</v>
      </c>
      <c r="E2162" s="446" t="s">
        <v>7425</v>
      </c>
    </row>
    <row r="2163" spans="1:5" ht="14.4" x14ac:dyDescent="0.3">
      <c r="A2163">
        <v>425</v>
      </c>
      <c r="B2163" t="s">
        <v>7426</v>
      </c>
      <c r="C2163" t="s">
        <v>179</v>
      </c>
      <c r="D2163" t="s">
        <v>180</v>
      </c>
      <c r="E2163" s="446" t="s">
        <v>5827</v>
      </c>
    </row>
    <row r="2164" spans="1:5" ht="14.4" x14ac:dyDescent="0.3">
      <c r="A2164">
        <v>426</v>
      </c>
      <c r="B2164" t="s">
        <v>7427</v>
      </c>
      <c r="C2164" t="s">
        <v>179</v>
      </c>
      <c r="D2164" t="s">
        <v>180</v>
      </c>
      <c r="E2164" s="446" t="s">
        <v>2340</v>
      </c>
    </row>
    <row r="2165" spans="1:5" ht="14.4" x14ac:dyDescent="0.3">
      <c r="A2165">
        <v>38056</v>
      </c>
      <c r="B2165" t="s">
        <v>7428</v>
      </c>
      <c r="C2165" t="s">
        <v>179</v>
      </c>
      <c r="D2165" t="s">
        <v>180</v>
      </c>
      <c r="E2165" s="446" t="s">
        <v>7429</v>
      </c>
    </row>
    <row r="2166" spans="1:5" ht="14.4" x14ac:dyDescent="0.3">
      <c r="A2166">
        <v>1564</v>
      </c>
      <c r="B2166" t="s">
        <v>2966</v>
      </c>
      <c r="C2166" t="s">
        <v>179</v>
      </c>
      <c r="D2166" t="s">
        <v>180</v>
      </c>
      <c r="E2166" s="446" t="s">
        <v>7430</v>
      </c>
    </row>
    <row r="2167" spans="1:5" ht="14.4" x14ac:dyDescent="0.3">
      <c r="A2167">
        <v>11032</v>
      </c>
      <c r="B2167" t="s">
        <v>7431</v>
      </c>
      <c r="C2167" t="s">
        <v>179</v>
      </c>
      <c r="D2167" t="s">
        <v>180</v>
      </c>
      <c r="E2167" s="446" t="s">
        <v>6995</v>
      </c>
    </row>
    <row r="2168" spans="1:5" ht="14.4" x14ac:dyDescent="0.3">
      <c r="A2168">
        <v>36786</v>
      </c>
      <c r="B2168" t="s">
        <v>2967</v>
      </c>
      <c r="C2168" t="s">
        <v>2968</v>
      </c>
      <c r="D2168" t="s">
        <v>180</v>
      </c>
      <c r="E2168" s="446" t="s">
        <v>2969</v>
      </c>
    </row>
    <row r="2169" spans="1:5" ht="14.4" x14ac:dyDescent="0.3">
      <c r="A2169">
        <v>36785</v>
      </c>
      <c r="B2169" t="s">
        <v>2970</v>
      </c>
      <c r="C2169" t="s">
        <v>2968</v>
      </c>
      <c r="D2169" t="s">
        <v>180</v>
      </c>
      <c r="E2169" s="446" t="s">
        <v>2971</v>
      </c>
    </row>
    <row r="2170" spans="1:5" ht="14.4" x14ac:dyDescent="0.3">
      <c r="A2170">
        <v>36782</v>
      </c>
      <c r="B2170" t="s">
        <v>2972</v>
      </c>
      <c r="C2170" t="s">
        <v>2968</v>
      </c>
      <c r="D2170" t="s">
        <v>180</v>
      </c>
      <c r="E2170" s="446" t="s">
        <v>2973</v>
      </c>
    </row>
    <row r="2171" spans="1:5" ht="14.4" x14ac:dyDescent="0.3">
      <c r="A2171">
        <v>44481</v>
      </c>
      <c r="B2171" t="s">
        <v>2974</v>
      </c>
      <c r="C2171" t="s">
        <v>2968</v>
      </c>
      <c r="D2171" t="s">
        <v>189</v>
      </c>
      <c r="E2171" s="446" t="s">
        <v>2975</v>
      </c>
    </row>
    <row r="2172" spans="1:5" ht="14.4" x14ac:dyDescent="0.3">
      <c r="A2172">
        <v>4824</v>
      </c>
      <c r="B2172" t="s">
        <v>2976</v>
      </c>
      <c r="C2172" t="s">
        <v>252</v>
      </c>
      <c r="D2172" t="s">
        <v>180</v>
      </c>
      <c r="E2172" s="446" t="s">
        <v>909</v>
      </c>
    </row>
    <row r="2173" spans="1:5" ht="14.4" x14ac:dyDescent="0.3">
      <c r="A2173">
        <v>11795</v>
      </c>
      <c r="B2173" t="s">
        <v>7432</v>
      </c>
      <c r="C2173" t="s">
        <v>693</v>
      </c>
      <c r="D2173" t="s">
        <v>180</v>
      </c>
      <c r="E2173" s="446" t="s">
        <v>7433</v>
      </c>
    </row>
    <row r="2174" spans="1:5" ht="14.4" x14ac:dyDescent="0.3">
      <c r="A2174">
        <v>134</v>
      </c>
      <c r="B2174" t="s">
        <v>2977</v>
      </c>
      <c r="C2174" t="s">
        <v>252</v>
      </c>
      <c r="D2174" t="s">
        <v>180</v>
      </c>
      <c r="E2174" s="446" t="s">
        <v>1810</v>
      </c>
    </row>
    <row r="2175" spans="1:5" ht="14.4" x14ac:dyDescent="0.3">
      <c r="A2175">
        <v>4229</v>
      </c>
      <c r="B2175" t="s">
        <v>2979</v>
      </c>
      <c r="C2175" t="s">
        <v>252</v>
      </c>
      <c r="D2175" t="s">
        <v>180</v>
      </c>
      <c r="E2175" s="446" t="s">
        <v>7434</v>
      </c>
    </row>
    <row r="2176" spans="1:5" ht="14.4" x14ac:dyDescent="0.3">
      <c r="A2176">
        <v>11731</v>
      </c>
      <c r="B2176" t="s">
        <v>2980</v>
      </c>
      <c r="C2176" t="s">
        <v>179</v>
      </c>
      <c r="D2176" t="s">
        <v>180</v>
      </c>
      <c r="E2176" s="446" t="s">
        <v>7435</v>
      </c>
    </row>
    <row r="2177" spans="1:5" ht="14.4" x14ac:dyDescent="0.3">
      <c r="A2177">
        <v>11732</v>
      </c>
      <c r="B2177" t="s">
        <v>2981</v>
      </c>
      <c r="C2177" t="s">
        <v>179</v>
      </c>
      <c r="D2177" t="s">
        <v>180</v>
      </c>
      <c r="E2177" s="446" t="s">
        <v>7436</v>
      </c>
    </row>
    <row r="2178" spans="1:5" ht="14.4" x14ac:dyDescent="0.3">
      <c r="A2178">
        <v>11244</v>
      </c>
      <c r="B2178" t="s">
        <v>2982</v>
      </c>
      <c r="C2178" t="s">
        <v>179</v>
      </c>
      <c r="D2178" t="s">
        <v>180</v>
      </c>
      <c r="E2178" s="446" t="s">
        <v>7437</v>
      </c>
    </row>
    <row r="2179" spans="1:5" ht="14.4" x14ac:dyDescent="0.3">
      <c r="A2179">
        <v>11235</v>
      </c>
      <c r="B2179" t="s">
        <v>2983</v>
      </c>
      <c r="C2179" t="s">
        <v>179</v>
      </c>
      <c r="D2179" t="s">
        <v>180</v>
      </c>
      <c r="E2179" s="446" t="s">
        <v>7438</v>
      </c>
    </row>
    <row r="2180" spans="1:5" ht="14.4" x14ac:dyDescent="0.3">
      <c r="A2180">
        <v>11236</v>
      </c>
      <c r="B2180" t="s">
        <v>2984</v>
      </c>
      <c r="C2180" t="s">
        <v>179</v>
      </c>
      <c r="D2180" t="s">
        <v>180</v>
      </c>
      <c r="E2180" s="446" t="s">
        <v>7439</v>
      </c>
    </row>
    <row r="2181" spans="1:5" ht="14.4" x14ac:dyDescent="0.3">
      <c r="A2181">
        <v>11245</v>
      </c>
      <c r="B2181" t="s">
        <v>7440</v>
      </c>
      <c r="C2181" t="s">
        <v>179</v>
      </c>
      <c r="D2181" t="s">
        <v>180</v>
      </c>
      <c r="E2181" s="446" t="s">
        <v>7441</v>
      </c>
    </row>
    <row r="2182" spans="1:5" ht="14.4" x14ac:dyDescent="0.3">
      <c r="A2182">
        <v>36494</v>
      </c>
      <c r="B2182" t="s">
        <v>2985</v>
      </c>
      <c r="C2182" t="s">
        <v>179</v>
      </c>
      <c r="D2182" t="s">
        <v>180</v>
      </c>
      <c r="E2182" s="446" t="s">
        <v>7442</v>
      </c>
    </row>
    <row r="2183" spans="1:5" ht="14.4" x14ac:dyDescent="0.3">
      <c r="A2183">
        <v>36493</v>
      </c>
      <c r="B2183" t="s">
        <v>2986</v>
      </c>
      <c r="C2183" t="s">
        <v>179</v>
      </c>
      <c r="D2183" t="s">
        <v>180</v>
      </c>
      <c r="E2183" s="446" t="s">
        <v>7443</v>
      </c>
    </row>
    <row r="2184" spans="1:5" ht="14.4" x14ac:dyDescent="0.3">
      <c r="A2184">
        <v>36492</v>
      </c>
      <c r="B2184" t="s">
        <v>2987</v>
      </c>
      <c r="C2184" t="s">
        <v>179</v>
      </c>
      <c r="D2184" t="s">
        <v>180</v>
      </c>
      <c r="E2184" s="446" t="s">
        <v>7444</v>
      </c>
    </row>
    <row r="2185" spans="1:5" ht="14.4" x14ac:dyDescent="0.3">
      <c r="A2185">
        <v>36499</v>
      </c>
      <c r="B2185" t="s">
        <v>2988</v>
      </c>
      <c r="C2185" t="s">
        <v>179</v>
      </c>
      <c r="D2185" t="s">
        <v>180</v>
      </c>
      <c r="E2185" s="446" t="s">
        <v>2989</v>
      </c>
    </row>
    <row r="2186" spans="1:5" ht="14.4" x14ac:dyDescent="0.3">
      <c r="A2186">
        <v>13533</v>
      </c>
      <c r="B2186" t="s">
        <v>2990</v>
      </c>
      <c r="C2186" t="s">
        <v>179</v>
      </c>
      <c r="D2186" t="s">
        <v>180</v>
      </c>
      <c r="E2186" s="446" t="s">
        <v>2991</v>
      </c>
    </row>
    <row r="2187" spans="1:5" ht="14.4" x14ac:dyDescent="0.3">
      <c r="A2187">
        <v>13333</v>
      </c>
      <c r="B2187" t="s">
        <v>2992</v>
      </c>
      <c r="C2187" t="s">
        <v>179</v>
      </c>
      <c r="D2187" t="s">
        <v>180</v>
      </c>
      <c r="E2187" s="446" t="s">
        <v>2993</v>
      </c>
    </row>
    <row r="2188" spans="1:5" ht="14.4" x14ac:dyDescent="0.3">
      <c r="A2188">
        <v>39585</v>
      </c>
      <c r="B2188" t="s">
        <v>2994</v>
      </c>
      <c r="C2188" t="s">
        <v>179</v>
      </c>
      <c r="D2188" t="s">
        <v>180</v>
      </c>
      <c r="E2188" s="446" t="s">
        <v>2995</v>
      </c>
    </row>
    <row r="2189" spans="1:5" ht="14.4" x14ac:dyDescent="0.3">
      <c r="A2189">
        <v>39586</v>
      </c>
      <c r="B2189" t="s">
        <v>2996</v>
      </c>
      <c r="C2189" t="s">
        <v>179</v>
      </c>
      <c r="D2189" t="s">
        <v>180</v>
      </c>
      <c r="E2189" s="446" t="s">
        <v>2997</v>
      </c>
    </row>
    <row r="2190" spans="1:5" ht="14.4" x14ac:dyDescent="0.3">
      <c r="A2190">
        <v>39587</v>
      </c>
      <c r="B2190" t="s">
        <v>2998</v>
      </c>
      <c r="C2190" t="s">
        <v>179</v>
      </c>
      <c r="D2190" t="s">
        <v>180</v>
      </c>
      <c r="E2190" s="446" t="s">
        <v>2999</v>
      </c>
    </row>
    <row r="2191" spans="1:5" ht="14.4" x14ac:dyDescent="0.3">
      <c r="A2191">
        <v>39588</v>
      </c>
      <c r="B2191" t="s">
        <v>3000</v>
      </c>
      <c r="C2191" t="s">
        <v>179</v>
      </c>
      <c r="D2191" t="s">
        <v>180</v>
      </c>
      <c r="E2191" s="446" t="s">
        <v>3001</v>
      </c>
    </row>
    <row r="2192" spans="1:5" ht="14.4" x14ac:dyDescent="0.3">
      <c r="A2192">
        <v>39584</v>
      </c>
      <c r="B2192" t="s">
        <v>3002</v>
      </c>
      <c r="C2192" t="s">
        <v>179</v>
      </c>
      <c r="D2192" t="s">
        <v>180</v>
      </c>
      <c r="E2192" s="446" t="s">
        <v>3003</v>
      </c>
    </row>
    <row r="2193" spans="1:5" ht="14.4" x14ac:dyDescent="0.3">
      <c r="A2193">
        <v>39590</v>
      </c>
      <c r="B2193" t="s">
        <v>3004</v>
      </c>
      <c r="C2193" t="s">
        <v>179</v>
      </c>
      <c r="D2193" t="s">
        <v>180</v>
      </c>
      <c r="E2193" s="446" t="s">
        <v>3005</v>
      </c>
    </row>
    <row r="2194" spans="1:5" ht="14.4" x14ac:dyDescent="0.3">
      <c r="A2194">
        <v>39592</v>
      </c>
      <c r="B2194" t="s">
        <v>3006</v>
      </c>
      <c r="C2194" t="s">
        <v>179</v>
      </c>
      <c r="D2194" t="s">
        <v>180</v>
      </c>
      <c r="E2194" s="446" t="s">
        <v>3007</v>
      </c>
    </row>
    <row r="2195" spans="1:5" ht="14.4" x14ac:dyDescent="0.3">
      <c r="A2195">
        <v>39593</v>
      </c>
      <c r="B2195" t="s">
        <v>3008</v>
      </c>
      <c r="C2195" t="s">
        <v>179</v>
      </c>
      <c r="D2195" t="s">
        <v>180</v>
      </c>
      <c r="E2195" s="446" t="s">
        <v>2999</v>
      </c>
    </row>
    <row r="2196" spans="1:5" ht="14.4" x14ac:dyDescent="0.3">
      <c r="A2196">
        <v>14254</v>
      </c>
      <c r="B2196" t="s">
        <v>3009</v>
      </c>
      <c r="C2196" t="s">
        <v>179</v>
      </c>
      <c r="D2196" t="s">
        <v>189</v>
      </c>
      <c r="E2196" s="446" t="s">
        <v>3010</v>
      </c>
    </row>
    <row r="2197" spans="1:5" ht="14.4" x14ac:dyDescent="0.3">
      <c r="A2197">
        <v>44494</v>
      </c>
      <c r="B2197" t="s">
        <v>3011</v>
      </c>
      <c r="C2197" t="s">
        <v>179</v>
      </c>
      <c r="D2197" t="s">
        <v>180</v>
      </c>
      <c r="E2197" s="446" t="s">
        <v>3012</v>
      </c>
    </row>
    <row r="2198" spans="1:5" ht="14.4" x14ac:dyDescent="0.3">
      <c r="A2198">
        <v>25019</v>
      </c>
      <c r="B2198" t="s">
        <v>3013</v>
      </c>
      <c r="C2198" t="s">
        <v>179</v>
      </c>
      <c r="D2198" t="s">
        <v>180</v>
      </c>
      <c r="E2198" s="446" t="s">
        <v>3014</v>
      </c>
    </row>
    <row r="2199" spans="1:5" ht="14.4" x14ac:dyDescent="0.3">
      <c r="A2199">
        <v>36501</v>
      </c>
      <c r="B2199" t="s">
        <v>3015</v>
      </c>
      <c r="C2199" t="s">
        <v>179</v>
      </c>
      <c r="D2199" t="s">
        <v>180</v>
      </c>
      <c r="E2199" s="446" t="s">
        <v>3016</v>
      </c>
    </row>
    <row r="2200" spans="1:5" ht="14.4" x14ac:dyDescent="0.3">
      <c r="A2200">
        <v>44493</v>
      </c>
      <c r="B2200" t="s">
        <v>3017</v>
      </c>
      <c r="C2200" t="s">
        <v>179</v>
      </c>
      <c r="D2200" t="s">
        <v>180</v>
      </c>
      <c r="E2200" s="446" t="s">
        <v>3018</v>
      </c>
    </row>
    <row r="2201" spans="1:5" ht="14.4" x14ac:dyDescent="0.3">
      <c r="A2201">
        <v>36500</v>
      </c>
      <c r="B2201" t="s">
        <v>3019</v>
      </c>
      <c r="C2201" t="s">
        <v>179</v>
      </c>
      <c r="D2201" t="s">
        <v>180</v>
      </c>
      <c r="E2201" s="446" t="s">
        <v>3020</v>
      </c>
    </row>
    <row r="2202" spans="1:5" ht="14.4" x14ac:dyDescent="0.3">
      <c r="A2202">
        <v>20017</v>
      </c>
      <c r="B2202" t="s">
        <v>7445</v>
      </c>
      <c r="C2202" t="s">
        <v>247</v>
      </c>
      <c r="D2202" t="s">
        <v>180</v>
      </c>
      <c r="E2202" s="446" t="s">
        <v>7446</v>
      </c>
    </row>
    <row r="2203" spans="1:5" ht="14.4" x14ac:dyDescent="0.3">
      <c r="A2203">
        <v>20007</v>
      </c>
      <c r="B2203" t="s">
        <v>7447</v>
      </c>
      <c r="C2203" t="s">
        <v>247</v>
      </c>
      <c r="D2203" t="s">
        <v>180</v>
      </c>
      <c r="E2203" s="446" t="s">
        <v>6547</v>
      </c>
    </row>
    <row r="2204" spans="1:5" ht="14.4" x14ac:dyDescent="0.3">
      <c r="A2204">
        <v>39831</v>
      </c>
      <c r="B2204" t="s">
        <v>3022</v>
      </c>
      <c r="C2204" t="s">
        <v>757</v>
      </c>
      <c r="D2204" t="s">
        <v>180</v>
      </c>
      <c r="E2204" s="446" t="s">
        <v>7448</v>
      </c>
    </row>
    <row r="2205" spans="1:5" ht="14.4" x14ac:dyDescent="0.3">
      <c r="A2205">
        <v>36888</v>
      </c>
      <c r="B2205" t="s">
        <v>3023</v>
      </c>
      <c r="C2205" t="s">
        <v>247</v>
      </c>
      <c r="D2205" t="s">
        <v>180</v>
      </c>
      <c r="E2205" s="446" t="s">
        <v>7449</v>
      </c>
    </row>
    <row r="2206" spans="1:5" ht="14.4" x14ac:dyDescent="0.3">
      <c r="A2206">
        <v>39836</v>
      </c>
      <c r="B2206" t="s">
        <v>3024</v>
      </c>
      <c r="C2206" t="s">
        <v>757</v>
      </c>
      <c r="D2206" t="s">
        <v>180</v>
      </c>
      <c r="E2206" s="446" t="s">
        <v>7450</v>
      </c>
    </row>
    <row r="2207" spans="1:5" ht="14.4" x14ac:dyDescent="0.3">
      <c r="A2207">
        <v>39830</v>
      </c>
      <c r="B2207" t="s">
        <v>3025</v>
      </c>
      <c r="C2207" t="s">
        <v>757</v>
      </c>
      <c r="D2207" t="s">
        <v>180</v>
      </c>
      <c r="E2207" s="446" t="s">
        <v>7451</v>
      </c>
    </row>
    <row r="2208" spans="1:5" ht="14.4" x14ac:dyDescent="0.3">
      <c r="A2208">
        <v>40527</v>
      </c>
      <c r="B2208" t="s">
        <v>3026</v>
      </c>
      <c r="C2208" t="s">
        <v>179</v>
      </c>
      <c r="D2208" t="s">
        <v>180</v>
      </c>
      <c r="E2208" s="446" t="s">
        <v>7452</v>
      </c>
    </row>
    <row r="2209" spans="1:5" ht="14.4" x14ac:dyDescent="0.3">
      <c r="A2209">
        <v>36497</v>
      </c>
      <c r="B2209" t="s">
        <v>3027</v>
      </c>
      <c r="C2209" t="s">
        <v>179</v>
      </c>
      <c r="D2209" t="s">
        <v>180</v>
      </c>
      <c r="E2209" s="446" t="s">
        <v>7453</v>
      </c>
    </row>
    <row r="2210" spans="1:5" ht="14.4" x14ac:dyDescent="0.3">
      <c r="A2210">
        <v>36487</v>
      </c>
      <c r="B2210" t="s">
        <v>3028</v>
      </c>
      <c r="C2210" t="s">
        <v>179</v>
      </c>
      <c r="D2210" t="s">
        <v>180</v>
      </c>
      <c r="E2210" s="446" t="s">
        <v>7454</v>
      </c>
    </row>
    <row r="2211" spans="1:5" ht="14.4" x14ac:dyDescent="0.3">
      <c r="A2211">
        <v>44475</v>
      </c>
      <c r="B2211" t="s">
        <v>3029</v>
      </c>
      <c r="C2211" t="s">
        <v>179</v>
      </c>
      <c r="D2211" t="s">
        <v>180</v>
      </c>
      <c r="E2211" s="446" t="s">
        <v>7455</v>
      </c>
    </row>
    <row r="2212" spans="1:5" ht="14.4" x14ac:dyDescent="0.3">
      <c r="A2212">
        <v>44474</v>
      </c>
      <c r="B2212" t="s">
        <v>3030</v>
      </c>
      <c r="C2212" t="s">
        <v>179</v>
      </c>
      <c r="D2212" t="s">
        <v>180</v>
      </c>
      <c r="E2212" s="446" t="s">
        <v>7456</v>
      </c>
    </row>
    <row r="2213" spans="1:5" ht="14.4" x14ac:dyDescent="0.3">
      <c r="A2213">
        <v>44490</v>
      </c>
      <c r="B2213" t="s">
        <v>3031</v>
      </c>
      <c r="C2213" t="s">
        <v>179</v>
      </c>
      <c r="D2213" t="s">
        <v>180</v>
      </c>
      <c r="E2213" s="446" t="s">
        <v>7457</v>
      </c>
    </row>
    <row r="2214" spans="1:5" ht="14.4" x14ac:dyDescent="0.3">
      <c r="A2214">
        <v>37776</v>
      </c>
      <c r="B2214" t="s">
        <v>7458</v>
      </c>
      <c r="C2214" t="s">
        <v>179</v>
      </c>
      <c r="D2214" t="s">
        <v>180</v>
      </c>
      <c r="E2214" s="446" t="s">
        <v>7459</v>
      </c>
    </row>
    <row r="2215" spans="1:5" ht="14.4" x14ac:dyDescent="0.3">
      <c r="A2215">
        <v>37775</v>
      </c>
      <c r="B2215" t="s">
        <v>3032</v>
      </c>
      <c r="C2215" t="s">
        <v>179</v>
      </c>
      <c r="D2215" t="s">
        <v>180</v>
      </c>
      <c r="E2215" s="446" t="s">
        <v>7460</v>
      </c>
    </row>
    <row r="2216" spans="1:5" ht="14.4" x14ac:dyDescent="0.3">
      <c r="A2216">
        <v>36491</v>
      </c>
      <c r="B2216" t="s">
        <v>7461</v>
      </c>
      <c r="C2216" t="s">
        <v>179</v>
      </c>
      <c r="D2216" t="s">
        <v>180</v>
      </c>
      <c r="E2216" s="446" t="s">
        <v>7462</v>
      </c>
    </row>
    <row r="2217" spans="1:5" ht="14.4" x14ac:dyDescent="0.3">
      <c r="A2217">
        <v>10712</v>
      </c>
      <c r="B2217" t="s">
        <v>7463</v>
      </c>
      <c r="C2217" t="s">
        <v>179</v>
      </c>
      <c r="D2217" t="s">
        <v>180</v>
      </c>
      <c r="E2217" s="446" t="s">
        <v>7464</v>
      </c>
    </row>
    <row r="2218" spans="1:5" ht="14.4" x14ac:dyDescent="0.3">
      <c r="A2218">
        <v>3363</v>
      </c>
      <c r="B2218" t="s">
        <v>7465</v>
      </c>
      <c r="C2218" t="s">
        <v>179</v>
      </c>
      <c r="D2218" t="s">
        <v>189</v>
      </c>
      <c r="E2218" s="446" t="s">
        <v>7466</v>
      </c>
    </row>
    <row r="2219" spans="1:5" ht="14.4" x14ac:dyDescent="0.3">
      <c r="A2219">
        <v>3365</v>
      </c>
      <c r="B2219" t="s">
        <v>7467</v>
      </c>
      <c r="C2219" t="s">
        <v>179</v>
      </c>
      <c r="D2219" t="s">
        <v>180</v>
      </c>
      <c r="E2219" s="446" t="s">
        <v>7468</v>
      </c>
    </row>
    <row r="2220" spans="1:5" ht="14.4" x14ac:dyDescent="0.3">
      <c r="A2220">
        <v>7569</v>
      </c>
      <c r="B2220" t="s">
        <v>3033</v>
      </c>
      <c r="C2220" t="s">
        <v>179</v>
      </c>
      <c r="D2220" t="s">
        <v>180</v>
      </c>
      <c r="E2220" s="446" t="s">
        <v>7469</v>
      </c>
    </row>
    <row r="2221" spans="1:5" ht="14.4" x14ac:dyDescent="0.3">
      <c r="A2221">
        <v>3378</v>
      </c>
      <c r="B2221" t="s">
        <v>3034</v>
      </c>
      <c r="C2221" t="s">
        <v>179</v>
      </c>
      <c r="D2221" t="s">
        <v>180</v>
      </c>
      <c r="E2221" s="446" t="s">
        <v>7470</v>
      </c>
    </row>
    <row r="2222" spans="1:5" ht="14.4" x14ac:dyDescent="0.3">
      <c r="A2222">
        <v>3380</v>
      </c>
      <c r="B2222" t="s">
        <v>3035</v>
      </c>
      <c r="C2222" t="s">
        <v>179</v>
      </c>
      <c r="D2222" t="s">
        <v>189</v>
      </c>
      <c r="E2222" s="446" t="s">
        <v>7471</v>
      </c>
    </row>
    <row r="2223" spans="1:5" ht="14.4" x14ac:dyDescent="0.3">
      <c r="A2223">
        <v>3379</v>
      </c>
      <c r="B2223" t="s">
        <v>3036</v>
      </c>
      <c r="C2223" t="s">
        <v>179</v>
      </c>
      <c r="D2223" t="s">
        <v>180</v>
      </c>
      <c r="E2223" s="446" t="s">
        <v>7472</v>
      </c>
    </row>
    <row r="2224" spans="1:5" ht="14.4" x14ac:dyDescent="0.3">
      <c r="A2224">
        <v>11991</v>
      </c>
      <c r="B2224" t="s">
        <v>3037</v>
      </c>
      <c r="C2224" t="s">
        <v>179</v>
      </c>
      <c r="D2224" t="s">
        <v>180</v>
      </c>
      <c r="E2224" s="446" t="s">
        <v>7473</v>
      </c>
    </row>
    <row r="2225" spans="1:8" ht="14.4" x14ac:dyDescent="0.3">
      <c r="A2225">
        <v>34349</v>
      </c>
      <c r="B2225" t="s">
        <v>3038</v>
      </c>
      <c r="C2225" t="s">
        <v>179</v>
      </c>
      <c r="D2225" t="s">
        <v>180</v>
      </c>
      <c r="E2225" s="446" t="s">
        <v>7474</v>
      </c>
    </row>
    <row r="2226" spans="1:8" ht="14.4" x14ac:dyDescent="0.3">
      <c r="A2226">
        <v>11029</v>
      </c>
      <c r="B2226" t="s">
        <v>7475</v>
      </c>
      <c r="C2226" t="s">
        <v>1868</v>
      </c>
      <c r="D2226" t="s">
        <v>180</v>
      </c>
      <c r="E2226" s="446" t="s">
        <v>445</v>
      </c>
    </row>
    <row r="2227" spans="1:8" ht="14.4" x14ac:dyDescent="0.3">
      <c r="A2227">
        <v>4316</v>
      </c>
      <c r="B2227" t="s">
        <v>7476</v>
      </c>
      <c r="C2227" t="s">
        <v>179</v>
      </c>
      <c r="D2227" t="s">
        <v>180</v>
      </c>
      <c r="E2227" s="446" t="s">
        <v>3906</v>
      </c>
    </row>
    <row r="2228" spans="1:8" ht="14.4" x14ac:dyDescent="0.3">
      <c r="A2228">
        <v>4313</v>
      </c>
      <c r="B2228" t="s">
        <v>3041</v>
      </c>
      <c r="C2228" t="s">
        <v>1868</v>
      </c>
      <c r="D2228" t="s">
        <v>180</v>
      </c>
      <c r="E2228" s="446" t="s">
        <v>1587</v>
      </c>
    </row>
    <row r="2229" spans="1:8" ht="14.4" x14ac:dyDescent="0.3">
      <c r="A2229">
        <v>4317</v>
      </c>
      <c r="B2229" t="s">
        <v>7477</v>
      </c>
      <c r="C2229" t="s">
        <v>179</v>
      </c>
      <c r="D2229" t="s">
        <v>180</v>
      </c>
      <c r="E2229" s="446" t="s">
        <v>7478</v>
      </c>
    </row>
    <row r="2230" spans="1:8" ht="14.4" x14ac:dyDescent="0.3">
      <c r="A2230">
        <v>4314</v>
      </c>
      <c r="B2230" t="s">
        <v>3043</v>
      </c>
      <c r="C2230" t="s">
        <v>1868</v>
      </c>
      <c r="D2230" t="s">
        <v>180</v>
      </c>
      <c r="E2230" s="446" t="s">
        <v>7479</v>
      </c>
    </row>
    <row r="2231" spans="1:8" ht="14.4" x14ac:dyDescent="0.3">
      <c r="A2231">
        <v>10921</v>
      </c>
      <c r="B2231" t="s">
        <v>3044</v>
      </c>
      <c r="C2231" t="s">
        <v>179</v>
      </c>
      <c r="D2231" t="s">
        <v>189</v>
      </c>
      <c r="E2231" s="446" t="s">
        <v>7480</v>
      </c>
      <c r="H2231" s="198" t="str">
        <f>E2231</f>
        <v>5.608,00</v>
      </c>
    </row>
    <row r="2232" spans="1:8" ht="14.4" x14ac:dyDescent="0.3">
      <c r="A2232">
        <v>10922</v>
      </c>
      <c r="B2232" t="s">
        <v>3045</v>
      </c>
      <c r="C2232" t="s">
        <v>179</v>
      </c>
      <c r="D2232" t="s">
        <v>180</v>
      </c>
      <c r="E2232" s="446" t="s">
        <v>7481</v>
      </c>
    </row>
    <row r="2233" spans="1:8" ht="14.4" x14ac:dyDescent="0.3">
      <c r="A2233">
        <v>10923</v>
      </c>
      <c r="B2233" t="s">
        <v>3046</v>
      </c>
      <c r="C2233" t="s">
        <v>179</v>
      </c>
      <c r="D2233" t="s">
        <v>180</v>
      </c>
      <c r="E2233" s="446" t="s">
        <v>7482</v>
      </c>
    </row>
    <row r="2234" spans="1:8" ht="14.4" x14ac:dyDescent="0.3">
      <c r="A2234">
        <v>10924</v>
      </c>
      <c r="B2234" t="s">
        <v>3047</v>
      </c>
      <c r="C2234" t="s">
        <v>179</v>
      </c>
      <c r="D2234" t="s">
        <v>180</v>
      </c>
      <c r="E2234" s="446" t="s">
        <v>7483</v>
      </c>
    </row>
    <row r="2235" spans="1:8" ht="14.4" x14ac:dyDescent="0.3">
      <c r="A2235">
        <v>37772</v>
      </c>
      <c r="B2235" t="s">
        <v>3048</v>
      </c>
      <c r="C2235" t="s">
        <v>179</v>
      </c>
      <c r="D2235" t="s">
        <v>180</v>
      </c>
      <c r="E2235" s="446" t="s">
        <v>3049</v>
      </c>
    </row>
    <row r="2236" spans="1:8" ht="14.4" x14ac:dyDescent="0.3">
      <c r="A2236">
        <v>37771</v>
      </c>
      <c r="B2236" t="s">
        <v>3050</v>
      </c>
      <c r="C2236" t="s">
        <v>179</v>
      </c>
      <c r="D2236" t="s">
        <v>180</v>
      </c>
      <c r="E2236" s="446" t="s">
        <v>3051</v>
      </c>
    </row>
    <row r="2237" spans="1:8" ht="14.4" x14ac:dyDescent="0.3">
      <c r="A2237">
        <v>12772</v>
      </c>
      <c r="B2237" t="s">
        <v>3052</v>
      </c>
      <c r="C2237" t="s">
        <v>179</v>
      </c>
      <c r="D2237" t="s">
        <v>180</v>
      </c>
      <c r="E2237" s="446" t="s">
        <v>7484</v>
      </c>
    </row>
    <row r="2238" spans="1:8" ht="14.4" x14ac:dyDescent="0.3">
      <c r="A2238">
        <v>12770</v>
      </c>
      <c r="B2238" t="s">
        <v>3053</v>
      </c>
      <c r="C2238" t="s">
        <v>179</v>
      </c>
      <c r="D2238" t="s">
        <v>180</v>
      </c>
      <c r="E2238" s="446" t="s">
        <v>7485</v>
      </c>
    </row>
    <row r="2239" spans="1:8" ht="14.4" x14ac:dyDescent="0.3">
      <c r="A2239">
        <v>12775</v>
      </c>
      <c r="B2239" t="s">
        <v>3054</v>
      </c>
      <c r="C2239" t="s">
        <v>179</v>
      </c>
      <c r="D2239" t="s">
        <v>180</v>
      </c>
      <c r="E2239" s="446" t="s">
        <v>7486</v>
      </c>
    </row>
    <row r="2240" spans="1:8" ht="14.4" x14ac:dyDescent="0.3">
      <c r="A2240">
        <v>12768</v>
      </c>
      <c r="B2240" t="s">
        <v>3055</v>
      </c>
      <c r="C2240" t="s">
        <v>179</v>
      </c>
      <c r="D2240" t="s">
        <v>180</v>
      </c>
      <c r="E2240" s="446" t="s">
        <v>7487</v>
      </c>
    </row>
    <row r="2241" spans="1:5" ht="14.4" x14ac:dyDescent="0.3">
      <c r="A2241">
        <v>12769</v>
      </c>
      <c r="B2241" t="s">
        <v>3056</v>
      </c>
      <c r="C2241" t="s">
        <v>179</v>
      </c>
      <c r="D2241" t="s">
        <v>189</v>
      </c>
      <c r="E2241" s="446" t="s">
        <v>7488</v>
      </c>
    </row>
    <row r="2242" spans="1:5" ht="14.4" x14ac:dyDescent="0.3">
      <c r="A2242">
        <v>12773</v>
      </c>
      <c r="B2242" t="s">
        <v>3057</v>
      </c>
      <c r="C2242" t="s">
        <v>179</v>
      </c>
      <c r="D2242" t="s">
        <v>180</v>
      </c>
      <c r="E2242" s="446" t="s">
        <v>7489</v>
      </c>
    </row>
    <row r="2243" spans="1:5" ht="14.4" x14ac:dyDescent="0.3">
      <c r="A2243">
        <v>12774</v>
      </c>
      <c r="B2243" t="s">
        <v>3058</v>
      </c>
      <c r="C2243" t="s">
        <v>179</v>
      </c>
      <c r="D2243" t="s">
        <v>180</v>
      </c>
      <c r="E2243" s="446" t="s">
        <v>7490</v>
      </c>
    </row>
    <row r="2244" spans="1:5" ht="14.4" x14ac:dyDescent="0.3">
      <c r="A2244">
        <v>12776</v>
      </c>
      <c r="B2244" t="s">
        <v>7491</v>
      </c>
      <c r="C2244" t="s">
        <v>179</v>
      </c>
      <c r="D2244" t="s">
        <v>180</v>
      </c>
      <c r="E2244" s="446" t="s">
        <v>7492</v>
      </c>
    </row>
    <row r="2245" spans="1:5" ht="14.4" x14ac:dyDescent="0.3">
      <c r="A2245">
        <v>12777</v>
      </c>
      <c r="B2245" t="s">
        <v>7493</v>
      </c>
      <c r="C2245" t="s">
        <v>179</v>
      </c>
      <c r="D2245" t="s">
        <v>180</v>
      </c>
      <c r="E2245" s="446" t="s">
        <v>7494</v>
      </c>
    </row>
    <row r="2246" spans="1:5" ht="14.4" x14ac:dyDescent="0.3">
      <c r="A2246">
        <v>12873</v>
      </c>
      <c r="B2246" t="s">
        <v>3060</v>
      </c>
      <c r="C2246" t="s">
        <v>375</v>
      </c>
      <c r="D2246" t="s">
        <v>180</v>
      </c>
      <c r="E2246" s="446" t="s">
        <v>6364</v>
      </c>
    </row>
    <row r="2247" spans="1:5" ht="14.4" x14ac:dyDescent="0.3">
      <c r="A2247">
        <v>41076</v>
      </c>
      <c r="B2247" t="s">
        <v>3061</v>
      </c>
      <c r="C2247" t="s">
        <v>378</v>
      </c>
      <c r="D2247" t="s">
        <v>180</v>
      </c>
      <c r="E2247" s="446" t="s">
        <v>6365</v>
      </c>
    </row>
    <row r="2248" spans="1:5" ht="14.4" x14ac:dyDescent="0.3">
      <c r="A2248">
        <v>140</v>
      </c>
      <c r="B2248" t="s">
        <v>3062</v>
      </c>
      <c r="C2248" t="s">
        <v>252</v>
      </c>
      <c r="D2248" t="s">
        <v>180</v>
      </c>
      <c r="E2248" s="446" t="s">
        <v>6183</v>
      </c>
    </row>
    <row r="2249" spans="1:5" ht="14.4" x14ac:dyDescent="0.3">
      <c r="A2249">
        <v>151</v>
      </c>
      <c r="B2249" t="s">
        <v>7495</v>
      </c>
      <c r="C2249" t="s">
        <v>254</v>
      </c>
      <c r="D2249" t="s">
        <v>180</v>
      </c>
      <c r="E2249" s="446" t="s">
        <v>7496</v>
      </c>
    </row>
    <row r="2250" spans="1:5" ht="14.4" x14ac:dyDescent="0.3">
      <c r="A2250">
        <v>7340</v>
      </c>
      <c r="B2250" t="s">
        <v>3064</v>
      </c>
      <c r="C2250" t="s">
        <v>254</v>
      </c>
      <c r="D2250" t="s">
        <v>180</v>
      </c>
      <c r="E2250" s="446" t="s">
        <v>7497</v>
      </c>
    </row>
    <row r="2251" spans="1:5" ht="14.4" x14ac:dyDescent="0.3">
      <c r="A2251">
        <v>40929</v>
      </c>
      <c r="B2251" t="s">
        <v>3065</v>
      </c>
      <c r="C2251" t="s">
        <v>378</v>
      </c>
      <c r="D2251" t="s">
        <v>180</v>
      </c>
      <c r="E2251" s="446" t="s">
        <v>7498</v>
      </c>
    </row>
    <row r="2252" spans="1:5" ht="14.4" x14ac:dyDescent="0.3">
      <c r="A2252">
        <v>2701</v>
      </c>
      <c r="B2252" t="s">
        <v>3066</v>
      </c>
      <c r="C2252" t="s">
        <v>375</v>
      </c>
      <c r="D2252" t="s">
        <v>180</v>
      </c>
      <c r="E2252" s="446" t="s">
        <v>2907</v>
      </c>
    </row>
    <row r="2253" spans="1:5" ht="14.4" x14ac:dyDescent="0.3">
      <c r="A2253">
        <v>38114</v>
      </c>
      <c r="B2253" t="s">
        <v>3067</v>
      </c>
      <c r="C2253" t="s">
        <v>179</v>
      </c>
      <c r="D2253" t="s">
        <v>180</v>
      </c>
      <c r="E2253" s="446" t="s">
        <v>3542</v>
      </c>
    </row>
    <row r="2254" spans="1:5" ht="14.4" x14ac:dyDescent="0.3">
      <c r="A2254">
        <v>38064</v>
      </c>
      <c r="B2254" t="s">
        <v>3068</v>
      </c>
      <c r="C2254" t="s">
        <v>179</v>
      </c>
      <c r="D2254" t="s">
        <v>180</v>
      </c>
      <c r="E2254" s="446" t="s">
        <v>2504</v>
      </c>
    </row>
    <row r="2255" spans="1:5" ht="14.4" x14ac:dyDescent="0.3">
      <c r="A2255">
        <v>38115</v>
      </c>
      <c r="B2255" t="s">
        <v>3070</v>
      </c>
      <c r="C2255" t="s">
        <v>179</v>
      </c>
      <c r="D2255" t="s">
        <v>180</v>
      </c>
      <c r="E2255" s="446" t="s">
        <v>6977</v>
      </c>
    </row>
    <row r="2256" spans="1:5" ht="14.4" x14ac:dyDescent="0.3">
      <c r="A2256">
        <v>38065</v>
      </c>
      <c r="B2256" t="s">
        <v>3071</v>
      </c>
      <c r="C2256" t="s">
        <v>179</v>
      </c>
      <c r="D2256" t="s">
        <v>180</v>
      </c>
      <c r="E2256" s="446" t="s">
        <v>7011</v>
      </c>
    </row>
    <row r="2257" spans="1:5" ht="14.4" x14ac:dyDescent="0.3">
      <c r="A2257">
        <v>38078</v>
      </c>
      <c r="B2257" t="s">
        <v>3072</v>
      </c>
      <c r="C2257" t="s">
        <v>179</v>
      </c>
      <c r="D2257" t="s">
        <v>180</v>
      </c>
      <c r="E2257" s="446" t="s">
        <v>7499</v>
      </c>
    </row>
    <row r="2258" spans="1:5" ht="14.4" x14ac:dyDescent="0.3">
      <c r="A2258">
        <v>38113</v>
      </c>
      <c r="B2258" t="s">
        <v>3073</v>
      </c>
      <c r="C2258" t="s">
        <v>179</v>
      </c>
      <c r="D2258" t="s">
        <v>180</v>
      </c>
      <c r="E2258" s="446" t="s">
        <v>4388</v>
      </c>
    </row>
    <row r="2259" spans="1:5" ht="14.4" x14ac:dyDescent="0.3">
      <c r="A2259">
        <v>38063</v>
      </c>
      <c r="B2259" t="s">
        <v>3074</v>
      </c>
      <c r="C2259" t="s">
        <v>179</v>
      </c>
      <c r="D2259" t="s">
        <v>180</v>
      </c>
      <c r="E2259" s="446" t="s">
        <v>5305</v>
      </c>
    </row>
    <row r="2260" spans="1:5" ht="14.4" x14ac:dyDescent="0.3">
      <c r="A2260">
        <v>38080</v>
      </c>
      <c r="B2260" t="s">
        <v>3075</v>
      </c>
      <c r="C2260" t="s">
        <v>179</v>
      </c>
      <c r="D2260" t="s">
        <v>180</v>
      </c>
      <c r="E2260" s="446" t="s">
        <v>7500</v>
      </c>
    </row>
    <row r="2261" spans="1:5" ht="14.4" x14ac:dyDescent="0.3">
      <c r="A2261">
        <v>38069</v>
      </c>
      <c r="B2261" t="s">
        <v>3076</v>
      </c>
      <c r="C2261" t="s">
        <v>179</v>
      </c>
      <c r="D2261" t="s">
        <v>180</v>
      </c>
      <c r="E2261" s="446" t="s">
        <v>3727</v>
      </c>
    </row>
    <row r="2262" spans="1:5" ht="14.4" x14ac:dyDescent="0.3">
      <c r="A2262">
        <v>38077</v>
      </c>
      <c r="B2262" t="s">
        <v>3077</v>
      </c>
      <c r="C2262" t="s">
        <v>179</v>
      </c>
      <c r="D2262" t="s">
        <v>180</v>
      </c>
      <c r="E2262" s="446" t="s">
        <v>3551</v>
      </c>
    </row>
    <row r="2263" spans="1:5" ht="14.4" x14ac:dyDescent="0.3">
      <c r="A2263">
        <v>38073</v>
      </c>
      <c r="B2263" t="s">
        <v>3079</v>
      </c>
      <c r="C2263" t="s">
        <v>179</v>
      </c>
      <c r="D2263" t="s">
        <v>180</v>
      </c>
      <c r="E2263" s="446" t="s">
        <v>5336</v>
      </c>
    </row>
    <row r="2264" spans="1:5" ht="14.4" x14ac:dyDescent="0.3">
      <c r="A2264">
        <v>38112</v>
      </c>
      <c r="B2264" t="s">
        <v>3080</v>
      </c>
      <c r="C2264" t="s">
        <v>179</v>
      </c>
      <c r="D2264" t="s">
        <v>180</v>
      </c>
      <c r="E2264" s="446" t="s">
        <v>5299</v>
      </c>
    </row>
    <row r="2265" spans="1:5" ht="14.4" x14ac:dyDescent="0.3">
      <c r="A2265">
        <v>38062</v>
      </c>
      <c r="B2265" t="s">
        <v>3081</v>
      </c>
      <c r="C2265" t="s">
        <v>179</v>
      </c>
      <c r="D2265" t="s">
        <v>180</v>
      </c>
      <c r="E2265" s="446" t="s">
        <v>7501</v>
      </c>
    </row>
    <row r="2266" spans="1:5" ht="14.4" x14ac:dyDescent="0.3">
      <c r="A2266">
        <v>12128</v>
      </c>
      <c r="B2266" t="s">
        <v>3082</v>
      </c>
      <c r="C2266" t="s">
        <v>179</v>
      </c>
      <c r="D2266" t="s">
        <v>180</v>
      </c>
      <c r="E2266" s="446" t="s">
        <v>398</v>
      </c>
    </row>
    <row r="2267" spans="1:5" ht="14.4" x14ac:dyDescent="0.3">
      <c r="A2267">
        <v>12129</v>
      </c>
      <c r="B2267" t="s">
        <v>3083</v>
      </c>
      <c r="C2267" t="s">
        <v>179</v>
      </c>
      <c r="D2267" t="s">
        <v>180</v>
      </c>
      <c r="E2267" s="446" t="s">
        <v>7502</v>
      </c>
    </row>
    <row r="2268" spans="1:5" ht="14.4" x14ac:dyDescent="0.3">
      <c r="A2268">
        <v>38081</v>
      </c>
      <c r="B2268" t="s">
        <v>3084</v>
      </c>
      <c r="C2268" t="s">
        <v>179</v>
      </c>
      <c r="D2268" t="s">
        <v>180</v>
      </c>
      <c r="E2268" s="446" t="s">
        <v>6619</v>
      </c>
    </row>
    <row r="2269" spans="1:5" ht="14.4" x14ac:dyDescent="0.3">
      <c r="A2269">
        <v>38070</v>
      </c>
      <c r="B2269" t="s">
        <v>3085</v>
      </c>
      <c r="C2269" t="s">
        <v>179</v>
      </c>
      <c r="D2269" t="s">
        <v>180</v>
      </c>
      <c r="E2269" s="446" t="s">
        <v>3798</v>
      </c>
    </row>
    <row r="2270" spans="1:5" ht="14.4" x14ac:dyDescent="0.3">
      <c r="A2270">
        <v>38074</v>
      </c>
      <c r="B2270" t="s">
        <v>3086</v>
      </c>
      <c r="C2270" t="s">
        <v>179</v>
      </c>
      <c r="D2270" t="s">
        <v>180</v>
      </c>
      <c r="E2270" s="446" t="s">
        <v>7503</v>
      </c>
    </row>
    <row r="2271" spans="1:5" ht="14.4" x14ac:dyDescent="0.3">
      <c r="A2271">
        <v>38079</v>
      </c>
      <c r="B2271" t="s">
        <v>3088</v>
      </c>
      <c r="C2271" t="s">
        <v>179</v>
      </c>
      <c r="D2271" t="s">
        <v>180</v>
      </c>
      <c r="E2271" s="446" t="s">
        <v>7504</v>
      </c>
    </row>
    <row r="2272" spans="1:5" ht="14.4" x14ac:dyDescent="0.3">
      <c r="A2272">
        <v>38072</v>
      </c>
      <c r="B2272" t="s">
        <v>3089</v>
      </c>
      <c r="C2272" t="s">
        <v>179</v>
      </c>
      <c r="D2272" t="s">
        <v>180</v>
      </c>
      <c r="E2272" s="446" t="s">
        <v>3128</v>
      </c>
    </row>
    <row r="2273" spans="1:5" ht="14.4" x14ac:dyDescent="0.3">
      <c r="A2273">
        <v>38068</v>
      </c>
      <c r="B2273" t="s">
        <v>3090</v>
      </c>
      <c r="C2273" t="s">
        <v>179</v>
      </c>
      <c r="D2273" t="s">
        <v>180</v>
      </c>
      <c r="E2273" s="446" t="s">
        <v>1174</v>
      </c>
    </row>
    <row r="2274" spans="1:5" ht="14.4" x14ac:dyDescent="0.3">
      <c r="A2274">
        <v>38071</v>
      </c>
      <c r="B2274" t="s">
        <v>3091</v>
      </c>
      <c r="C2274" t="s">
        <v>179</v>
      </c>
      <c r="D2274" t="s">
        <v>180</v>
      </c>
      <c r="E2274" s="446" t="s">
        <v>5238</v>
      </c>
    </row>
    <row r="2275" spans="1:5" ht="14.4" x14ac:dyDescent="0.3">
      <c r="A2275">
        <v>38412</v>
      </c>
      <c r="B2275" t="s">
        <v>3092</v>
      </c>
      <c r="C2275" t="s">
        <v>179</v>
      </c>
      <c r="D2275" t="s">
        <v>189</v>
      </c>
      <c r="E2275" s="446" t="s">
        <v>3093</v>
      </c>
    </row>
    <row r="2276" spans="1:5" ht="14.4" x14ac:dyDescent="0.3">
      <c r="A2276">
        <v>3405</v>
      </c>
      <c r="B2276" t="s">
        <v>3094</v>
      </c>
      <c r="C2276" t="s">
        <v>179</v>
      </c>
      <c r="D2276" t="s">
        <v>180</v>
      </c>
      <c r="E2276" s="446" t="s">
        <v>3095</v>
      </c>
    </row>
    <row r="2277" spans="1:5" ht="14.4" x14ac:dyDescent="0.3">
      <c r="A2277">
        <v>3394</v>
      </c>
      <c r="B2277" t="s">
        <v>3096</v>
      </c>
      <c r="C2277" t="s">
        <v>179</v>
      </c>
      <c r="D2277" t="s">
        <v>180</v>
      </c>
      <c r="E2277" s="446" t="s">
        <v>3097</v>
      </c>
    </row>
    <row r="2278" spans="1:5" ht="14.4" x14ac:dyDescent="0.3">
      <c r="A2278">
        <v>3393</v>
      </c>
      <c r="B2278" t="s">
        <v>3098</v>
      </c>
      <c r="C2278" t="s">
        <v>179</v>
      </c>
      <c r="D2278" t="s">
        <v>180</v>
      </c>
      <c r="E2278" s="446" t="s">
        <v>3099</v>
      </c>
    </row>
    <row r="2279" spans="1:5" ht="14.4" x14ac:dyDescent="0.3">
      <c r="A2279">
        <v>3406</v>
      </c>
      <c r="B2279" t="s">
        <v>3100</v>
      </c>
      <c r="C2279" t="s">
        <v>179</v>
      </c>
      <c r="D2279" t="s">
        <v>189</v>
      </c>
      <c r="E2279" s="446" t="s">
        <v>3101</v>
      </c>
    </row>
    <row r="2280" spans="1:5" ht="14.4" x14ac:dyDescent="0.3">
      <c r="A2280">
        <v>3395</v>
      </c>
      <c r="B2280" t="s">
        <v>3102</v>
      </c>
      <c r="C2280" t="s">
        <v>179</v>
      </c>
      <c r="D2280" t="s">
        <v>180</v>
      </c>
      <c r="E2280" s="446" t="s">
        <v>3103</v>
      </c>
    </row>
    <row r="2281" spans="1:5" ht="14.4" x14ac:dyDescent="0.3">
      <c r="A2281">
        <v>3398</v>
      </c>
      <c r="B2281" t="s">
        <v>3104</v>
      </c>
      <c r="C2281" t="s">
        <v>179</v>
      </c>
      <c r="D2281" t="s">
        <v>180</v>
      </c>
      <c r="E2281" s="446" t="s">
        <v>3105</v>
      </c>
    </row>
    <row r="2282" spans="1:5" ht="14.4" x14ac:dyDescent="0.3">
      <c r="A2282">
        <v>40662</v>
      </c>
      <c r="B2282" t="s">
        <v>3106</v>
      </c>
      <c r="C2282" t="s">
        <v>179</v>
      </c>
      <c r="D2282" t="s">
        <v>180</v>
      </c>
      <c r="E2282" s="446" t="s">
        <v>7505</v>
      </c>
    </row>
    <row r="2283" spans="1:5" ht="14.4" x14ac:dyDescent="0.3">
      <c r="A2283">
        <v>3437</v>
      </c>
      <c r="B2283" t="s">
        <v>3107</v>
      </c>
      <c r="C2283" t="s">
        <v>693</v>
      </c>
      <c r="D2283" t="s">
        <v>180</v>
      </c>
      <c r="E2283" s="446" t="s">
        <v>7506</v>
      </c>
    </row>
    <row r="2284" spans="1:5" ht="14.4" x14ac:dyDescent="0.3">
      <c r="A2284">
        <v>11190</v>
      </c>
      <c r="B2284" t="s">
        <v>3108</v>
      </c>
      <c r="C2284" t="s">
        <v>179</v>
      </c>
      <c r="D2284" t="s">
        <v>189</v>
      </c>
      <c r="E2284" s="446" t="s">
        <v>7507</v>
      </c>
    </row>
    <row r="2285" spans="1:5" ht="14.4" x14ac:dyDescent="0.3">
      <c r="A2285">
        <v>34377</v>
      </c>
      <c r="B2285" t="s">
        <v>3109</v>
      </c>
      <c r="C2285" t="s">
        <v>179</v>
      </c>
      <c r="D2285" t="s">
        <v>180</v>
      </c>
      <c r="E2285" s="446" t="s">
        <v>7508</v>
      </c>
    </row>
    <row r="2286" spans="1:5" ht="14.4" x14ac:dyDescent="0.3">
      <c r="A2286">
        <v>3428</v>
      </c>
      <c r="B2286" t="s">
        <v>3110</v>
      </c>
      <c r="C2286" t="s">
        <v>693</v>
      </c>
      <c r="D2286" t="s">
        <v>189</v>
      </c>
      <c r="E2286" s="446" t="s">
        <v>7509</v>
      </c>
    </row>
    <row r="2287" spans="1:5" ht="14.4" x14ac:dyDescent="0.3">
      <c r="A2287">
        <v>3429</v>
      </c>
      <c r="B2287" t="s">
        <v>7510</v>
      </c>
      <c r="C2287" t="s">
        <v>693</v>
      </c>
      <c r="D2287" t="s">
        <v>180</v>
      </c>
      <c r="E2287" s="446" t="s">
        <v>7511</v>
      </c>
    </row>
    <row r="2288" spans="1:5" ht="14.4" x14ac:dyDescent="0.3">
      <c r="A2288">
        <v>11199</v>
      </c>
      <c r="B2288" t="s">
        <v>7512</v>
      </c>
      <c r="C2288" t="s">
        <v>179</v>
      </c>
      <c r="D2288" t="s">
        <v>180</v>
      </c>
      <c r="E2288" s="446" t="s">
        <v>7513</v>
      </c>
    </row>
    <row r="2289" spans="1:5" ht="14.4" x14ac:dyDescent="0.3">
      <c r="A2289">
        <v>36896</v>
      </c>
      <c r="B2289" t="s">
        <v>3111</v>
      </c>
      <c r="C2289" t="s">
        <v>179</v>
      </c>
      <c r="D2289" t="s">
        <v>189</v>
      </c>
      <c r="E2289" s="446" t="s">
        <v>7514</v>
      </c>
    </row>
    <row r="2290" spans="1:5" ht="14.4" x14ac:dyDescent="0.3">
      <c r="A2290">
        <v>34367</v>
      </c>
      <c r="B2290" t="s">
        <v>3112</v>
      </c>
      <c r="C2290" t="s">
        <v>179</v>
      </c>
      <c r="D2290" t="s">
        <v>180</v>
      </c>
      <c r="E2290" s="446" t="s">
        <v>7515</v>
      </c>
    </row>
    <row r="2291" spans="1:5" ht="14.4" x14ac:dyDescent="0.3">
      <c r="A2291">
        <v>36897</v>
      </c>
      <c r="B2291" t="s">
        <v>3113</v>
      </c>
      <c r="C2291" t="s">
        <v>179</v>
      </c>
      <c r="D2291" t="s">
        <v>180</v>
      </c>
      <c r="E2291" s="446" t="s">
        <v>7516</v>
      </c>
    </row>
    <row r="2292" spans="1:5" ht="14.4" x14ac:dyDescent="0.3">
      <c r="A2292">
        <v>34369</v>
      </c>
      <c r="B2292" t="s">
        <v>7517</v>
      </c>
      <c r="C2292" t="s">
        <v>179</v>
      </c>
      <c r="D2292" t="s">
        <v>180</v>
      </c>
      <c r="E2292" s="446" t="s">
        <v>7518</v>
      </c>
    </row>
    <row r="2293" spans="1:5" ht="14.4" x14ac:dyDescent="0.3">
      <c r="A2293">
        <v>34364</v>
      </c>
      <c r="B2293" t="s">
        <v>3114</v>
      </c>
      <c r="C2293" t="s">
        <v>179</v>
      </c>
      <c r="D2293" t="s">
        <v>180</v>
      </c>
      <c r="E2293" s="446" t="s">
        <v>7519</v>
      </c>
    </row>
    <row r="2294" spans="1:5" ht="14.4" x14ac:dyDescent="0.3">
      <c r="A2294">
        <v>40659</v>
      </c>
      <c r="B2294" t="s">
        <v>3115</v>
      </c>
      <c r="C2294" t="s">
        <v>693</v>
      </c>
      <c r="D2294" t="s">
        <v>180</v>
      </c>
      <c r="E2294" s="446" t="s">
        <v>7520</v>
      </c>
    </row>
    <row r="2295" spans="1:5" ht="14.4" x14ac:dyDescent="0.3">
      <c r="A2295">
        <v>40660</v>
      </c>
      <c r="B2295" t="s">
        <v>3116</v>
      </c>
      <c r="C2295" t="s">
        <v>693</v>
      </c>
      <c r="D2295" t="s">
        <v>180</v>
      </c>
      <c r="E2295" s="446" t="s">
        <v>7521</v>
      </c>
    </row>
    <row r="2296" spans="1:5" ht="14.4" x14ac:dyDescent="0.3">
      <c r="A2296">
        <v>40661</v>
      </c>
      <c r="B2296" t="s">
        <v>7522</v>
      </c>
      <c r="C2296" t="s">
        <v>693</v>
      </c>
      <c r="D2296" t="s">
        <v>180</v>
      </c>
      <c r="E2296" s="446" t="s">
        <v>7523</v>
      </c>
    </row>
    <row r="2297" spans="1:5" ht="14.4" x14ac:dyDescent="0.3">
      <c r="A2297">
        <v>3421</v>
      </c>
      <c r="B2297" t="s">
        <v>3117</v>
      </c>
      <c r="C2297" t="s">
        <v>693</v>
      </c>
      <c r="D2297" t="s">
        <v>180</v>
      </c>
      <c r="E2297" s="446" t="s">
        <v>7524</v>
      </c>
    </row>
    <row r="2298" spans="1:5" ht="14.4" x14ac:dyDescent="0.3">
      <c r="A2298">
        <v>599</v>
      </c>
      <c r="B2298" t="s">
        <v>7525</v>
      </c>
      <c r="C2298" t="s">
        <v>693</v>
      </c>
      <c r="D2298" t="s">
        <v>180</v>
      </c>
      <c r="E2298" s="446" t="s">
        <v>7526</v>
      </c>
    </row>
    <row r="2299" spans="1:5" ht="14.4" x14ac:dyDescent="0.3">
      <c r="A2299">
        <v>44053</v>
      </c>
      <c r="B2299" t="s">
        <v>7527</v>
      </c>
      <c r="C2299" t="s">
        <v>179</v>
      </c>
      <c r="D2299" t="s">
        <v>180</v>
      </c>
      <c r="E2299" s="446" t="s">
        <v>7528</v>
      </c>
    </row>
    <row r="2300" spans="1:5" ht="14.4" x14ac:dyDescent="0.3">
      <c r="A2300">
        <v>3423</v>
      </c>
      <c r="B2300" t="s">
        <v>7529</v>
      </c>
      <c r="C2300" t="s">
        <v>693</v>
      </c>
      <c r="D2300" t="s">
        <v>180</v>
      </c>
      <c r="E2300" s="446" t="s">
        <v>7530</v>
      </c>
    </row>
    <row r="2301" spans="1:5" ht="14.4" x14ac:dyDescent="0.3">
      <c r="A2301">
        <v>34797</v>
      </c>
      <c r="B2301" t="s">
        <v>7531</v>
      </c>
      <c r="C2301" t="s">
        <v>179</v>
      </c>
      <c r="D2301" t="s">
        <v>180</v>
      </c>
      <c r="E2301" s="446" t="s">
        <v>7532</v>
      </c>
    </row>
    <row r="2302" spans="1:5" ht="14.4" x14ac:dyDescent="0.3">
      <c r="A2302">
        <v>34381</v>
      </c>
      <c r="B2302" t="s">
        <v>7533</v>
      </c>
      <c r="C2302" t="s">
        <v>179</v>
      </c>
      <c r="D2302" t="s">
        <v>180</v>
      </c>
      <c r="E2302" s="446" t="s">
        <v>7534</v>
      </c>
    </row>
    <row r="2303" spans="1:5" ht="14.4" x14ac:dyDescent="0.3">
      <c r="A2303">
        <v>44054</v>
      </c>
      <c r="B2303" t="s">
        <v>3118</v>
      </c>
      <c r="C2303" t="s">
        <v>179</v>
      </c>
      <c r="D2303" t="s">
        <v>180</v>
      </c>
      <c r="E2303" s="446" t="s">
        <v>7535</v>
      </c>
    </row>
    <row r="2304" spans="1:5" ht="14.4" x14ac:dyDescent="0.3">
      <c r="A2304">
        <v>44399</v>
      </c>
      <c r="B2304" t="s">
        <v>3119</v>
      </c>
      <c r="C2304" t="s">
        <v>179</v>
      </c>
      <c r="D2304" t="s">
        <v>180</v>
      </c>
      <c r="E2304" s="446" t="s">
        <v>7536</v>
      </c>
    </row>
    <row r="2305" spans="1:5" ht="14.4" x14ac:dyDescent="0.3">
      <c r="A2305">
        <v>44503</v>
      </c>
      <c r="B2305" t="s">
        <v>3120</v>
      </c>
      <c r="C2305" t="s">
        <v>375</v>
      </c>
      <c r="D2305" t="s">
        <v>180</v>
      </c>
      <c r="E2305" s="446" t="s">
        <v>7537</v>
      </c>
    </row>
    <row r="2306" spans="1:5" ht="14.4" x14ac:dyDescent="0.3">
      <c r="A2306">
        <v>41077</v>
      </c>
      <c r="B2306" t="s">
        <v>3121</v>
      </c>
      <c r="C2306" t="s">
        <v>378</v>
      </c>
      <c r="D2306" t="s">
        <v>180</v>
      </c>
      <c r="E2306" s="446" t="s">
        <v>7538</v>
      </c>
    </row>
    <row r="2307" spans="1:5" ht="14.4" x14ac:dyDescent="0.3">
      <c r="A2307">
        <v>37963</v>
      </c>
      <c r="B2307" t="s">
        <v>3122</v>
      </c>
      <c r="C2307" t="s">
        <v>179</v>
      </c>
      <c r="D2307" t="s">
        <v>180</v>
      </c>
      <c r="E2307" s="446" t="s">
        <v>6158</v>
      </c>
    </row>
    <row r="2308" spans="1:5" ht="14.4" x14ac:dyDescent="0.3">
      <c r="A2308">
        <v>37964</v>
      </c>
      <c r="B2308" t="s">
        <v>3123</v>
      </c>
      <c r="C2308" t="s">
        <v>179</v>
      </c>
      <c r="D2308" t="s">
        <v>180</v>
      </c>
      <c r="E2308" s="446" t="s">
        <v>6260</v>
      </c>
    </row>
    <row r="2309" spans="1:5" ht="14.4" x14ac:dyDescent="0.3">
      <c r="A2309">
        <v>37965</v>
      </c>
      <c r="B2309" t="s">
        <v>3124</v>
      </c>
      <c r="C2309" t="s">
        <v>179</v>
      </c>
      <c r="D2309" t="s">
        <v>180</v>
      </c>
      <c r="E2309" s="446" t="s">
        <v>7085</v>
      </c>
    </row>
    <row r="2310" spans="1:5" ht="14.4" x14ac:dyDescent="0.3">
      <c r="A2310">
        <v>37966</v>
      </c>
      <c r="B2310" t="s">
        <v>3126</v>
      </c>
      <c r="C2310" t="s">
        <v>179</v>
      </c>
      <c r="D2310" t="s">
        <v>180</v>
      </c>
      <c r="E2310" s="446" t="s">
        <v>4597</v>
      </c>
    </row>
    <row r="2311" spans="1:5" ht="14.4" x14ac:dyDescent="0.3">
      <c r="A2311">
        <v>37967</v>
      </c>
      <c r="B2311" t="s">
        <v>3127</v>
      </c>
      <c r="C2311" t="s">
        <v>179</v>
      </c>
      <c r="D2311" t="s">
        <v>180</v>
      </c>
      <c r="E2311" s="446" t="s">
        <v>7539</v>
      </c>
    </row>
    <row r="2312" spans="1:5" ht="14.4" x14ac:dyDescent="0.3">
      <c r="A2312">
        <v>37968</v>
      </c>
      <c r="B2312" t="s">
        <v>3129</v>
      </c>
      <c r="C2312" t="s">
        <v>179</v>
      </c>
      <c r="D2312" t="s">
        <v>180</v>
      </c>
      <c r="E2312" s="446" t="s">
        <v>5400</v>
      </c>
    </row>
    <row r="2313" spans="1:5" ht="14.4" x14ac:dyDescent="0.3">
      <c r="A2313">
        <v>37969</v>
      </c>
      <c r="B2313" t="s">
        <v>3131</v>
      </c>
      <c r="C2313" t="s">
        <v>179</v>
      </c>
      <c r="D2313" t="s">
        <v>180</v>
      </c>
      <c r="E2313" s="446" t="s">
        <v>7540</v>
      </c>
    </row>
    <row r="2314" spans="1:5" ht="14.4" x14ac:dyDescent="0.3">
      <c r="A2314">
        <v>37970</v>
      </c>
      <c r="B2314" t="s">
        <v>3132</v>
      </c>
      <c r="C2314" t="s">
        <v>179</v>
      </c>
      <c r="D2314" t="s">
        <v>180</v>
      </c>
      <c r="E2314" s="446" t="s">
        <v>7541</v>
      </c>
    </row>
    <row r="2315" spans="1:5" ht="14.4" x14ac:dyDescent="0.3">
      <c r="A2315">
        <v>44251</v>
      </c>
      <c r="B2315" t="s">
        <v>3133</v>
      </c>
      <c r="C2315" t="s">
        <v>179</v>
      </c>
      <c r="D2315" t="s">
        <v>180</v>
      </c>
      <c r="E2315" s="446" t="s">
        <v>7542</v>
      </c>
    </row>
    <row r="2316" spans="1:5" ht="14.4" x14ac:dyDescent="0.3">
      <c r="A2316">
        <v>21118</v>
      </c>
      <c r="B2316" t="s">
        <v>3134</v>
      </c>
      <c r="C2316" t="s">
        <v>179</v>
      </c>
      <c r="D2316" t="s">
        <v>180</v>
      </c>
      <c r="E2316" s="446" t="s">
        <v>2307</v>
      </c>
    </row>
    <row r="2317" spans="1:5" ht="14.4" x14ac:dyDescent="0.3">
      <c r="A2317">
        <v>37956</v>
      </c>
      <c r="B2317" t="s">
        <v>3136</v>
      </c>
      <c r="C2317" t="s">
        <v>179</v>
      </c>
      <c r="D2317" t="s">
        <v>180</v>
      </c>
      <c r="E2317" s="446" t="s">
        <v>248</v>
      </c>
    </row>
    <row r="2318" spans="1:5" ht="14.4" x14ac:dyDescent="0.3">
      <c r="A2318">
        <v>37957</v>
      </c>
      <c r="B2318" t="s">
        <v>3137</v>
      </c>
      <c r="C2318" t="s">
        <v>179</v>
      </c>
      <c r="D2318" t="s">
        <v>180</v>
      </c>
      <c r="E2318" s="446" t="s">
        <v>1533</v>
      </c>
    </row>
    <row r="2319" spans="1:5" ht="14.4" x14ac:dyDescent="0.3">
      <c r="A2319">
        <v>37958</v>
      </c>
      <c r="B2319" t="s">
        <v>3138</v>
      </c>
      <c r="C2319" t="s">
        <v>179</v>
      </c>
      <c r="D2319" t="s">
        <v>180</v>
      </c>
      <c r="E2319" s="446" t="s">
        <v>7543</v>
      </c>
    </row>
    <row r="2320" spans="1:5" ht="14.4" x14ac:dyDescent="0.3">
      <c r="A2320">
        <v>37959</v>
      </c>
      <c r="B2320" t="s">
        <v>3139</v>
      </c>
      <c r="C2320" t="s">
        <v>179</v>
      </c>
      <c r="D2320" t="s">
        <v>180</v>
      </c>
      <c r="E2320" s="446" t="s">
        <v>7544</v>
      </c>
    </row>
    <row r="2321" spans="1:5" ht="14.4" x14ac:dyDescent="0.3">
      <c r="A2321">
        <v>37960</v>
      </c>
      <c r="B2321" t="s">
        <v>3140</v>
      </c>
      <c r="C2321" t="s">
        <v>179</v>
      </c>
      <c r="D2321" t="s">
        <v>180</v>
      </c>
      <c r="E2321" s="446" t="s">
        <v>7545</v>
      </c>
    </row>
    <row r="2322" spans="1:5" ht="14.4" x14ac:dyDescent="0.3">
      <c r="A2322">
        <v>37961</v>
      </c>
      <c r="B2322" t="s">
        <v>3141</v>
      </c>
      <c r="C2322" t="s">
        <v>179</v>
      </c>
      <c r="D2322" t="s">
        <v>180</v>
      </c>
      <c r="E2322" s="446" t="s">
        <v>7546</v>
      </c>
    </row>
    <row r="2323" spans="1:5" ht="14.4" x14ac:dyDescent="0.3">
      <c r="A2323">
        <v>37962</v>
      </c>
      <c r="B2323" t="s">
        <v>3142</v>
      </c>
      <c r="C2323" t="s">
        <v>179</v>
      </c>
      <c r="D2323" t="s">
        <v>180</v>
      </c>
      <c r="E2323" s="446" t="s">
        <v>7547</v>
      </c>
    </row>
    <row r="2324" spans="1:5" ht="14.4" x14ac:dyDescent="0.3">
      <c r="A2324">
        <v>3533</v>
      </c>
      <c r="B2324" t="s">
        <v>3143</v>
      </c>
      <c r="C2324" t="s">
        <v>179</v>
      </c>
      <c r="D2324" t="s">
        <v>180</v>
      </c>
      <c r="E2324" s="446" t="s">
        <v>4434</v>
      </c>
    </row>
    <row r="2325" spans="1:5" ht="14.4" x14ac:dyDescent="0.3">
      <c r="A2325">
        <v>3538</v>
      </c>
      <c r="B2325" t="s">
        <v>3144</v>
      </c>
      <c r="C2325" t="s">
        <v>179</v>
      </c>
      <c r="D2325" t="s">
        <v>180</v>
      </c>
      <c r="E2325" s="446" t="s">
        <v>3215</v>
      </c>
    </row>
    <row r="2326" spans="1:5" ht="14.4" x14ac:dyDescent="0.3">
      <c r="A2326">
        <v>3498</v>
      </c>
      <c r="B2326" t="s">
        <v>3145</v>
      </c>
      <c r="C2326" t="s">
        <v>179</v>
      </c>
      <c r="D2326" t="s">
        <v>180</v>
      </c>
      <c r="E2326" s="446" t="s">
        <v>458</v>
      </c>
    </row>
    <row r="2327" spans="1:5" ht="14.4" x14ac:dyDescent="0.3">
      <c r="A2327">
        <v>3496</v>
      </c>
      <c r="B2327" t="s">
        <v>3146</v>
      </c>
      <c r="C2327" t="s">
        <v>179</v>
      </c>
      <c r="D2327" t="s">
        <v>180</v>
      </c>
      <c r="E2327" s="446" t="s">
        <v>1389</v>
      </c>
    </row>
    <row r="2328" spans="1:5" ht="14.4" x14ac:dyDescent="0.3">
      <c r="A2328">
        <v>38429</v>
      </c>
      <c r="B2328" t="s">
        <v>3147</v>
      </c>
      <c r="C2328" t="s">
        <v>179</v>
      </c>
      <c r="D2328" t="s">
        <v>180</v>
      </c>
      <c r="E2328" s="446" t="s">
        <v>1763</v>
      </c>
    </row>
    <row r="2329" spans="1:5" ht="14.4" x14ac:dyDescent="0.3">
      <c r="A2329">
        <v>38431</v>
      </c>
      <c r="B2329" t="s">
        <v>3148</v>
      </c>
      <c r="C2329" t="s">
        <v>179</v>
      </c>
      <c r="D2329" t="s">
        <v>180</v>
      </c>
      <c r="E2329" s="446" t="s">
        <v>7548</v>
      </c>
    </row>
    <row r="2330" spans="1:5" ht="14.4" x14ac:dyDescent="0.3">
      <c r="A2330">
        <v>38430</v>
      </c>
      <c r="B2330" t="s">
        <v>3150</v>
      </c>
      <c r="C2330" t="s">
        <v>179</v>
      </c>
      <c r="D2330" t="s">
        <v>180</v>
      </c>
      <c r="E2330" s="446" t="s">
        <v>7549</v>
      </c>
    </row>
    <row r="2331" spans="1:5" ht="14.4" x14ac:dyDescent="0.3">
      <c r="A2331">
        <v>36348</v>
      </c>
      <c r="B2331" t="s">
        <v>3151</v>
      </c>
      <c r="C2331" t="s">
        <v>179</v>
      </c>
      <c r="D2331" t="s">
        <v>180</v>
      </c>
      <c r="E2331" s="446" t="s">
        <v>2862</v>
      </c>
    </row>
    <row r="2332" spans="1:5" ht="14.4" x14ac:dyDescent="0.3">
      <c r="A2332">
        <v>36349</v>
      </c>
      <c r="B2332" t="s">
        <v>3153</v>
      </c>
      <c r="C2332" t="s">
        <v>179</v>
      </c>
      <c r="D2332" t="s">
        <v>180</v>
      </c>
      <c r="E2332" s="446" t="s">
        <v>819</v>
      </c>
    </row>
    <row r="2333" spans="1:5" ht="14.4" x14ac:dyDescent="0.3">
      <c r="A2333">
        <v>38987</v>
      </c>
      <c r="B2333" t="s">
        <v>3154</v>
      </c>
      <c r="C2333" t="s">
        <v>179</v>
      </c>
      <c r="D2333" t="s">
        <v>180</v>
      </c>
      <c r="E2333" s="446" t="s">
        <v>6978</v>
      </c>
    </row>
    <row r="2334" spans="1:5" ht="14.4" x14ac:dyDescent="0.3">
      <c r="A2334">
        <v>38988</v>
      </c>
      <c r="B2334" t="s">
        <v>3155</v>
      </c>
      <c r="C2334" t="s">
        <v>179</v>
      </c>
      <c r="D2334" t="s">
        <v>180</v>
      </c>
      <c r="E2334" s="446" t="s">
        <v>5100</v>
      </c>
    </row>
    <row r="2335" spans="1:5" ht="14.4" x14ac:dyDescent="0.3">
      <c r="A2335">
        <v>38989</v>
      </c>
      <c r="B2335" t="s">
        <v>3156</v>
      </c>
      <c r="C2335" t="s">
        <v>179</v>
      </c>
      <c r="D2335" t="s">
        <v>180</v>
      </c>
      <c r="E2335" s="446" t="s">
        <v>7550</v>
      </c>
    </row>
    <row r="2336" spans="1:5" ht="14.4" x14ac:dyDescent="0.3">
      <c r="A2336">
        <v>38990</v>
      </c>
      <c r="B2336" t="s">
        <v>3157</v>
      </c>
      <c r="C2336" t="s">
        <v>179</v>
      </c>
      <c r="D2336" t="s">
        <v>180</v>
      </c>
      <c r="E2336" s="446" t="s">
        <v>7551</v>
      </c>
    </row>
    <row r="2337" spans="1:5" ht="14.4" x14ac:dyDescent="0.3">
      <c r="A2337">
        <v>38991</v>
      </c>
      <c r="B2337" t="s">
        <v>3158</v>
      </c>
      <c r="C2337" t="s">
        <v>179</v>
      </c>
      <c r="D2337" t="s">
        <v>180</v>
      </c>
      <c r="E2337" s="446" t="s">
        <v>7552</v>
      </c>
    </row>
    <row r="2338" spans="1:5" ht="14.4" x14ac:dyDescent="0.3">
      <c r="A2338">
        <v>38433</v>
      </c>
      <c r="B2338" t="s">
        <v>3159</v>
      </c>
      <c r="C2338" t="s">
        <v>179</v>
      </c>
      <c r="D2338" t="s">
        <v>180</v>
      </c>
      <c r="E2338" s="446" t="s">
        <v>3193</v>
      </c>
    </row>
    <row r="2339" spans="1:5" ht="14.4" x14ac:dyDescent="0.3">
      <c r="A2339">
        <v>38440</v>
      </c>
      <c r="B2339" t="s">
        <v>3161</v>
      </c>
      <c r="C2339" t="s">
        <v>179</v>
      </c>
      <c r="D2339" t="s">
        <v>180</v>
      </c>
      <c r="E2339" s="446" t="s">
        <v>7553</v>
      </c>
    </row>
    <row r="2340" spans="1:5" ht="14.4" x14ac:dyDescent="0.3">
      <c r="A2340">
        <v>36359</v>
      </c>
      <c r="B2340" t="s">
        <v>3162</v>
      </c>
      <c r="C2340" t="s">
        <v>179</v>
      </c>
      <c r="D2340" t="s">
        <v>180</v>
      </c>
      <c r="E2340" s="446" t="s">
        <v>1064</v>
      </c>
    </row>
    <row r="2341" spans="1:5" ht="14.4" x14ac:dyDescent="0.3">
      <c r="A2341">
        <v>36360</v>
      </c>
      <c r="B2341" t="s">
        <v>3163</v>
      </c>
      <c r="C2341" t="s">
        <v>179</v>
      </c>
      <c r="D2341" t="s">
        <v>180</v>
      </c>
      <c r="E2341" s="446" t="s">
        <v>203</v>
      </c>
    </row>
    <row r="2342" spans="1:5" ht="14.4" x14ac:dyDescent="0.3">
      <c r="A2342">
        <v>38434</v>
      </c>
      <c r="B2342" t="s">
        <v>3164</v>
      </c>
      <c r="C2342" t="s">
        <v>179</v>
      </c>
      <c r="D2342" t="s">
        <v>180</v>
      </c>
      <c r="E2342" s="446" t="s">
        <v>2009</v>
      </c>
    </row>
    <row r="2343" spans="1:5" ht="14.4" x14ac:dyDescent="0.3">
      <c r="A2343">
        <v>38435</v>
      </c>
      <c r="B2343" t="s">
        <v>3166</v>
      </c>
      <c r="C2343" t="s">
        <v>179</v>
      </c>
      <c r="D2343" t="s">
        <v>180</v>
      </c>
      <c r="E2343" s="446" t="s">
        <v>4126</v>
      </c>
    </row>
    <row r="2344" spans="1:5" ht="14.4" x14ac:dyDescent="0.3">
      <c r="A2344">
        <v>38436</v>
      </c>
      <c r="B2344" t="s">
        <v>3167</v>
      </c>
      <c r="C2344" t="s">
        <v>179</v>
      </c>
      <c r="D2344" t="s">
        <v>180</v>
      </c>
      <c r="E2344" s="446" t="s">
        <v>7554</v>
      </c>
    </row>
    <row r="2345" spans="1:5" ht="14.4" x14ac:dyDescent="0.3">
      <c r="A2345">
        <v>38437</v>
      </c>
      <c r="B2345" t="s">
        <v>3168</v>
      </c>
      <c r="C2345" t="s">
        <v>179</v>
      </c>
      <c r="D2345" t="s">
        <v>180</v>
      </c>
      <c r="E2345" s="446" t="s">
        <v>7555</v>
      </c>
    </row>
    <row r="2346" spans="1:5" ht="14.4" x14ac:dyDescent="0.3">
      <c r="A2346">
        <v>38438</v>
      </c>
      <c r="B2346" t="s">
        <v>3169</v>
      </c>
      <c r="C2346" t="s">
        <v>179</v>
      </c>
      <c r="D2346" t="s">
        <v>180</v>
      </c>
      <c r="E2346" s="446" t="s">
        <v>7556</v>
      </c>
    </row>
    <row r="2347" spans="1:5" ht="14.4" x14ac:dyDescent="0.3">
      <c r="A2347">
        <v>38439</v>
      </c>
      <c r="B2347" t="s">
        <v>3170</v>
      </c>
      <c r="C2347" t="s">
        <v>179</v>
      </c>
      <c r="D2347" t="s">
        <v>180</v>
      </c>
      <c r="E2347" s="446" t="s">
        <v>7557</v>
      </c>
    </row>
    <row r="2348" spans="1:5" ht="14.4" x14ac:dyDescent="0.3">
      <c r="A2348">
        <v>10836</v>
      </c>
      <c r="B2348" t="s">
        <v>3171</v>
      </c>
      <c r="C2348" t="s">
        <v>179</v>
      </c>
      <c r="D2348" t="s">
        <v>180</v>
      </c>
      <c r="E2348" s="446" t="s">
        <v>7558</v>
      </c>
    </row>
    <row r="2349" spans="1:5" ht="14.4" x14ac:dyDescent="0.3">
      <c r="A2349">
        <v>10835</v>
      </c>
      <c r="B2349" t="s">
        <v>3172</v>
      </c>
      <c r="C2349" t="s">
        <v>179</v>
      </c>
      <c r="D2349" t="s">
        <v>180</v>
      </c>
      <c r="E2349" s="446" t="s">
        <v>1380</v>
      </c>
    </row>
    <row r="2350" spans="1:5" ht="14.4" x14ac:dyDescent="0.3">
      <c r="A2350">
        <v>3475</v>
      </c>
      <c r="B2350" t="s">
        <v>3174</v>
      </c>
      <c r="C2350" t="s">
        <v>179</v>
      </c>
      <c r="D2350" t="s">
        <v>180</v>
      </c>
      <c r="E2350" s="446" t="s">
        <v>829</v>
      </c>
    </row>
    <row r="2351" spans="1:5" ht="14.4" x14ac:dyDescent="0.3">
      <c r="A2351">
        <v>3485</v>
      </c>
      <c r="B2351" t="s">
        <v>3176</v>
      </c>
      <c r="C2351" t="s">
        <v>179</v>
      </c>
      <c r="D2351" t="s">
        <v>180</v>
      </c>
      <c r="E2351" s="446" t="s">
        <v>7559</v>
      </c>
    </row>
    <row r="2352" spans="1:5" ht="14.4" x14ac:dyDescent="0.3">
      <c r="A2352">
        <v>3534</v>
      </c>
      <c r="B2352" t="s">
        <v>3178</v>
      </c>
      <c r="C2352" t="s">
        <v>179</v>
      </c>
      <c r="D2352" t="s">
        <v>180</v>
      </c>
      <c r="E2352" s="446" t="s">
        <v>7560</v>
      </c>
    </row>
    <row r="2353" spans="1:5" ht="14.4" x14ac:dyDescent="0.3">
      <c r="A2353">
        <v>3543</v>
      </c>
      <c r="B2353" t="s">
        <v>3179</v>
      </c>
      <c r="C2353" t="s">
        <v>179</v>
      </c>
      <c r="D2353" t="s">
        <v>180</v>
      </c>
      <c r="E2353" s="446" t="s">
        <v>3774</v>
      </c>
    </row>
    <row r="2354" spans="1:5" ht="14.4" x14ac:dyDescent="0.3">
      <c r="A2354">
        <v>3482</v>
      </c>
      <c r="B2354" t="s">
        <v>3180</v>
      </c>
      <c r="C2354" t="s">
        <v>179</v>
      </c>
      <c r="D2354" t="s">
        <v>180</v>
      </c>
      <c r="E2354" s="446" t="s">
        <v>7561</v>
      </c>
    </row>
    <row r="2355" spans="1:5" ht="14.4" x14ac:dyDescent="0.3">
      <c r="A2355">
        <v>3505</v>
      </c>
      <c r="B2355" t="s">
        <v>3181</v>
      </c>
      <c r="C2355" t="s">
        <v>179</v>
      </c>
      <c r="D2355" t="s">
        <v>180</v>
      </c>
      <c r="E2355" s="446" t="s">
        <v>205</v>
      </c>
    </row>
    <row r="2356" spans="1:5" ht="14.4" x14ac:dyDescent="0.3">
      <c r="A2356">
        <v>3521</v>
      </c>
      <c r="B2356" t="s">
        <v>3182</v>
      </c>
      <c r="C2356" t="s">
        <v>179</v>
      </c>
      <c r="D2356" t="s">
        <v>180</v>
      </c>
      <c r="E2356" s="446" t="s">
        <v>7562</v>
      </c>
    </row>
    <row r="2357" spans="1:5" ht="14.4" x14ac:dyDescent="0.3">
      <c r="A2357">
        <v>3531</v>
      </c>
      <c r="B2357" t="s">
        <v>3183</v>
      </c>
      <c r="C2357" t="s">
        <v>179</v>
      </c>
      <c r="D2357" t="s">
        <v>180</v>
      </c>
      <c r="E2357" s="446" t="s">
        <v>4290</v>
      </c>
    </row>
    <row r="2358" spans="1:5" ht="14.4" x14ac:dyDescent="0.3">
      <c r="A2358">
        <v>3522</v>
      </c>
      <c r="B2358" t="s">
        <v>3184</v>
      </c>
      <c r="C2358" t="s">
        <v>179</v>
      </c>
      <c r="D2358" t="s">
        <v>180</v>
      </c>
      <c r="E2358" s="446" t="s">
        <v>2659</v>
      </c>
    </row>
    <row r="2359" spans="1:5" ht="14.4" x14ac:dyDescent="0.3">
      <c r="A2359">
        <v>3527</v>
      </c>
      <c r="B2359" t="s">
        <v>3186</v>
      </c>
      <c r="C2359" t="s">
        <v>179</v>
      </c>
      <c r="D2359" t="s">
        <v>180</v>
      </c>
      <c r="E2359" s="446" t="s">
        <v>7414</v>
      </c>
    </row>
    <row r="2360" spans="1:5" ht="14.4" x14ac:dyDescent="0.3">
      <c r="A2360">
        <v>3516</v>
      </c>
      <c r="B2360" t="s">
        <v>3188</v>
      </c>
      <c r="C2360" t="s">
        <v>179</v>
      </c>
      <c r="D2360" t="s">
        <v>180</v>
      </c>
      <c r="E2360" s="446" t="s">
        <v>591</v>
      </c>
    </row>
    <row r="2361" spans="1:5" ht="14.4" x14ac:dyDescent="0.3">
      <c r="A2361">
        <v>3517</v>
      </c>
      <c r="B2361" t="s">
        <v>3189</v>
      </c>
      <c r="C2361" t="s">
        <v>179</v>
      </c>
      <c r="D2361" t="s">
        <v>180</v>
      </c>
      <c r="E2361" s="446" t="s">
        <v>3906</v>
      </c>
    </row>
    <row r="2362" spans="1:5" ht="14.4" x14ac:dyDescent="0.3">
      <c r="A2362">
        <v>3515</v>
      </c>
      <c r="B2362" t="s">
        <v>3190</v>
      </c>
      <c r="C2362" t="s">
        <v>179</v>
      </c>
      <c r="D2362" t="s">
        <v>180</v>
      </c>
      <c r="E2362" s="446" t="s">
        <v>7563</v>
      </c>
    </row>
    <row r="2363" spans="1:5" ht="14.4" x14ac:dyDescent="0.3">
      <c r="A2363">
        <v>20147</v>
      </c>
      <c r="B2363" t="s">
        <v>3191</v>
      </c>
      <c r="C2363" t="s">
        <v>179</v>
      </c>
      <c r="D2363" t="s">
        <v>180</v>
      </c>
      <c r="E2363" s="446" t="s">
        <v>6744</v>
      </c>
    </row>
    <row r="2364" spans="1:5" ht="14.4" x14ac:dyDescent="0.3">
      <c r="A2364">
        <v>3524</v>
      </c>
      <c r="B2364" t="s">
        <v>3192</v>
      </c>
      <c r="C2364" t="s">
        <v>179</v>
      </c>
      <c r="D2364" t="s">
        <v>180</v>
      </c>
      <c r="E2364" s="446" t="s">
        <v>3289</v>
      </c>
    </row>
    <row r="2365" spans="1:5" ht="14.4" x14ac:dyDescent="0.3">
      <c r="A2365">
        <v>3532</v>
      </c>
      <c r="B2365" t="s">
        <v>3194</v>
      </c>
      <c r="C2365" t="s">
        <v>179</v>
      </c>
      <c r="D2365" t="s">
        <v>180</v>
      </c>
      <c r="E2365" s="446" t="s">
        <v>7564</v>
      </c>
    </row>
    <row r="2366" spans="1:5" ht="14.4" x14ac:dyDescent="0.3">
      <c r="A2366">
        <v>3528</v>
      </c>
      <c r="B2366" t="s">
        <v>3195</v>
      </c>
      <c r="C2366" t="s">
        <v>179</v>
      </c>
      <c r="D2366" t="s">
        <v>180</v>
      </c>
      <c r="E2366" s="446" t="s">
        <v>7565</v>
      </c>
    </row>
    <row r="2367" spans="1:5" ht="14.4" x14ac:dyDescent="0.3">
      <c r="A2367">
        <v>37952</v>
      </c>
      <c r="B2367" t="s">
        <v>3197</v>
      </c>
      <c r="C2367" t="s">
        <v>179</v>
      </c>
      <c r="D2367" t="s">
        <v>180</v>
      </c>
      <c r="E2367" s="446" t="s">
        <v>7566</v>
      </c>
    </row>
    <row r="2368" spans="1:5" ht="14.4" x14ac:dyDescent="0.3">
      <c r="A2368">
        <v>37951</v>
      </c>
      <c r="B2368" t="s">
        <v>3198</v>
      </c>
      <c r="C2368" t="s">
        <v>179</v>
      </c>
      <c r="D2368" t="s">
        <v>180</v>
      </c>
      <c r="E2368" s="446" t="s">
        <v>2313</v>
      </c>
    </row>
    <row r="2369" spans="1:5" ht="14.4" x14ac:dyDescent="0.3">
      <c r="A2369">
        <v>3518</v>
      </c>
      <c r="B2369" t="s">
        <v>3200</v>
      </c>
      <c r="C2369" t="s">
        <v>179</v>
      </c>
      <c r="D2369" t="s">
        <v>180</v>
      </c>
      <c r="E2369" s="446" t="s">
        <v>5616</v>
      </c>
    </row>
    <row r="2370" spans="1:5" ht="14.4" x14ac:dyDescent="0.3">
      <c r="A2370">
        <v>3519</v>
      </c>
      <c r="B2370" t="s">
        <v>3201</v>
      </c>
      <c r="C2370" t="s">
        <v>179</v>
      </c>
      <c r="D2370" t="s">
        <v>180</v>
      </c>
      <c r="E2370" s="446" t="s">
        <v>7567</v>
      </c>
    </row>
    <row r="2371" spans="1:5" ht="14.4" x14ac:dyDescent="0.3">
      <c r="A2371">
        <v>3520</v>
      </c>
      <c r="B2371" t="s">
        <v>3202</v>
      </c>
      <c r="C2371" t="s">
        <v>179</v>
      </c>
      <c r="D2371" t="s">
        <v>180</v>
      </c>
      <c r="E2371" s="446" t="s">
        <v>7568</v>
      </c>
    </row>
    <row r="2372" spans="1:5" ht="14.4" x14ac:dyDescent="0.3">
      <c r="A2372">
        <v>37950</v>
      </c>
      <c r="B2372" t="s">
        <v>3204</v>
      </c>
      <c r="C2372" t="s">
        <v>179</v>
      </c>
      <c r="D2372" t="s">
        <v>180</v>
      </c>
      <c r="E2372" s="446" t="s">
        <v>7569</v>
      </c>
    </row>
    <row r="2373" spans="1:5" ht="14.4" x14ac:dyDescent="0.3">
      <c r="A2373">
        <v>37949</v>
      </c>
      <c r="B2373" t="s">
        <v>3205</v>
      </c>
      <c r="C2373" t="s">
        <v>179</v>
      </c>
      <c r="D2373" t="s">
        <v>180</v>
      </c>
      <c r="E2373" s="446" t="s">
        <v>1030</v>
      </c>
    </row>
    <row r="2374" spans="1:5" ht="14.4" x14ac:dyDescent="0.3">
      <c r="A2374">
        <v>3526</v>
      </c>
      <c r="B2374" t="s">
        <v>3206</v>
      </c>
      <c r="C2374" t="s">
        <v>179</v>
      </c>
      <c r="D2374" t="s">
        <v>180</v>
      </c>
      <c r="E2374" s="446" t="s">
        <v>968</v>
      </c>
    </row>
    <row r="2375" spans="1:5" ht="14.4" x14ac:dyDescent="0.3">
      <c r="A2375">
        <v>3509</v>
      </c>
      <c r="B2375" t="s">
        <v>3208</v>
      </c>
      <c r="C2375" t="s">
        <v>179</v>
      </c>
      <c r="D2375" t="s">
        <v>180</v>
      </c>
      <c r="E2375" s="446" t="s">
        <v>362</v>
      </c>
    </row>
    <row r="2376" spans="1:5" ht="14.4" x14ac:dyDescent="0.3">
      <c r="A2376">
        <v>3530</v>
      </c>
      <c r="B2376" t="s">
        <v>3210</v>
      </c>
      <c r="C2376" t="s">
        <v>179</v>
      </c>
      <c r="D2376" t="s">
        <v>180</v>
      </c>
      <c r="E2376" s="446" t="s">
        <v>7570</v>
      </c>
    </row>
    <row r="2377" spans="1:5" ht="14.4" x14ac:dyDescent="0.3">
      <c r="A2377">
        <v>3542</v>
      </c>
      <c r="B2377" t="s">
        <v>3211</v>
      </c>
      <c r="C2377" t="s">
        <v>179</v>
      </c>
      <c r="D2377" t="s">
        <v>180</v>
      </c>
      <c r="E2377" s="446" t="s">
        <v>6531</v>
      </c>
    </row>
    <row r="2378" spans="1:5" ht="14.4" x14ac:dyDescent="0.3">
      <c r="A2378">
        <v>3529</v>
      </c>
      <c r="B2378" t="s">
        <v>3212</v>
      </c>
      <c r="C2378" t="s">
        <v>179</v>
      </c>
      <c r="D2378" t="s">
        <v>180</v>
      </c>
      <c r="E2378" s="446" t="s">
        <v>1193</v>
      </c>
    </row>
    <row r="2379" spans="1:5" ht="14.4" x14ac:dyDescent="0.3">
      <c r="A2379">
        <v>3536</v>
      </c>
      <c r="B2379" t="s">
        <v>3213</v>
      </c>
      <c r="C2379" t="s">
        <v>179</v>
      </c>
      <c r="D2379" t="s">
        <v>180</v>
      </c>
      <c r="E2379" s="446" t="s">
        <v>454</v>
      </c>
    </row>
    <row r="2380" spans="1:5" ht="14.4" x14ac:dyDescent="0.3">
      <c r="A2380">
        <v>3535</v>
      </c>
      <c r="B2380" t="s">
        <v>3214</v>
      </c>
      <c r="C2380" t="s">
        <v>179</v>
      </c>
      <c r="D2380" t="s">
        <v>180</v>
      </c>
      <c r="E2380" s="446" t="s">
        <v>7571</v>
      </c>
    </row>
    <row r="2381" spans="1:5" ht="14.4" x14ac:dyDescent="0.3">
      <c r="A2381">
        <v>3540</v>
      </c>
      <c r="B2381" t="s">
        <v>3216</v>
      </c>
      <c r="C2381" t="s">
        <v>179</v>
      </c>
      <c r="D2381" t="s">
        <v>180</v>
      </c>
      <c r="E2381" s="446" t="s">
        <v>1029</v>
      </c>
    </row>
    <row r="2382" spans="1:5" ht="14.4" x14ac:dyDescent="0.3">
      <c r="A2382">
        <v>3539</v>
      </c>
      <c r="B2382" t="s">
        <v>3217</v>
      </c>
      <c r="C2382" t="s">
        <v>179</v>
      </c>
      <c r="D2382" t="s">
        <v>180</v>
      </c>
      <c r="E2382" s="446" t="s">
        <v>7572</v>
      </c>
    </row>
    <row r="2383" spans="1:5" ht="14.4" x14ac:dyDescent="0.3">
      <c r="A2383">
        <v>3513</v>
      </c>
      <c r="B2383" t="s">
        <v>3219</v>
      </c>
      <c r="C2383" t="s">
        <v>179</v>
      </c>
      <c r="D2383" t="s">
        <v>180</v>
      </c>
      <c r="E2383" s="446" t="s">
        <v>7573</v>
      </c>
    </row>
    <row r="2384" spans="1:5" ht="14.4" x14ac:dyDescent="0.3">
      <c r="A2384">
        <v>3510</v>
      </c>
      <c r="B2384" t="s">
        <v>3220</v>
      </c>
      <c r="C2384" t="s">
        <v>179</v>
      </c>
      <c r="D2384" t="s">
        <v>180</v>
      </c>
      <c r="E2384" s="446" t="s">
        <v>5443</v>
      </c>
    </row>
    <row r="2385" spans="1:5" ht="14.4" x14ac:dyDescent="0.3">
      <c r="A2385">
        <v>38913</v>
      </c>
      <c r="B2385" t="s">
        <v>3222</v>
      </c>
      <c r="C2385" t="s">
        <v>179</v>
      </c>
      <c r="D2385" t="s">
        <v>180</v>
      </c>
      <c r="E2385" s="446" t="s">
        <v>1508</v>
      </c>
    </row>
    <row r="2386" spans="1:5" ht="14.4" x14ac:dyDescent="0.3">
      <c r="A2386">
        <v>38914</v>
      </c>
      <c r="B2386" t="s">
        <v>3224</v>
      </c>
      <c r="C2386" t="s">
        <v>179</v>
      </c>
      <c r="D2386" t="s">
        <v>180</v>
      </c>
      <c r="E2386" s="446" t="s">
        <v>5354</v>
      </c>
    </row>
    <row r="2387" spans="1:5" ht="14.4" x14ac:dyDescent="0.3">
      <c r="A2387">
        <v>38915</v>
      </c>
      <c r="B2387" t="s">
        <v>3226</v>
      </c>
      <c r="C2387" t="s">
        <v>179</v>
      </c>
      <c r="D2387" t="s">
        <v>180</v>
      </c>
      <c r="E2387" s="446" t="s">
        <v>330</v>
      </c>
    </row>
    <row r="2388" spans="1:5" ht="14.4" x14ac:dyDescent="0.3">
      <c r="A2388">
        <v>38916</v>
      </c>
      <c r="B2388" t="s">
        <v>3227</v>
      </c>
      <c r="C2388" t="s">
        <v>179</v>
      </c>
      <c r="D2388" t="s">
        <v>180</v>
      </c>
      <c r="E2388" s="446" t="s">
        <v>7574</v>
      </c>
    </row>
    <row r="2389" spans="1:5" ht="14.4" x14ac:dyDescent="0.3">
      <c r="A2389">
        <v>39300</v>
      </c>
      <c r="B2389" t="s">
        <v>3228</v>
      </c>
      <c r="C2389" t="s">
        <v>179</v>
      </c>
      <c r="D2389" t="s">
        <v>180</v>
      </c>
      <c r="E2389" s="446" t="s">
        <v>398</v>
      </c>
    </row>
    <row r="2390" spans="1:5" ht="14.4" x14ac:dyDescent="0.3">
      <c r="A2390">
        <v>39301</v>
      </c>
      <c r="B2390" t="s">
        <v>3230</v>
      </c>
      <c r="C2390" t="s">
        <v>179</v>
      </c>
      <c r="D2390" t="s">
        <v>180</v>
      </c>
      <c r="E2390" s="446" t="s">
        <v>1146</v>
      </c>
    </row>
    <row r="2391" spans="1:5" ht="14.4" x14ac:dyDescent="0.3">
      <c r="A2391">
        <v>39302</v>
      </c>
      <c r="B2391" t="s">
        <v>3231</v>
      </c>
      <c r="C2391" t="s">
        <v>179</v>
      </c>
      <c r="D2391" t="s">
        <v>180</v>
      </c>
      <c r="E2391" s="446" t="s">
        <v>3585</v>
      </c>
    </row>
    <row r="2392" spans="1:5" ht="14.4" x14ac:dyDescent="0.3">
      <c r="A2392">
        <v>38941</v>
      </c>
      <c r="B2392" t="s">
        <v>3232</v>
      </c>
      <c r="C2392" t="s">
        <v>179</v>
      </c>
      <c r="D2392" t="s">
        <v>180</v>
      </c>
      <c r="E2392" s="446" t="s">
        <v>3930</v>
      </c>
    </row>
    <row r="2393" spans="1:5" ht="14.4" x14ac:dyDescent="0.3">
      <c r="A2393">
        <v>38923</v>
      </c>
      <c r="B2393" t="s">
        <v>3233</v>
      </c>
      <c r="C2393" t="s">
        <v>179</v>
      </c>
      <c r="D2393" t="s">
        <v>180</v>
      </c>
      <c r="E2393" s="446" t="s">
        <v>7575</v>
      </c>
    </row>
    <row r="2394" spans="1:5" ht="14.4" x14ac:dyDescent="0.3">
      <c r="A2394">
        <v>38925</v>
      </c>
      <c r="B2394" t="s">
        <v>3234</v>
      </c>
      <c r="C2394" t="s">
        <v>179</v>
      </c>
      <c r="D2394" t="s">
        <v>180</v>
      </c>
      <c r="E2394" s="446" t="s">
        <v>7576</v>
      </c>
    </row>
    <row r="2395" spans="1:5" ht="14.4" x14ac:dyDescent="0.3">
      <c r="A2395">
        <v>38926</v>
      </c>
      <c r="B2395" t="s">
        <v>3235</v>
      </c>
      <c r="C2395" t="s">
        <v>179</v>
      </c>
      <c r="D2395" t="s">
        <v>180</v>
      </c>
      <c r="E2395" s="446" t="s">
        <v>2093</v>
      </c>
    </row>
    <row r="2396" spans="1:5" ht="14.4" x14ac:dyDescent="0.3">
      <c r="A2396">
        <v>38927</v>
      </c>
      <c r="B2396" t="s">
        <v>3236</v>
      </c>
      <c r="C2396" t="s">
        <v>179</v>
      </c>
      <c r="D2396" t="s">
        <v>180</v>
      </c>
      <c r="E2396" s="446" t="s">
        <v>7577</v>
      </c>
    </row>
    <row r="2397" spans="1:5" ht="14.4" x14ac:dyDescent="0.3">
      <c r="A2397">
        <v>39304</v>
      </c>
      <c r="B2397" t="s">
        <v>3238</v>
      </c>
      <c r="C2397" t="s">
        <v>179</v>
      </c>
      <c r="D2397" t="s">
        <v>180</v>
      </c>
      <c r="E2397" s="446" t="s">
        <v>2046</v>
      </c>
    </row>
    <row r="2398" spans="1:5" ht="14.4" x14ac:dyDescent="0.3">
      <c r="A2398">
        <v>39305</v>
      </c>
      <c r="B2398" t="s">
        <v>3239</v>
      </c>
      <c r="C2398" t="s">
        <v>179</v>
      </c>
      <c r="D2398" t="s">
        <v>180</v>
      </c>
      <c r="E2398" s="446" t="s">
        <v>7578</v>
      </c>
    </row>
    <row r="2399" spans="1:5" ht="14.4" x14ac:dyDescent="0.3">
      <c r="A2399">
        <v>39306</v>
      </c>
      <c r="B2399" t="s">
        <v>3240</v>
      </c>
      <c r="C2399" t="s">
        <v>179</v>
      </c>
      <c r="D2399" t="s">
        <v>180</v>
      </c>
      <c r="E2399" s="446" t="s">
        <v>7579</v>
      </c>
    </row>
    <row r="2400" spans="1:5" ht="14.4" x14ac:dyDescent="0.3">
      <c r="A2400">
        <v>38928</v>
      </c>
      <c r="B2400" t="s">
        <v>3241</v>
      </c>
      <c r="C2400" t="s">
        <v>179</v>
      </c>
      <c r="D2400" t="s">
        <v>180</v>
      </c>
      <c r="E2400" s="446" t="s">
        <v>7580</v>
      </c>
    </row>
    <row r="2401" spans="1:5" ht="14.4" x14ac:dyDescent="0.3">
      <c r="A2401">
        <v>38917</v>
      </c>
      <c r="B2401" t="s">
        <v>3243</v>
      </c>
      <c r="C2401" t="s">
        <v>179</v>
      </c>
      <c r="D2401" t="s">
        <v>180</v>
      </c>
      <c r="E2401" s="446" t="s">
        <v>7581</v>
      </c>
    </row>
    <row r="2402" spans="1:5" ht="14.4" x14ac:dyDescent="0.3">
      <c r="A2402">
        <v>38919</v>
      </c>
      <c r="B2402" t="s">
        <v>3244</v>
      </c>
      <c r="C2402" t="s">
        <v>179</v>
      </c>
      <c r="D2402" t="s">
        <v>180</v>
      </c>
      <c r="E2402" s="446" t="s">
        <v>7582</v>
      </c>
    </row>
    <row r="2403" spans="1:5" ht="14.4" x14ac:dyDescent="0.3">
      <c r="A2403">
        <v>38922</v>
      </c>
      <c r="B2403" t="s">
        <v>3245</v>
      </c>
      <c r="C2403" t="s">
        <v>179</v>
      </c>
      <c r="D2403" t="s">
        <v>180</v>
      </c>
      <c r="E2403" s="446" t="s">
        <v>7583</v>
      </c>
    </row>
    <row r="2404" spans="1:5" ht="14.4" x14ac:dyDescent="0.3">
      <c r="A2404">
        <v>20151</v>
      </c>
      <c r="B2404" t="s">
        <v>3246</v>
      </c>
      <c r="C2404" t="s">
        <v>179</v>
      </c>
      <c r="D2404" t="s">
        <v>180</v>
      </c>
      <c r="E2404" s="446" t="s">
        <v>6535</v>
      </c>
    </row>
    <row r="2405" spans="1:5" ht="14.4" x14ac:dyDescent="0.3">
      <c r="A2405">
        <v>20152</v>
      </c>
      <c r="B2405" t="s">
        <v>3248</v>
      </c>
      <c r="C2405" t="s">
        <v>179</v>
      </c>
      <c r="D2405" t="s">
        <v>180</v>
      </c>
      <c r="E2405" s="446" t="s">
        <v>7584</v>
      </c>
    </row>
    <row r="2406" spans="1:5" ht="14.4" x14ac:dyDescent="0.3">
      <c r="A2406">
        <v>20148</v>
      </c>
      <c r="B2406" t="s">
        <v>3249</v>
      </c>
      <c r="C2406" t="s">
        <v>179</v>
      </c>
      <c r="D2406" t="s">
        <v>180</v>
      </c>
      <c r="E2406" s="446" t="s">
        <v>3175</v>
      </c>
    </row>
    <row r="2407" spans="1:5" ht="14.4" x14ac:dyDescent="0.3">
      <c r="A2407">
        <v>20149</v>
      </c>
      <c r="B2407" t="s">
        <v>3250</v>
      </c>
      <c r="C2407" t="s">
        <v>179</v>
      </c>
      <c r="D2407" t="s">
        <v>180</v>
      </c>
      <c r="E2407" s="446" t="s">
        <v>359</v>
      </c>
    </row>
    <row r="2408" spans="1:5" ht="14.4" x14ac:dyDescent="0.3">
      <c r="A2408">
        <v>20150</v>
      </c>
      <c r="B2408" t="s">
        <v>3251</v>
      </c>
      <c r="C2408" t="s">
        <v>179</v>
      </c>
      <c r="D2408" t="s">
        <v>180</v>
      </c>
      <c r="E2408" s="446" t="s">
        <v>5076</v>
      </c>
    </row>
    <row r="2409" spans="1:5" ht="14.4" x14ac:dyDescent="0.3">
      <c r="A2409">
        <v>20157</v>
      </c>
      <c r="B2409" t="s">
        <v>3252</v>
      </c>
      <c r="C2409" t="s">
        <v>179</v>
      </c>
      <c r="D2409" t="s">
        <v>180</v>
      </c>
      <c r="E2409" s="446" t="s">
        <v>4731</v>
      </c>
    </row>
    <row r="2410" spans="1:5" ht="14.4" x14ac:dyDescent="0.3">
      <c r="A2410">
        <v>20158</v>
      </c>
      <c r="B2410" t="s">
        <v>3253</v>
      </c>
      <c r="C2410" t="s">
        <v>179</v>
      </c>
      <c r="D2410" t="s">
        <v>180</v>
      </c>
      <c r="E2410" s="446" t="s">
        <v>7585</v>
      </c>
    </row>
    <row r="2411" spans="1:5" ht="14.4" x14ac:dyDescent="0.3">
      <c r="A2411">
        <v>20154</v>
      </c>
      <c r="B2411" t="s">
        <v>3255</v>
      </c>
      <c r="C2411" t="s">
        <v>179</v>
      </c>
      <c r="D2411" t="s">
        <v>180</v>
      </c>
      <c r="E2411" s="446" t="s">
        <v>1907</v>
      </c>
    </row>
    <row r="2412" spans="1:5" ht="14.4" x14ac:dyDescent="0.3">
      <c r="A2412">
        <v>20155</v>
      </c>
      <c r="B2412" t="s">
        <v>3256</v>
      </c>
      <c r="C2412" t="s">
        <v>179</v>
      </c>
      <c r="D2412" t="s">
        <v>180</v>
      </c>
      <c r="E2412" s="446" t="s">
        <v>7586</v>
      </c>
    </row>
    <row r="2413" spans="1:5" ht="14.4" x14ac:dyDescent="0.3">
      <c r="A2413">
        <v>20156</v>
      </c>
      <c r="B2413" t="s">
        <v>3257</v>
      </c>
      <c r="C2413" t="s">
        <v>179</v>
      </c>
      <c r="D2413" t="s">
        <v>180</v>
      </c>
      <c r="E2413" s="446" t="s">
        <v>7587</v>
      </c>
    </row>
    <row r="2414" spans="1:5" ht="14.4" x14ac:dyDescent="0.3">
      <c r="A2414">
        <v>3499</v>
      </c>
      <c r="B2414" t="s">
        <v>3259</v>
      </c>
      <c r="C2414" t="s">
        <v>179</v>
      </c>
      <c r="D2414" t="s">
        <v>180</v>
      </c>
      <c r="E2414" s="446" t="s">
        <v>3652</v>
      </c>
    </row>
    <row r="2415" spans="1:5" ht="14.4" x14ac:dyDescent="0.3">
      <c r="A2415">
        <v>3500</v>
      </c>
      <c r="B2415" t="s">
        <v>3260</v>
      </c>
      <c r="C2415" t="s">
        <v>179</v>
      </c>
      <c r="D2415" t="s">
        <v>180</v>
      </c>
      <c r="E2415" s="446" t="s">
        <v>3490</v>
      </c>
    </row>
    <row r="2416" spans="1:5" ht="14.4" x14ac:dyDescent="0.3">
      <c r="A2416">
        <v>3501</v>
      </c>
      <c r="B2416" t="s">
        <v>3261</v>
      </c>
      <c r="C2416" t="s">
        <v>179</v>
      </c>
      <c r="D2416" t="s">
        <v>180</v>
      </c>
      <c r="E2416" s="446" t="s">
        <v>7588</v>
      </c>
    </row>
    <row r="2417" spans="1:5" ht="14.4" x14ac:dyDescent="0.3">
      <c r="A2417">
        <v>3502</v>
      </c>
      <c r="B2417" t="s">
        <v>3262</v>
      </c>
      <c r="C2417" t="s">
        <v>179</v>
      </c>
      <c r="D2417" t="s">
        <v>180</v>
      </c>
      <c r="E2417" s="446" t="s">
        <v>7589</v>
      </c>
    </row>
    <row r="2418" spans="1:5" ht="14.4" x14ac:dyDescent="0.3">
      <c r="A2418">
        <v>3503</v>
      </c>
      <c r="B2418" t="s">
        <v>3264</v>
      </c>
      <c r="C2418" t="s">
        <v>179</v>
      </c>
      <c r="D2418" t="s">
        <v>180</v>
      </c>
      <c r="E2418" s="446" t="s">
        <v>7590</v>
      </c>
    </row>
    <row r="2419" spans="1:5" ht="14.4" x14ac:dyDescent="0.3">
      <c r="A2419">
        <v>3477</v>
      </c>
      <c r="B2419" t="s">
        <v>3266</v>
      </c>
      <c r="C2419" t="s">
        <v>179</v>
      </c>
      <c r="D2419" t="s">
        <v>180</v>
      </c>
      <c r="E2419" s="446" t="s">
        <v>7591</v>
      </c>
    </row>
    <row r="2420" spans="1:5" ht="14.4" x14ac:dyDescent="0.3">
      <c r="A2420">
        <v>3478</v>
      </c>
      <c r="B2420" t="s">
        <v>3267</v>
      </c>
      <c r="C2420" t="s">
        <v>179</v>
      </c>
      <c r="D2420" t="s">
        <v>180</v>
      </c>
      <c r="E2420" s="446" t="s">
        <v>7592</v>
      </c>
    </row>
    <row r="2421" spans="1:5" ht="14.4" x14ac:dyDescent="0.3">
      <c r="A2421">
        <v>3525</v>
      </c>
      <c r="B2421" t="s">
        <v>3268</v>
      </c>
      <c r="C2421" t="s">
        <v>179</v>
      </c>
      <c r="D2421" t="s">
        <v>180</v>
      </c>
      <c r="E2421" s="446" t="s">
        <v>7593</v>
      </c>
    </row>
    <row r="2422" spans="1:5" ht="14.4" x14ac:dyDescent="0.3">
      <c r="A2422">
        <v>3511</v>
      </c>
      <c r="B2422" t="s">
        <v>3269</v>
      </c>
      <c r="C2422" t="s">
        <v>179</v>
      </c>
      <c r="D2422" t="s">
        <v>180</v>
      </c>
      <c r="E2422" s="446" t="s">
        <v>7594</v>
      </c>
    </row>
    <row r="2423" spans="1:5" ht="14.4" x14ac:dyDescent="0.3">
      <c r="A2423">
        <v>12032</v>
      </c>
      <c r="B2423" t="s">
        <v>3270</v>
      </c>
      <c r="C2423" t="s">
        <v>757</v>
      </c>
      <c r="D2423" t="s">
        <v>180</v>
      </c>
      <c r="E2423" s="446" t="s">
        <v>3271</v>
      </c>
    </row>
    <row r="2424" spans="1:5" ht="14.4" x14ac:dyDescent="0.3">
      <c r="A2424">
        <v>12030</v>
      </c>
      <c r="B2424" t="s">
        <v>3272</v>
      </c>
      <c r="C2424" t="s">
        <v>757</v>
      </c>
      <c r="D2424" t="s">
        <v>180</v>
      </c>
      <c r="E2424" s="446" t="s">
        <v>3273</v>
      </c>
    </row>
    <row r="2425" spans="1:5" ht="14.4" x14ac:dyDescent="0.3">
      <c r="A2425">
        <v>10908</v>
      </c>
      <c r="B2425" t="s">
        <v>3274</v>
      </c>
      <c r="C2425" t="s">
        <v>179</v>
      </c>
      <c r="D2425" t="s">
        <v>180</v>
      </c>
      <c r="E2425" s="446" t="s">
        <v>2131</v>
      </c>
    </row>
    <row r="2426" spans="1:5" ht="14.4" x14ac:dyDescent="0.3">
      <c r="A2426">
        <v>10909</v>
      </c>
      <c r="B2426" t="s">
        <v>3276</v>
      </c>
      <c r="C2426" t="s">
        <v>179</v>
      </c>
      <c r="D2426" t="s">
        <v>180</v>
      </c>
      <c r="E2426" s="446" t="s">
        <v>7595</v>
      </c>
    </row>
    <row r="2427" spans="1:5" ht="14.4" x14ac:dyDescent="0.3">
      <c r="A2427">
        <v>3669</v>
      </c>
      <c r="B2427" t="s">
        <v>3277</v>
      </c>
      <c r="C2427" t="s">
        <v>179</v>
      </c>
      <c r="D2427" t="s">
        <v>180</v>
      </c>
      <c r="E2427" s="446" t="s">
        <v>336</v>
      </c>
    </row>
    <row r="2428" spans="1:5" ht="14.4" x14ac:dyDescent="0.3">
      <c r="A2428">
        <v>20139</v>
      </c>
      <c r="B2428" t="s">
        <v>3278</v>
      </c>
      <c r="C2428" t="s">
        <v>179</v>
      </c>
      <c r="D2428" t="s">
        <v>180</v>
      </c>
      <c r="E2428" s="446" t="s">
        <v>7596</v>
      </c>
    </row>
    <row r="2429" spans="1:5" ht="14.4" x14ac:dyDescent="0.3">
      <c r="A2429">
        <v>3668</v>
      </c>
      <c r="B2429" t="s">
        <v>7597</v>
      </c>
      <c r="C2429" t="s">
        <v>179</v>
      </c>
      <c r="D2429" t="s">
        <v>180</v>
      </c>
      <c r="E2429" s="446" t="s">
        <v>7598</v>
      </c>
    </row>
    <row r="2430" spans="1:5" ht="14.4" x14ac:dyDescent="0.3">
      <c r="A2430">
        <v>10911</v>
      </c>
      <c r="B2430" t="s">
        <v>3280</v>
      </c>
      <c r="C2430" t="s">
        <v>179</v>
      </c>
      <c r="D2430" t="s">
        <v>180</v>
      </c>
      <c r="E2430" s="446" t="s">
        <v>3247</v>
      </c>
    </row>
    <row r="2431" spans="1:5" ht="14.4" x14ac:dyDescent="0.3">
      <c r="A2431">
        <v>3659</v>
      </c>
      <c r="B2431" t="s">
        <v>3281</v>
      </c>
      <c r="C2431" t="s">
        <v>179</v>
      </c>
      <c r="D2431" t="s">
        <v>180</v>
      </c>
      <c r="E2431" s="446" t="s">
        <v>7599</v>
      </c>
    </row>
    <row r="2432" spans="1:5" ht="14.4" x14ac:dyDescent="0.3">
      <c r="A2432">
        <v>3660</v>
      </c>
      <c r="B2432" t="s">
        <v>3282</v>
      </c>
      <c r="C2432" t="s">
        <v>179</v>
      </c>
      <c r="D2432" t="s">
        <v>180</v>
      </c>
      <c r="E2432" s="446" t="s">
        <v>7600</v>
      </c>
    </row>
    <row r="2433" spans="1:5" ht="14.4" x14ac:dyDescent="0.3">
      <c r="A2433">
        <v>20144</v>
      </c>
      <c r="B2433" t="s">
        <v>3283</v>
      </c>
      <c r="C2433" t="s">
        <v>179</v>
      </c>
      <c r="D2433" t="s">
        <v>180</v>
      </c>
      <c r="E2433" s="446" t="s">
        <v>7601</v>
      </c>
    </row>
    <row r="2434" spans="1:5" ht="14.4" x14ac:dyDescent="0.3">
      <c r="A2434">
        <v>20143</v>
      </c>
      <c r="B2434" t="s">
        <v>3285</v>
      </c>
      <c r="C2434" t="s">
        <v>179</v>
      </c>
      <c r="D2434" t="s">
        <v>180</v>
      </c>
      <c r="E2434" s="446" t="s">
        <v>7602</v>
      </c>
    </row>
    <row r="2435" spans="1:5" ht="14.4" x14ac:dyDescent="0.3">
      <c r="A2435">
        <v>20145</v>
      </c>
      <c r="B2435" t="s">
        <v>3286</v>
      </c>
      <c r="C2435" t="s">
        <v>179</v>
      </c>
      <c r="D2435" t="s">
        <v>180</v>
      </c>
      <c r="E2435" s="446" t="s">
        <v>7603</v>
      </c>
    </row>
    <row r="2436" spans="1:5" ht="14.4" x14ac:dyDescent="0.3">
      <c r="A2436">
        <v>20146</v>
      </c>
      <c r="B2436" t="s">
        <v>3287</v>
      </c>
      <c r="C2436" t="s">
        <v>179</v>
      </c>
      <c r="D2436" t="s">
        <v>180</v>
      </c>
      <c r="E2436" s="446" t="s">
        <v>7604</v>
      </c>
    </row>
    <row r="2437" spans="1:5" ht="14.4" x14ac:dyDescent="0.3">
      <c r="A2437">
        <v>20140</v>
      </c>
      <c r="B2437" t="s">
        <v>3288</v>
      </c>
      <c r="C2437" t="s">
        <v>179</v>
      </c>
      <c r="D2437" t="s">
        <v>180</v>
      </c>
      <c r="E2437" s="446" t="s">
        <v>1511</v>
      </c>
    </row>
    <row r="2438" spans="1:5" ht="14.4" x14ac:dyDescent="0.3">
      <c r="A2438">
        <v>20141</v>
      </c>
      <c r="B2438" t="s">
        <v>3290</v>
      </c>
      <c r="C2438" t="s">
        <v>179</v>
      </c>
      <c r="D2438" t="s">
        <v>180</v>
      </c>
      <c r="E2438" s="446" t="s">
        <v>7605</v>
      </c>
    </row>
    <row r="2439" spans="1:5" ht="14.4" x14ac:dyDescent="0.3">
      <c r="A2439">
        <v>20142</v>
      </c>
      <c r="B2439" t="s">
        <v>3292</v>
      </c>
      <c r="C2439" t="s">
        <v>179</v>
      </c>
      <c r="D2439" t="s">
        <v>180</v>
      </c>
      <c r="E2439" s="446" t="s">
        <v>7606</v>
      </c>
    </row>
    <row r="2440" spans="1:5" ht="14.4" x14ac:dyDescent="0.3">
      <c r="A2440">
        <v>3670</v>
      </c>
      <c r="B2440" t="s">
        <v>3293</v>
      </c>
      <c r="C2440" t="s">
        <v>179</v>
      </c>
      <c r="D2440" t="s">
        <v>180</v>
      </c>
      <c r="E2440" s="446" t="s">
        <v>7607</v>
      </c>
    </row>
    <row r="2441" spans="1:5" ht="14.4" x14ac:dyDescent="0.3">
      <c r="A2441">
        <v>3666</v>
      </c>
      <c r="B2441" t="s">
        <v>3294</v>
      </c>
      <c r="C2441" t="s">
        <v>179</v>
      </c>
      <c r="D2441" t="s">
        <v>180</v>
      </c>
      <c r="E2441" s="446" t="s">
        <v>298</v>
      </c>
    </row>
    <row r="2442" spans="1:5" ht="14.4" x14ac:dyDescent="0.3">
      <c r="A2442">
        <v>3662</v>
      </c>
      <c r="B2442" t="s">
        <v>3296</v>
      </c>
      <c r="C2442" t="s">
        <v>179</v>
      </c>
      <c r="D2442" t="s">
        <v>180</v>
      </c>
      <c r="E2442" s="446" t="s">
        <v>7608</v>
      </c>
    </row>
    <row r="2443" spans="1:5" ht="14.4" x14ac:dyDescent="0.3">
      <c r="A2443">
        <v>3658</v>
      </c>
      <c r="B2443" t="s">
        <v>3297</v>
      </c>
      <c r="C2443" t="s">
        <v>179</v>
      </c>
      <c r="D2443" t="s">
        <v>180</v>
      </c>
      <c r="E2443" s="446" t="s">
        <v>2841</v>
      </c>
    </row>
    <row r="2444" spans="1:5" ht="14.4" x14ac:dyDescent="0.3">
      <c r="A2444">
        <v>14157</v>
      </c>
      <c r="B2444" t="s">
        <v>3298</v>
      </c>
      <c r="C2444" t="s">
        <v>179</v>
      </c>
      <c r="D2444" t="s">
        <v>180</v>
      </c>
      <c r="E2444" s="446" t="s">
        <v>1035</v>
      </c>
    </row>
    <row r="2445" spans="1:5" ht="14.4" x14ac:dyDescent="0.3">
      <c r="A2445">
        <v>42696</v>
      </c>
      <c r="B2445" t="s">
        <v>3299</v>
      </c>
      <c r="C2445" t="s">
        <v>179</v>
      </c>
      <c r="D2445" t="s">
        <v>180</v>
      </c>
      <c r="E2445" s="446" t="s">
        <v>7609</v>
      </c>
    </row>
    <row r="2446" spans="1:5" ht="14.4" x14ac:dyDescent="0.3">
      <c r="A2446">
        <v>39875</v>
      </c>
      <c r="B2446" t="s">
        <v>3300</v>
      </c>
      <c r="C2446" t="s">
        <v>179</v>
      </c>
      <c r="D2446" t="s">
        <v>180</v>
      </c>
      <c r="E2446" s="446" t="s">
        <v>7610</v>
      </c>
    </row>
    <row r="2447" spans="1:5" ht="14.4" x14ac:dyDescent="0.3">
      <c r="A2447">
        <v>39876</v>
      </c>
      <c r="B2447" t="s">
        <v>3301</v>
      </c>
      <c r="C2447" t="s">
        <v>179</v>
      </c>
      <c r="D2447" t="s">
        <v>180</v>
      </c>
      <c r="E2447" s="446" t="s">
        <v>7611</v>
      </c>
    </row>
    <row r="2448" spans="1:5" ht="14.4" x14ac:dyDescent="0.3">
      <c r="A2448">
        <v>39877</v>
      </c>
      <c r="B2448" t="s">
        <v>3302</v>
      </c>
      <c r="C2448" t="s">
        <v>179</v>
      </c>
      <c r="D2448" t="s">
        <v>180</v>
      </c>
      <c r="E2448" s="446" t="s">
        <v>7612</v>
      </c>
    </row>
    <row r="2449" spans="1:5" ht="14.4" x14ac:dyDescent="0.3">
      <c r="A2449">
        <v>39878</v>
      </c>
      <c r="B2449" t="s">
        <v>3303</v>
      </c>
      <c r="C2449" t="s">
        <v>179</v>
      </c>
      <c r="D2449" t="s">
        <v>180</v>
      </c>
      <c r="E2449" s="446" t="s">
        <v>7613</v>
      </c>
    </row>
    <row r="2450" spans="1:5" ht="14.4" x14ac:dyDescent="0.3">
      <c r="A2450">
        <v>39872</v>
      </c>
      <c r="B2450" t="s">
        <v>3304</v>
      </c>
      <c r="C2450" t="s">
        <v>179</v>
      </c>
      <c r="D2450" t="s">
        <v>180</v>
      </c>
      <c r="E2450" s="446" t="s">
        <v>7614</v>
      </c>
    </row>
    <row r="2451" spans="1:5" ht="14.4" x14ac:dyDescent="0.3">
      <c r="A2451">
        <v>39873</v>
      </c>
      <c r="B2451" t="s">
        <v>3305</v>
      </c>
      <c r="C2451" t="s">
        <v>179</v>
      </c>
      <c r="D2451" t="s">
        <v>180</v>
      </c>
      <c r="E2451" s="446" t="s">
        <v>7615</v>
      </c>
    </row>
    <row r="2452" spans="1:5" ht="14.4" x14ac:dyDescent="0.3">
      <c r="A2452">
        <v>39874</v>
      </c>
      <c r="B2452" t="s">
        <v>3306</v>
      </c>
      <c r="C2452" t="s">
        <v>179</v>
      </c>
      <c r="D2452" t="s">
        <v>180</v>
      </c>
      <c r="E2452" s="446" t="s">
        <v>7616</v>
      </c>
    </row>
    <row r="2453" spans="1:5" ht="14.4" x14ac:dyDescent="0.3">
      <c r="A2453">
        <v>3674</v>
      </c>
      <c r="B2453" t="s">
        <v>3307</v>
      </c>
      <c r="C2453" t="s">
        <v>247</v>
      </c>
      <c r="D2453" t="s">
        <v>180</v>
      </c>
      <c r="E2453" s="446" t="s">
        <v>3308</v>
      </c>
    </row>
    <row r="2454" spans="1:5" ht="14.4" x14ac:dyDescent="0.3">
      <c r="A2454">
        <v>3681</v>
      </c>
      <c r="B2454" t="s">
        <v>3309</v>
      </c>
      <c r="C2454" t="s">
        <v>247</v>
      </c>
      <c r="D2454" t="s">
        <v>180</v>
      </c>
      <c r="E2454" s="446" t="s">
        <v>3310</v>
      </c>
    </row>
    <row r="2455" spans="1:5" ht="14.4" x14ac:dyDescent="0.3">
      <c r="A2455">
        <v>3676</v>
      </c>
      <c r="B2455" t="s">
        <v>3311</v>
      </c>
      <c r="C2455" t="s">
        <v>247</v>
      </c>
      <c r="D2455" t="s">
        <v>180</v>
      </c>
      <c r="E2455" s="446" t="s">
        <v>3312</v>
      </c>
    </row>
    <row r="2456" spans="1:5" ht="14.4" x14ac:dyDescent="0.3">
      <c r="A2456">
        <v>3679</v>
      </c>
      <c r="B2456" t="s">
        <v>3313</v>
      </c>
      <c r="C2456" t="s">
        <v>247</v>
      </c>
      <c r="D2456" t="s">
        <v>180</v>
      </c>
      <c r="E2456" s="446" t="s">
        <v>3314</v>
      </c>
    </row>
    <row r="2457" spans="1:5" ht="14.4" x14ac:dyDescent="0.3">
      <c r="A2457">
        <v>3672</v>
      </c>
      <c r="B2457" t="s">
        <v>3315</v>
      </c>
      <c r="C2457" t="s">
        <v>247</v>
      </c>
      <c r="D2457" t="s">
        <v>180</v>
      </c>
      <c r="E2457" s="446" t="s">
        <v>3316</v>
      </c>
    </row>
    <row r="2458" spans="1:5" ht="14.4" x14ac:dyDescent="0.3">
      <c r="A2458">
        <v>3671</v>
      </c>
      <c r="B2458" t="s">
        <v>3317</v>
      </c>
      <c r="C2458" t="s">
        <v>247</v>
      </c>
      <c r="D2458" t="s">
        <v>189</v>
      </c>
      <c r="E2458" s="446" t="s">
        <v>1039</v>
      </c>
    </row>
    <row r="2459" spans="1:5" ht="14.4" x14ac:dyDescent="0.3">
      <c r="A2459">
        <v>3673</v>
      </c>
      <c r="B2459" t="s">
        <v>3318</v>
      </c>
      <c r="C2459" t="s">
        <v>247</v>
      </c>
      <c r="D2459" t="s">
        <v>180</v>
      </c>
      <c r="E2459" s="446" t="s">
        <v>1426</v>
      </c>
    </row>
    <row r="2460" spans="1:5" ht="14.4" x14ac:dyDescent="0.3">
      <c r="A2460">
        <v>38394</v>
      </c>
      <c r="B2460" t="s">
        <v>3319</v>
      </c>
      <c r="C2460" t="s">
        <v>179</v>
      </c>
      <c r="D2460" t="s">
        <v>180</v>
      </c>
      <c r="E2460" s="446" t="s">
        <v>3320</v>
      </c>
    </row>
    <row r="2461" spans="1:5" ht="14.4" x14ac:dyDescent="0.3">
      <c r="A2461">
        <v>3729</v>
      </c>
      <c r="B2461" t="s">
        <v>3321</v>
      </c>
      <c r="C2461" t="s">
        <v>179</v>
      </c>
      <c r="D2461" t="s">
        <v>180</v>
      </c>
      <c r="E2461" s="446" t="s">
        <v>2244</v>
      </c>
    </row>
    <row r="2462" spans="1:5" ht="14.4" x14ac:dyDescent="0.3">
      <c r="A2462">
        <v>39357</v>
      </c>
      <c r="B2462" t="s">
        <v>3322</v>
      </c>
      <c r="C2462" t="s">
        <v>179</v>
      </c>
      <c r="D2462" t="s">
        <v>180</v>
      </c>
      <c r="E2462" s="446" t="s">
        <v>7617</v>
      </c>
    </row>
    <row r="2463" spans="1:5" ht="14.4" x14ac:dyDescent="0.3">
      <c r="A2463">
        <v>39358</v>
      </c>
      <c r="B2463" t="s">
        <v>3323</v>
      </c>
      <c r="C2463" t="s">
        <v>179</v>
      </c>
      <c r="D2463" t="s">
        <v>180</v>
      </c>
      <c r="E2463" s="446" t="s">
        <v>7617</v>
      </c>
    </row>
    <row r="2464" spans="1:5" ht="14.4" x14ac:dyDescent="0.3">
      <c r="A2464">
        <v>39355</v>
      </c>
      <c r="B2464" t="s">
        <v>3324</v>
      </c>
      <c r="C2464" t="s">
        <v>179</v>
      </c>
      <c r="D2464" t="s">
        <v>180</v>
      </c>
      <c r="E2464" s="446" t="s">
        <v>7618</v>
      </c>
    </row>
    <row r="2465" spans="1:5" ht="14.4" x14ac:dyDescent="0.3">
      <c r="A2465">
        <v>39356</v>
      </c>
      <c r="B2465" t="s">
        <v>3325</v>
      </c>
      <c r="C2465" t="s">
        <v>179</v>
      </c>
      <c r="D2465" t="s">
        <v>180</v>
      </c>
      <c r="E2465" s="446" t="s">
        <v>7619</v>
      </c>
    </row>
    <row r="2466" spans="1:5" ht="14.4" x14ac:dyDescent="0.3">
      <c r="A2466">
        <v>39353</v>
      </c>
      <c r="B2466" t="s">
        <v>3326</v>
      </c>
      <c r="C2466" t="s">
        <v>179</v>
      </c>
      <c r="D2466" t="s">
        <v>180</v>
      </c>
      <c r="E2466" s="446" t="s">
        <v>7620</v>
      </c>
    </row>
    <row r="2467" spans="1:5" ht="14.4" x14ac:dyDescent="0.3">
      <c r="A2467">
        <v>39354</v>
      </c>
      <c r="B2467" t="s">
        <v>3327</v>
      </c>
      <c r="C2467" t="s">
        <v>179</v>
      </c>
      <c r="D2467" t="s">
        <v>180</v>
      </c>
      <c r="E2467" s="446" t="s">
        <v>7621</v>
      </c>
    </row>
    <row r="2468" spans="1:5" ht="14.4" x14ac:dyDescent="0.3">
      <c r="A2468">
        <v>39398</v>
      </c>
      <c r="B2468" t="s">
        <v>3328</v>
      </c>
      <c r="C2468" t="s">
        <v>179</v>
      </c>
      <c r="D2468" t="s">
        <v>180</v>
      </c>
      <c r="E2468" s="446" t="s">
        <v>3329</v>
      </c>
    </row>
    <row r="2469" spans="1:5" ht="14.4" x14ac:dyDescent="0.3">
      <c r="A2469">
        <v>13343</v>
      </c>
      <c r="B2469" t="s">
        <v>3330</v>
      </c>
      <c r="C2469" t="s">
        <v>179</v>
      </c>
      <c r="D2469" t="s">
        <v>180</v>
      </c>
      <c r="E2469" s="446" t="s">
        <v>7622</v>
      </c>
    </row>
    <row r="2470" spans="1:5" ht="14.4" x14ac:dyDescent="0.3">
      <c r="A2470">
        <v>12118</v>
      </c>
      <c r="B2470" t="s">
        <v>3331</v>
      </c>
      <c r="C2470" t="s">
        <v>179</v>
      </c>
      <c r="D2470" t="s">
        <v>180</v>
      </c>
      <c r="E2470" s="446" t="s">
        <v>7623</v>
      </c>
    </row>
    <row r="2471" spans="1:5" ht="14.4" x14ac:dyDescent="0.3">
      <c r="A2471">
        <v>39482</v>
      </c>
      <c r="B2471" t="s">
        <v>3332</v>
      </c>
      <c r="C2471" t="s">
        <v>179</v>
      </c>
      <c r="D2471" t="s">
        <v>180</v>
      </c>
      <c r="E2471" s="446" t="s">
        <v>3333</v>
      </c>
    </row>
    <row r="2472" spans="1:5" ht="14.4" x14ac:dyDescent="0.3">
      <c r="A2472">
        <v>39486</v>
      </c>
      <c r="B2472" t="s">
        <v>3334</v>
      </c>
      <c r="C2472" t="s">
        <v>179</v>
      </c>
      <c r="D2472" t="s">
        <v>180</v>
      </c>
      <c r="E2472" s="446" t="s">
        <v>3335</v>
      </c>
    </row>
    <row r="2473" spans="1:5" ht="14.4" x14ac:dyDescent="0.3">
      <c r="A2473">
        <v>39484</v>
      </c>
      <c r="B2473" t="s">
        <v>3336</v>
      </c>
      <c r="C2473" t="s">
        <v>179</v>
      </c>
      <c r="D2473" t="s">
        <v>180</v>
      </c>
      <c r="E2473" s="446" t="s">
        <v>3333</v>
      </c>
    </row>
    <row r="2474" spans="1:5" ht="14.4" x14ac:dyDescent="0.3">
      <c r="A2474">
        <v>39488</v>
      </c>
      <c r="B2474" t="s">
        <v>3337</v>
      </c>
      <c r="C2474" t="s">
        <v>179</v>
      </c>
      <c r="D2474" t="s">
        <v>180</v>
      </c>
      <c r="E2474" s="446" t="s">
        <v>3338</v>
      </c>
    </row>
    <row r="2475" spans="1:5" ht="14.4" x14ac:dyDescent="0.3">
      <c r="A2475">
        <v>39485</v>
      </c>
      <c r="B2475" t="s">
        <v>3339</v>
      </c>
      <c r="C2475" t="s">
        <v>179</v>
      </c>
      <c r="D2475" t="s">
        <v>180</v>
      </c>
      <c r="E2475" s="446" t="s">
        <v>3333</v>
      </c>
    </row>
    <row r="2476" spans="1:5" ht="14.4" x14ac:dyDescent="0.3">
      <c r="A2476">
        <v>39489</v>
      </c>
      <c r="B2476" t="s">
        <v>3340</v>
      </c>
      <c r="C2476" t="s">
        <v>179</v>
      </c>
      <c r="D2476" t="s">
        <v>180</v>
      </c>
      <c r="E2476" s="446" t="s">
        <v>3341</v>
      </c>
    </row>
    <row r="2477" spans="1:5" ht="14.4" x14ac:dyDescent="0.3">
      <c r="A2477">
        <v>39490</v>
      </c>
      <c r="B2477" t="s">
        <v>3342</v>
      </c>
      <c r="C2477" t="s">
        <v>179</v>
      </c>
      <c r="D2477" t="s">
        <v>180</v>
      </c>
      <c r="E2477" s="446" t="s">
        <v>3343</v>
      </c>
    </row>
    <row r="2478" spans="1:5" ht="14.4" x14ac:dyDescent="0.3">
      <c r="A2478">
        <v>39494</v>
      </c>
      <c r="B2478" t="s">
        <v>3344</v>
      </c>
      <c r="C2478" t="s">
        <v>179</v>
      </c>
      <c r="D2478" t="s">
        <v>180</v>
      </c>
      <c r="E2478" s="446" t="s">
        <v>3345</v>
      </c>
    </row>
    <row r="2479" spans="1:5" ht="14.4" x14ac:dyDescent="0.3">
      <c r="A2479">
        <v>39495</v>
      </c>
      <c r="B2479" t="s">
        <v>3346</v>
      </c>
      <c r="C2479" t="s">
        <v>179</v>
      </c>
      <c r="D2479" t="s">
        <v>180</v>
      </c>
      <c r="E2479" s="446" t="s">
        <v>3347</v>
      </c>
    </row>
    <row r="2480" spans="1:5" ht="14.4" x14ac:dyDescent="0.3">
      <c r="A2480">
        <v>39496</v>
      </c>
      <c r="B2480" t="s">
        <v>7624</v>
      </c>
      <c r="C2480" t="s">
        <v>179</v>
      </c>
      <c r="D2480" t="s">
        <v>180</v>
      </c>
      <c r="E2480" s="446" t="s">
        <v>3348</v>
      </c>
    </row>
    <row r="2481" spans="1:5" ht="14.4" x14ac:dyDescent="0.3">
      <c r="A2481">
        <v>39492</v>
      </c>
      <c r="B2481" t="s">
        <v>3349</v>
      </c>
      <c r="C2481" t="s">
        <v>179</v>
      </c>
      <c r="D2481" t="s">
        <v>180</v>
      </c>
      <c r="E2481" s="446" t="s">
        <v>3350</v>
      </c>
    </row>
    <row r="2482" spans="1:5" ht="14.4" x14ac:dyDescent="0.3">
      <c r="A2482">
        <v>39497</v>
      </c>
      <c r="B2482" t="s">
        <v>3351</v>
      </c>
      <c r="C2482" t="s">
        <v>179</v>
      </c>
      <c r="D2482" t="s">
        <v>180</v>
      </c>
      <c r="E2482" s="446" t="s">
        <v>3352</v>
      </c>
    </row>
    <row r="2483" spans="1:5" ht="14.4" x14ac:dyDescent="0.3">
      <c r="A2483">
        <v>39493</v>
      </c>
      <c r="B2483" t="s">
        <v>3353</v>
      </c>
      <c r="C2483" t="s">
        <v>179</v>
      </c>
      <c r="D2483" t="s">
        <v>180</v>
      </c>
      <c r="E2483" s="446" t="s">
        <v>3354</v>
      </c>
    </row>
    <row r="2484" spans="1:5" ht="14.4" x14ac:dyDescent="0.3">
      <c r="A2484">
        <v>43628</v>
      </c>
      <c r="B2484" t="s">
        <v>3357</v>
      </c>
      <c r="C2484" t="s">
        <v>179</v>
      </c>
      <c r="D2484" t="s">
        <v>180</v>
      </c>
      <c r="E2484" s="446" t="s">
        <v>3358</v>
      </c>
    </row>
    <row r="2485" spans="1:5" ht="14.4" x14ac:dyDescent="0.3">
      <c r="A2485">
        <v>39500</v>
      </c>
      <c r="B2485" t="s">
        <v>7625</v>
      </c>
      <c r="C2485" t="s">
        <v>179</v>
      </c>
      <c r="D2485" t="s">
        <v>180</v>
      </c>
      <c r="E2485" s="446" t="s">
        <v>3355</v>
      </c>
    </row>
    <row r="2486" spans="1:5" ht="14.4" x14ac:dyDescent="0.3">
      <c r="A2486">
        <v>39498</v>
      </c>
      <c r="B2486" t="s">
        <v>7626</v>
      </c>
      <c r="C2486" t="s">
        <v>179</v>
      </c>
      <c r="D2486" t="s">
        <v>180</v>
      </c>
      <c r="E2486" s="446" t="s">
        <v>3356</v>
      </c>
    </row>
    <row r="2487" spans="1:5" ht="14.4" x14ac:dyDescent="0.3">
      <c r="A2487">
        <v>43621</v>
      </c>
      <c r="B2487" t="s">
        <v>3361</v>
      </c>
      <c r="C2487" t="s">
        <v>179</v>
      </c>
      <c r="D2487" t="s">
        <v>180</v>
      </c>
      <c r="E2487" s="446" t="s">
        <v>3362</v>
      </c>
    </row>
    <row r="2488" spans="1:5" ht="14.4" x14ac:dyDescent="0.3">
      <c r="A2488">
        <v>39501</v>
      </c>
      <c r="B2488" t="s">
        <v>7627</v>
      </c>
      <c r="C2488" t="s">
        <v>179</v>
      </c>
      <c r="D2488" t="s">
        <v>180</v>
      </c>
      <c r="E2488" s="446" t="s">
        <v>3359</v>
      </c>
    </row>
    <row r="2489" spans="1:5" ht="14.4" x14ac:dyDescent="0.3">
      <c r="A2489">
        <v>39499</v>
      </c>
      <c r="B2489" t="s">
        <v>7628</v>
      </c>
      <c r="C2489" t="s">
        <v>179</v>
      </c>
      <c r="D2489" t="s">
        <v>180</v>
      </c>
      <c r="E2489" s="446" t="s">
        <v>3360</v>
      </c>
    </row>
    <row r="2490" spans="1:5" ht="14.4" x14ac:dyDescent="0.3">
      <c r="A2490">
        <v>3733</v>
      </c>
      <c r="B2490" t="s">
        <v>7629</v>
      </c>
      <c r="C2490" t="s">
        <v>693</v>
      </c>
      <c r="D2490" t="s">
        <v>180</v>
      </c>
      <c r="E2490" s="446" t="s">
        <v>7630</v>
      </c>
    </row>
    <row r="2491" spans="1:5" ht="14.4" x14ac:dyDescent="0.3">
      <c r="A2491">
        <v>3731</v>
      </c>
      <c r="B2491" t="s">
        <v>3363</v>
      </c>
      <c r="C2491" t="s">
        <v>693</v>
      </c>
      <c r="D2491" t="s">
        <v>189</v>
      </c>
      <c r="E2491" s="446" t="s">
        <v>574</v>
      </c>
    </row>
    <row r="2492" spans="1:5" ht="14.4" x14ac:dyDescent="0.3">
      <c r="A2492">
        <v>38137</v>
      </c>
      <c r="B2492" t="s">
        <v>3364</v>
      </c>
      <c r="C2492" t="s">
        <v>693</v>
      </c>
      <c r="D2492" t="s">
        <v>180</v>
      </c>
      <c r="E2492" s="446" t="s">
        <v>7631</v>
      </c>
    </row>
    <row r="2493" spans="1:5" ht="14.4" x14ac:dyDescent="0.3">
      <c r="A2493">
        <v>38138</v>
      </c>
      <c r="B2493" t="s">
        <v>3365</v>
      </c>
      <c r="C2493" t="s">
        <v>693</v>
      </c>
      <c r="D2493" t="s">
        <v>180</v>
      </c>
      <c r="E2493" s="446" t="s">
        <v>7632</v>
      </c>
    </row>
    <row r="2494" spans="1:5" ht="14.4" x14ac:dyDescent="0.3">
      <c r="A2494">
        <v>3736</v>
      </c>
      <c r="B2494" t="s">
        <v>3366</v>
      </c>
      <c r="C2494" t="s">
        <v>693</v>
      </c>
      <c r="D2494" t="s">
        <v>189</v>
      </c>
      <c r="E2494" s="446" t="s">
        <v>7633</v>
      </c>
    </row>
    <row r="2495" spans="1:5" ht="14.4" x14ac:dyDescent="0.3">
      <c r="A2495">
        <v>3741</v>
      </c>
      <c r="B2495" t="s">
        <v>3367</v>
      </c>
      <c r="C2495" t="s">
        <v>693</v>
      </c>
      <c r="D2495" t="s">
        <v>180</v>
      </c>
      <c r="E2495" s="446" t="s">
        <v>7634</v>
      </c>
    </row>
    <row r="2496" spans="1:5" ht="14.4" x14ac:dyDescent="0.3">
      <c r="A2496">
        <v>3745</v>
      </c>
      <c r="B2496" t="s">
        <v>3368</v>
      </c>
      <c r="C2496" t="s">
        <v>693</v>
      </c>
      <c r="D2496" t="s">
        <v>180</v>
      </c>
      <c r="E2496" s="446" t="s">
        <v>7635</v>
      </c>
    </row>
    <row r="2497" spans="1:5" ht="14.4" x14ac:dyDescent="0.3">
      <c r="A2497">
        <v>3743</v>
      </c>
      <c r="B2497" t="s">
        <v>3369</v>
      </c>
      <c r="C2497" t="s">
        <v>693</v>
      </c>
      <c r="D2497" t="s">
        <v>180</v>
      </c>
      <c r="E2497" s="446" t="s">
        <v>7636</v>
      </c>
    </row>
    <row r="2498" spans="1:5" ht="14.4" x14ac:dyDescent="0.3">
      <c r="A2498">
        <v>3744</v>
      </c>
      <c r="B2498" t="s">
        <v>3370</v>
      </c>
      <c r="C2498" t="s">
        <v>693</v>
      </c>
      <c r="D2498" t="s">
        <v>180</v>
      </c>
      <c r="E2498" s="446" t="s">
        <v>7637</v>
      </c>
    </row>
    <row r="2499" spans="1:5" ht="14.4" x14ac:dyDescent="0.3">
      <c r="A2499">
        <v>3739</v>
      </c>
      <c r="B2499" t="s">
        <v>3372</v>
      </c>
      <c r="C2499" t="s">
        <v>693</v>
      </c>
      <c r="D2499" t="s">
        <v>180</v>
      </c>
      <c r="E2499" s="446" t="s">
        <v>7638</v>
      </c>
    </row>
    <row r="2500" spans="1:5" ht="14.4" x14ac:dyDescent="0.3">
      <c r="A2500">
        <v>3737</v>
      </c>
      <c r="B2500" t="s">
        <v>3373</v>
      </c>
      <c r="C2500" t="s">
        <v>693</v>
      </c>
      <c r="D2500" t="s">
        <v>180</v>
      </c>
      <c r="E2500" s="446" t="s">
        <v>7639</v>
      </c>
    </row>
    <row r="2501" spans="1:5" ht="14.4" x14ac:dyDescent="0.3">
      <c r="A2501">
        <v>3738</v>
      </c>
      <c r="B2501" t="s">
        <v>3374</v>
      </c>
      <c r="C2501" t="s">
        <v>693</v>
      </c>
      <c r="D2501" t="s">
        <v>180</v>
      </c>
      <c r="E2501" s="446" t="s">
        <v>7640</v>
      </c>
    </row>
    <row r="2502" spans="1:5" ht="14.4" x14ac:dyDescent="0.3">
      <c r="A2502">
        <v>3747</v>
      </c>
      <c r="B2502" t="s">
        <v>3375</v>
      </c>
      <c r="C2502" t="s">
        <v>693</v>
      </c>
      <c r="D2502" t="s">
        <v>180</v>
      </c>
      <c r="E2502" s="446" t="s">
        <v>7637</v>
      </c>
    </row>
    <row r="2503" spans="1:5" ht="14.4" x14ac:dyDescent="0.3">
      <c r="A2503">
        <v>11649</v>
      </c>
      <c r="B2503" t="s">
        <v>3376</v>
      </c>
      <c r="C2503" t="s">
        <v>179</v>
      </c>
      <c r="D2503" t="s">
        <v>180</v>
      </c>
      <c r="E2503" s="446" t="s">
        <v>7641</v>
      </c>
    </row>
    <row r="2504" spans="1:5" ht="14.4" x14ac:dyDescent="0.3">
      <c r="A2504">
        <v>11650</v>
      </c>
      <c r="B2504" t="s">
        <v>3377</v>
      </c>
      <c r="C2504" t="s">
        <v>179</v>
      </c>
      <c r="D2504" t="s">
        <v>180</v>
      </c>
      <c r="E2504" s="446" t="s">
        <v>7642</v>
      </c>
    </row>
    <row r="2505" spans="1:5" ht="14.4" x14ac:dyDescent="0.3">
      <c r="A2505">
        <v>3742</v>
      </c>
      <c r="B2505" t="s">
        <v>3378</v>
      </c>
      <c r="C2505" t="s">
        <v>693</v>
      </c>
      <c r="D2505" t="s">
        <v>180</v>
      </c>
      <c r="E2505" s="446" t="s">
        <v>7643</v>
      </c>
    </row>
    <row r="2506" spans="1:5" ht="14.4" x14ac:dyDescent="0.3">
      <c r="A2506">
        <v>3746</v>
      </c>
      <c r="B2506" t="s">
        <v>3379</v>
      </c>
      <c r="C2506" t="s">
        <v>693</v>
      </c>
      <c r="D2506" t="s">
        <v>180</v>
      </c>
      <c r="E2506" s="446" t="s">
        <v>7644</v>
      </c>
    </row>
    <row r="2507" spans="1:5" ht="14.4" x14ac:dyDescent="0.3">
      <c r="A2507">
        <v>21106</v>
      </c>
      <c r="B2507" t="s">
        <v>3381</v>
      </c>
      <c r="C2507" t="s">
        <v>252</v>
      </c>
      <c r="D2507" t="s">
        <v>180</v>
      </c>
      <c r="E2507" s="446" t="s">
        <v>3279</v>
      </c>
    </row>
    <row r="2508" spans="1:5" ht="14.4" x14ac:dyDescent="0.3">
      <c r="A2508">
        <v>39388</v>
      </c>
      <c r="B2508" t="s">
        <v>3385</v>
      </c>
      <c r="C2508" t="s">
        <v>179</v>
      </c>
      <c r="D2508" t="s">
        <v>180</v>
      </c>
      <c r="E2508" s="446" t="s">
        <v>6144</v>
      </c>
    </row>
    <row r="2509" spans="1:5" ht="14.4" x14ac:dyDescent="0.3">
      <c r="A2509">
        <v>39387</v>
      </c>
      <c r="B2509" t="s">
        <v>3386</v>
      </c>
      <c r="C2509" t="s">
        <v>179</v>
      </c>
      <c r="D2509" t="s">
        <v>180</v>
      </c>
      <c r="E2509" s="446" t="s">
        <v>7645</v>
      </c>
    </row>
    <row r="2510" spans="1:5" ht="14.4" x14ac:dyDescent="0.3">
      <c r="A2510">
        <v>39386</v>
      </c>
      <c r="B2510" t="s">
        <v>3388</v>
      </c>
      <c r="C2510" t="s">
        <v>179</v>
      </c>
      <c r="D2510" t="s">
        <v>180</v>
      </c>
      <c r="E2510" s="446" t="s">
        <v>7646</v>
      </c>
    </row>
    <row r="2511" spans="1:5" ht="14.4" x14ac:dyDescent="0.3">
      <c r="A2511">
        <v>38194</v>
      </c>
      <c r="B2511" t="s">
        <v>3389</v>
      </c>
      <c r="C2511" t="s">
        <v>179</v>
      </c>
      <c r="D2511" t="s">
        <v>189</v>
      </c>
      <c r="E2511" s="446" t="s">
        <v>1378</v>
      </c>
    </row>
    <row r="2512" spans="1:5" ht="14.4" x14ac:dyDescent="0.3">
      <c r="A2512">
        <v>38193</v>
      </c>
      <c r="B2512" t="s">
        <v>3390</v>
      </c>
      <c r="C2512" t="s">
        <v>179</v>
      </c>
      <c r="D2512" t="s">
        <v>180</v>
      </c>
      <c r="E2512" s="446" t="s">
        <v>596</v>
      </c>
    </row>
    <row r="2513" spans="1:5" ht="14.4" x14ac:dyDescent="0.3">
      <c r="A2513">
        <v>746</v>
      </c>
      <c r="B2513" t="s">
        <v>7647</v>
      </c>
      <c r="C2513" t="s">
        <v>179</v>
      </c>
      <c r="D2513" t="s">
        <v>189</v>
      </c>
      <c r="E2513" s="446" t="s">
        <v>7648</v>
      </c>
    </row>
    <row r="2514" spans="1:5" ht="14.4" x14ac:dyDescent="0.3">
      <c r="A2514">
        <v>20269</v>
      </c>
      <c r="B2514" t="s">
        <v>3392</v>
      </c>
      <c r="C2514" t="s">
        <v>179</v>
      </c>
      <c r="D2514" t="s">
        <v>180</v>
      </c>
      <c r="E2514" s="446" t="s">
        <v>7649</v>
      </c>
    </row>
    <row r="2515" spans="1:5" ht="14.4" x14ac:dyDescent="0.3">
      <c r="A2515">
        <v>20270</v>
      </c>
      <c r="B2515" t="s">
        <v>3393</v>
      </c>
      <c r="C2515" t="s">
        <v>179</v>
      </c>
      <c r="D2515" t="s">
        <v>180</v>
      </c>
      <c r="E2515" s="446" t="s">
        <v>7650</v>
      </c>
    </row>
    <row r="2516" spans="1:5" ht="14.4" x14ac:dyDescent="0.3">
      <c r="A2516">
        <v>11696</v>
      </c>
      <c r="B2516" t="s">
        <v>3394</v>
      </c>
      <c r="C2516" t="s">
        <v>179</v>
      </c>
      <c r="D2516" t="s">
        <v>180</v>
      </c>
      <c r="E2516" s="446" t="s">
        <v>7651</v>
      </c>
    </row>
    <row r="2517" spans="1:5" ht="14.4" x14ac:dyDescent="0.3">
      <c r="A2517">
        <v>10427</v>
      </c>
      <c r="B2517" t="s">
        <v>3395</v>
      </c>
      <c r="C2517" t="s">
        <v>179</v>
      </c>
      <c r="D2517" t="s">
        <v>180</v>
      </c>
      <c r="E2517" s="446" t="s">
        <v>7652</v>
      </c>
    </row>
    <row r="2518" spans="1:5" ht="14.4" x14ac:dyDescent="0.3">
      <c r="A2518">
        <v>10428</v>
      </c>
      <c r="B2518" t="s">
        <v>3396</v>
      </c>
      <c r="C2518" t="s">
        <v>179</v>
      </c>
      <c r="D2518" t="s">
        <v>180</v>
      </c>
      <c r="E2518" s="446" t="s">
        <v>7653</v>
      </c>
    </row>
    <row r="2519" spans="1:5" ht="14.4" x14ac:dyDescent="0.3">
      <c r="A2519">
        <v>36521</v>
      </c>
      <c r="B2519" t="s">
        <v>3397</v>
      </c>
      <c r="C2519" t="s">
        <v>179</v>
      </c>
      <c r="D2519" t="s">
        <v>180</v>
      </c>
      <c r="E2519" s="446" t="s">
        <v>7654</v>
      </c>
    </row>
    <row r="2520" spans="1:5" ht="14.4" x14ac:dyDescent="0.3">
      <c r="A2520">
        <v>36794</v>
      </c>
      <c r="B2520" t="s">
        <v>3398</v>
      </c>
      <c r="C2520" t="s">
        <v>179</v>
      </c>
      <c r="D2520" t="s">
        <v>180</v>
      </c>
      <c r="E2520" s="446" t="s">
        <v>7655</v>
      </c>
    </row>
    <row r="2521" spans="1:5" ht="14.4" x14ac:dyDescent="0.3">
      <c r="A2521">
        <v>10426</v>
      </c>
      <c r="B2521" t="s">
        <v>3399</v>
      </c>
      <c r="C2521" t="s">
        <v>179</v>
      </c>
      <c r="D2521" t="s">
        <v>180</v>
      </c>
      <c r="E2521" s="446" t="s">
        <v>7656</v>
      </c>
    </row>
    <row r="2522" spans="1:5" ht="14.4" x14ac:dyDescent="0.3">
      <c r="A2522">
        <v>10425</v>
      </c>
      <c r="B2522" t="s">
        <v>3400</v>
      </c>
      <c r="C2522" t="s">
        <v>179</v>
      </c>
      <c r="D2522" t="s">
        <v>180</v>
      </c>
      <c r="E2522" s="446" t="s">
        <v>5521</v>
      </c>
    </row>
    <row r="2523" spans="1:5" ht="14.4" x14ac:dyDescent="0.3">
      <c r="A2523">
        <v>10431</v>
      </c>
      <c r="B2523" t="s">
        <v>3402</v>
      </c>
      <c r="C2523" t="s">
        <v>179</v>
      </c>
      <c r="D2523" t="s">
        <v>180</v>
      </c>
      <c r="E2523" s="446" t="s">
        <v>7657</v>
      </c>
    </row>
    <row r="2524" spans="1:5" ht="14.4" x14ac:dyDescent="0.3">
      <c r="A2524">
        <v>10429</v>
      </c>
      <c r="B2524" t="s">
        <v>3403</v>
      </c>
      <c r="C2524" t="s">
        <v>179</v>
      </c>
      <c r="D2524" t="s">
        <v>180</v>
      </c>
      <c r="E2524" s="446" t="s">
        <v>7658</v>
      </c>
    </row>
    <row r="2525" spans="1:5" ht="14.4" x14ac:dyDescent="0.3">
      <c r="A2525">
        <v>10853</v>
      </c>
      <c r="B2525" t="s">
        <v>3404</v>
      </c>
      <c r="C2525" t="s">
        <v>179</v>
      </c>
      <c r="D2525" t="s">
        <v>180</v>
      </c>
      <c r="E2525" s="446" t="s">
        <v>7659</v>
      </c>
    </row>
    <row r="2526" spans="1:5" ht="14.4" x14ac:dyDescent="0.3">
      <c r="A2526">
        <v>5093</v>
      </c>
      <c r="B2526" t="s">
        <v>3405</v>
      </c>
      <c r="C2526" t="s">
        <v>710</v>
      </c>
      <c r="D2526" t="s">
        <v>180</v>
      </c>
      <c r="E2526" s="446" t="s">
        <v>3406</v>
      </c>
    </row>
    <row r="2527" spans="1:5" ht="14.4" x14ac:dyDescent="0.3">
      <c r="A2527">
        <v>44331</v>
      </c>
      <c r="B2527" t="s">
        <v>3407</v>
      </c>
      <c r="C2527" t="s">
        <v>254</v>
      </c>
      <c r="D2527" t="s">
        <v>180</v>
      </c>
      <c r="E2527" s="446" t="s">
        <v>7660</v>
      </c>
    </row>
    <row r="2528" spans="1:5" ht="14.4" x14ac:dyDescent="0.3">
      <c r="A2528">
        <v>37768</v>
      </c>
      <c r="B2528" t="s">
        <v>3408</v>
      </c>
      <c r="C2528" t="s">
        <v>179</v>
      </c>
      <c r="D2528" t="s">
        <v>189</v>
      </c>
      <c r="E2528" s="446" t="s">
        <v>3409</v>
      </c>
    </row>
    <row r="2529" spans="1:5" ht="14.4" x14ac:dyDescent="0.3">
      <c r="A2529">
        <v>37773</v>
      </c>
      <c r="B2529" t="s">
        <v>3410</v>
      </c>
      <c r="C2529" t="s">
        <v>179</v>
      </c>
      <c r="D2529" t="s">
        <v>180</v>
      </c>
      <c r="E2529" s="446" t="s">
        <v>3411</v>
      </c>
    </row>
    <row r="2530" spans="1:5" ht="14.4" x14ac:dyDescent="0.3">
      <c r="A2530">
        <v>37769</v>
      </c>
      <c r="B2530" t="s">
        <v>3412</v>
      </c>
      <c r="C2530" t="s">
        <v>179</v>
      </c>
      <c r="D2530" t="s">
        <v>180</v>
      </c>
      <c r="E2530" s="446" t="s">
        <v>3413</v>
      </c>
    </row>
    <row r="2531" spans="1:5" ht="14.4" x14ac:dyDescent="0.3">
      <c r="A2531">
        <v>37770</v>
      </c>
      <c r="B2531" t="s">
        <v>3414</v>
      </c>
      <c r="C2531" t="s">
        <v>179</v>
      </c>
      <c r="D2531" t="s">
        <v>180</v>
      </c>
      <c r="E2531" s="446" t="s">
        <v>3415</v>
      </c>
    </row>
    <row r="2532" spans="1:5" ht="14.4" x14ac:dyDescent="0.3">
      <c r="A2532">
        <v>38382</v>
      </c>
      <c r="B2532" t="s">
        <v>3416</v>
      </c>
      <c r="C2532" t="s">
        <v>179</v>
      </c>
      <c r="D2532" t="s">
        <v>180</v>
      </c>
      <c r="E2532" s="446" t="s">
        <v>3417</v>
      </c>
    </row>
    <row r="2533" spans="1:5" ht="14.4" x14ac:dyDescent="0.3">
      <c r="A2533">
        <v>38383</v>
      </c>
      <c r="B2533" t="s">
        <v>3418</v>
      </c>
      <c r="C2533" t="s">
        <v>179</v>
      </c>
      <c r="D2533" t="s">
        <v>180</v>
      </c>
      <c r="E2533" s="446" t="s">
        <v>2319</v>
      </c>
    </row>
    <row r="2534" spans="1:5" ht="14.4" x14ac:dyDescent="0.3">
      <c r="A2534">
        <v>3768</v>
      </c>
      <c r="B2534" t="s">
        <v>3419</v>
      </c>
      <c r="C2534" t="s">
        <v>179</v>
      </c>
      <c r="D2534" t="s">
        <v>180</v>
      </c>
      <c r="E2534" s="446" t="s">
        <v>7478</v>
      </c>
    </row>
    <row r="2535" spans="1:5" ht="14.4" x14ac:dyDescent="0.3">
      <c r="A2535">
        <v>3767</v>
      </c>
      <c r="B2535" t="s">
        <v>3420</v>
      </c>
      <c r="C2535" t="s">
        <v>179</v>
      </c>
      <c r="D2535" t="s">
        <v>180</v>
      </c>
      <c r="E2535" s="446" t="s">
        <v>3421</v>
      </c>
    </row>
    <row r="2536" spans="1:5" ht="14.4" x14ac:dyDescent="0.3">
      <c r="A2536">
        <v>13192</v>
      </c>
      <c r="B2536" t="s">
        <v>7661</v>
      </c>
      <c r="C2536" t="s">
        <v>179</v>
      </c>
      <c r="D2536" t="s">
        <v>180</v>
      </c>
      <c r="E2536" s="446" t="s">
        <v>7662</v>
      </c>
    </row>
    <row r="2537" spans="1:5" ht="14.4" x14ac:dyDescent="0.3">
      <c r="A2537">
        <v>38413</v>
      </c>
      <c r="B2537" t="s">
        <v>7663</v>
      </c>
      <c r="C2537" t="s">
        <v>179</v>
      </c>
      <c r="D2537" t="s">
        <v>180</v>
      </c>
      <c r="E2537" s="446" t="s">
        <v>7664</v>
      </c>
    </row>
    <row r="2538" spans="1:5" ht="14.4" x14ac:dyDescent="0.3">
      <c r="A2538">
        <v>42440</v>
      </c>
      <c r="B2538" t="s">
        <v>3422</v>
      </c>
      <c r="C2538" t="s">
        <v>179</v>
      </c>
      <c r="D2538" t="s">
        <v>180</v>
      </c>
      <c r="E2538" s="446" t="s">
        <v>3423</v>
      </c>
    </row>
    <row r="2539" spans="1:5" ht="14.4" x14ac:dyDescent="0.3">
      <c r="A2539">
        <v>20193</v>
      </c>
      <c r="B2539" t="s">
        <v>3424</v>
      </c>
      <c r="C2539" t="s">
        <v>3425</v>
      </c>
      <c r="D2539" t="s">
        <v>180</v>
      </c>
      <c r="E2539" s="446" t="s">
        <v>7665</v>
      </c>
    </row>
    <row r="2540" spans="1:5" ht="14.4" x14ac:dyDescent="0.3">
      <c r="A2540">
        <v>10527</v>
      </c>
      <c r="B2540" t="s">
        <v>3426</v>
      </c>
      <c r="C2540" t="s">
        <v>3427</v>
      </c>
      <c r="D2540" t="s">
        <v>189</v>
      </c>
      <c r="E2540" s="446" t="s">
        <v>7500</v>
      </c>
    </row>
    <row r="2541" spans="1:5" ht="14.4" x14ac:dyDescent="0.3">
      <c r="A2541">
        <v>41805</v>
      </c>
      <c r="B2541" t="s">
        <v>3428</v>
      </c>
      <c r="C2541" t="s">
        <v>378</v>
      </c>
      <c r="D2541" t="s">
        <v>180</v>
      </c>
      <c r="E2541" s="446" t="s">
        <v>7666</v>
      </c>
    </row>
    <row r="2542" spans="1:5" ht="14.4" x14ac:dyDescent="0.3">
      <c r="A2542">
        <v>40271</v>
      </c>
      <c r="B2542" t="s">
        <v>3429</v>
      </c>
      <c r="C2542" t="s">
        <v>3430</v>
      </c>
      <c r="D2542" t="s">
        <v>180</v>
      </c>
      <c r="E2542" s="446" t="s">
        <v>1164</v>
      </c>
    </row>
    <row r="2543" spans="1:5" ht="14.4" x14ac:dyDescent="0.3">
      <c r="A2543">
        <v>40287</v>
      </c>
      <c r="B2543" t="s">
        <v>3432</v>
      </c>
      <c r="C2543" t="s">
        <v>378</v>
      </c>
      <c r="D2543" t="s">
        <v>180</v>
      </c>
      <c r="E2543" s="446" t="s">
        <v>7085</v>
      </c>
    </row>
    <row r="2544" spans="1:5" ht="14.4" x14ac:dyDescent="0.3">
      <c r="A2544">
        <v>4084</v>
      </c>
      <c r="B2544" t="s">
        <v>3433</v>
      </c>
      <c r="C2544" t="s">
        <v>375</v>
      </c>
      <c r="D2544" t="s">
        <v>180</v>
      </c>
      <c r="E2544" s="446" t="s">
        <v>1440</v>
      </c>
    </row>
    <row r="2545" spans="1:5" ht="14.4" x14ac:dyDescent="0.3">
      <c r="A2545">
        <v>743</v>
      </c>
      <c r="B2545" t="s">
        <v>3434</v>
      </c>
      <c r="C2545" t="s">
        <v>375</v>
      </c>
      <c r="D2545" t="s">
        <v>189</v>
      </c>
      <c r="E2545" s="446" t="s">
        <v>1440</v>
      </c>
    </row>
    <row r="2546" spans="1:5" ht="14.4" x14ac:dyDescent="0.3">
      <c r="A2546">
        <v>40293</v>
      </c>
      <c r="B2546" t="s">
        <v>3435</v>
      </c>
      <c r="C2546" t="s">
        <v>375</v>
      </c>
      <c r="D2546" t="s">
        <v>180</v>
      </c>
      <c r="E2546" s="446" t="s">
        <v>841</v>
      </c>
    </row>
    <row r="2547" spans="1:5" ht="14.4" x14ac:dyDescent="0.3">
      <c r="A2547">
        <v>40294</v>
      </c>
      <c r="B2547" t="s">
        <v>3436</v>
      </c>
      <c r="C2547" t="s">
        <v>375</v>
      </c>
      <c r="D2547" t="s">
        <v>180</v>
      </c>
      <c r="E2547" s="446" t="s">
        <v>1440</v>
      </c>
    </row>
    <row r="2548" spans="1:5" ht="14.4" x14ac:dyDescent="0.3">
      <c r="A2548">
        <v>4085</v>
      </c>
      <c r="B2548" t="s">
        <v>3437</v>
      </c>
      <c r="C2548" t="s">
        <v>375</v>
      </c>
      <c r="D2548" t="s">
        <v>180</v>
      </c>
      <c r="E2548" s="446" t="s">
        <v>2661</v>
      </c>
    </row>
    <row r="2549" spans="1:5" ht="14.4" x14ac:dyDescent="0.3">
      <c r="A2549">
        <v>10779</v>
      </c>
      <c r="B2549" t="s">
        <v>3438</v>
      </c>
      <c r="C2549" t="s">
        <v>378</v>
      </c>
      <c r="D2549" t="s">
        <v>180</v>
      </c>
      <c r="E2549" s="446" t="s">
        <v>7667</v>
      </c>
    </row>
    <row r="2550" spans="1:5" ht="14.4" x14ac:dyDescent="0.3">
      <c r="A2550">
        <v>10777</v>
      </c>
      <c r="B2550" t="s">
        <v>3439</v>
      </c>
      <c r="C2550" t="s">
        <v>378</v>
      </c>
      <c r="D2550" t="s">
        <v>180</v>
      </c>
      <c r="E2550" s="446" t="s">
        <v>7668</v>
      </c>
    </row>
    <row r="2551" spans="1:5" ht="14.4" x14ac:dyDescent="0.3">
      <c r="A2551">
        <v>10775</v>
      </c>
      <c r="B2551" t="s">
        <v>3440</v>
      </c>
      <c r="C2551" t="s">
        <v>378</v>
      </c>
      <c r="D2551" t="s">
        <v>189</v>
      </c>
      <c r="E2551" s="446" t="s">
        <v>7669</v>
      </c>
    </row>
    <row r="2552" spans="1:5" ht="14.4" x14ac:dyDescent="0.3">
      <c r="A2552">
        <v>10776</v>
      </c>
      <c r="B2552" t="s">
        <v>3441</v>
      </c>
      <c r="C2552" t="s">
        <v>378</v>
      </c>
      <c r="D2552" t="s">
        <v>180</v>
      </c>
      <c r="E2552" s="446" t="s">
        <v>7670</v>
      </c>
    </row>
    <row r="2553" spans="1:5" ht="14.4" x14ac:dyDescent="0.3">
      <c r="A2553">
        <v>10778</v>
      </c>
      <c r="B2553" t="s">
        <v>3442</v>
      </c>
      <c r="C2553" t="s">
        <v>378</v>
      </c>
      <c r="D2553" t="s">
        <v>180</v>
      </c>
      <c r="E2553" s="446" t="s">
        <v>7667</v>
      </c>
    </row>
    <row r="2554" spans="1:5" ht="14.4" x14ac:dyDescent="0.3">
      <c r="A2554">
        <v>40339</v>
      </c>
      <c r="B2554" t="s">
        <v>3443</v>
      </c>
      <c r="C2554" t="s">
        <v>3430</v>
      </c>
      <c r="D2554" t="s">
        <v>180</v>
      </c>
      <c r="E2554" s="446" t="s">
        <v>7671</v>
      </c>
    </row>
    <row r="2555" spans="1:5" ht="14.4" x14ac:dyDescent="0.3">
      <c r="A2555">
        <v>10749</v>
      </c>
      <c r="B2555" t="s">
        <v>3444</v>
      </c>
      <c r="C2555" t="s">
        <v>3430</v>
      </c>
      <c r="D2555" t="s">
        <v>180</v>
      </c>
      <c r="E2555" s="446" t="s">
        <v>7672</v>
      </c>
    </row>
    <row r="2556" spans="1:5" ht="14.4" x14ac:dyDescent="0.3">
      <c r="A2556">
        <v>40290</v>
      </c>
      <c r="B2556" t="s">
        <v>3445</v>
      </c>
      <c r="C2556" t="s">
        <v>3430</v>
      </c>
      <c r="D2556" t="s">
        <v>180</v>
      </c>
      <c r="E2556" s="446" t="s">
        <v>5402</v>
      </c>
    </row>
    <row r="2557" spans="1:5" ht="14.4" x14ac:dyDescent="0.3">
      <c r="A2557">
        <v>3346</v>
      </c>
      <c r="B2557" t="s">
        <v>3446</v>
      </c>
      <c r="C2557" t="s">
        <v>375</v>
      </c>
      <c r="D2557" t="s">
        <v>189</v>
      </c>
      <c r="E2557" s="446" t="s">
        <v>7673</v>
      </c>
    </row>
    <row r="2558" spans="1:5" ht="14.4" x14ac:dyDescent="0.3">
      <c r="A2558">
        <v>3348</v>
      </c>
      <c r="B2558" t="s">
        <v>3448</v>
      </c>
      <c r="C2558" t="s">
        <v>375</v>
      </c>
      <c r="D2558" t="s">
        <v>180</v>
      </c>
      <c r="E2558" s="446" t="s">
        <v>7537</v>
      </c>
    </row>
    <row r="2559" spans="1:5" ht="14.4" x14ac:dyDescent="0.3">
      <c r="A2559">
        <v>39833</v>
      </c>
      <c r="B2559" t="s">
        <v>3449</v>
      </c>
      <c r="C2559" t="s">
        <v>375</v>
      </c>
      <c r="D2559" t="s">
        <v>180</v>
      </c>
      <c r="E2559" s="446" t="s">
        <v>7674</v>
      </c>
    </row>
    <row r="2560" spans="1:5" ht="14.4" x14ac:dyDescent="0.3">
      <c r="A2560">
        <v>7252</v>
      </c>
      <c r="B2560" t="s">
        <v>3451</v>
      </c>
      <c r="C2560" t="s">
        <v>375</v>
      </c>
      <c r="D2560" t="s">
        <v>180</v>
      </c>
      <c r="E2560" s="446" t="s">
        <v>419</v>
      </c>
    </row>
    <row r="2561" spans="1:5" ht="14.4" x14ac:dyDescent="0.3">
      <c r="A2561">
        <v>7247</v>
      </c>
      <c r="B2561" t="s">
        <v>3452</v>
      </c>
      <c r="C2561" t="s">
        <v>375</v>
      </c>
      <c r="D2561" t="s">
        <v>189</v>
      </c>
      <c r="E2561" s="446" t="s">
        <v>419</v>
      </c>
    </row>
    <row r="2562" spans="1:5" ht="14.4" x14ac:dyDescent="0.3">
      <c r="A2562">
        <v>40291</v>
      </c>
      <c r="B2562" t="s">
        <v>7675</v>
      </c>
      <c r="C2562" t="s">
        <v>3430</v>
      </c>
      <c r="D2562" t="s">
        <v>180</v>
      </c>
      <c r="E2562" s="446" t="s">
        <v>7676</v>
      </c>
    </row>
    <row r="2563" spans="1:5" ht="14.4" x14ac:dyDescent="0.3">
      <c r="A2563">
        <v>40275</v>
      </c>
      <c r="B2563" t="s">
        <v>3453</v>
      </c>
      <c r="C2563" t="s">
        <v>3430</v>
      </c>
      <c r="D2563" t="s">
        <v>180</v>
      </c>
      <c r="E2563" s="446" t="s">
        <v>7677</v>
      </c>
    </row>
    <row r="2564" spans="1:5" ht="14.4" x14ac:dyDescent="0.3">
      <c r="A2564">
        <v>42408</v>
      </c>
      <c r="B2564" t="s">
        <v>3454</v>
      </c>
      <c r="C2564" t="s">
        <v>693</v>
      </c>
      <c r="D2564" t="s">
        <v>180</v>
      </c>
      <c r="E2564" s="446" t="s">
        <v>3455</v>
      </c>
    </row>
    <row r="2565" spans="1:5" ht="14.4" x14ac:dyDescent="0.3">
      <c r="A2565">
        <v>3777</v>
      </c>
      <c r="B2565" t="s">
        <v>3456</v>
      </c>
      <c r="C2565" t="s">
        <v>693</v>
      </c>
      <c r="D2565" t="s">
        <v>189</v>
      </c>
      <c r="E2565" s="446" t="s">
        <v>3457</v>
      </c>
    </row>
    <row r="2566" spans="1:5" ht="14.4" x14ac:dyDescent="0.3">
      <c r="A2566">
        <v>44699</v>
      </c>
      <c r="B2566" t="s">
        <v>3458</v>
      </c>
      <c r="C2566" t="s">
        <v>252</v>
      </c>
      <c r="D2566" t="s">
        <v>180</v>
      </c>
      <c r="E2566" s="446" t="s">
        <v>2476</v>
      </c>
    </row>
    <row r="2567" spans="1:5" ht="14.4" x14ac:dyDescent="0.3">
      <c r="A2567">
        <v>3798</v>
      </c>
      <c r="B2567" t="s">
        <v>3459</v>
      </c>
      <c r="C2567" t="s">
        <v>179</v>
      </c>
      <c r="D2567" t="s">
        <v>180</v>
      </c>
      <c r="E2567" s="446" t="s">
        <v>7678</v>
      </c>
    </row>
    <row r="2568" spans="1:5" ht="14.4" x14ac:dyDescent="0.3">
      <c r="A2568">
        <v>38769</v>
      </c>
      <c r="B2568" t="s">
        <v>3460</v>
      </c>
      <c r="C2568" t="s">
        <v>179</v>
      </c>
      <c r="D2568" t="s">
        <v>180</v>
      </c>
      <c r="E2568" s="446" t="s">
        <v>7679</v>
      </c>
    </row>
    <row r="2569" spans="1:5" ht="14.4" x14ac:dyDescent="0.3">
      <c r="A2569">
        <v>38774</v>
      </c>
      <c r="B2569" t="s">
        <v>3461</v>
      </c>
      <c r="C2569" t="s">
        <v>179</v>
      </c>
      <c r="D2569" t="s">
        <v>180</v>
      </c>
      <c r="E2569" s="446" t="s">
        <v>1745</v>
      </c>
    </row>
    <row r="2570" spans="1:5" ht="14.4" x14ac:dyDescent="0.3">
      <c r="A2570">
        <v>42247</v>
      </c>
      <c r="B2570" t="s">
        <v>3463</v>
      </c>
      <c r="C2570" t="s">
        <v>179</v>
      </c>
      <c r="D2570" t="s">
        <v>180</v>
      </c>
      <c r="E2570" s="446" t="s">
        <v>7680</v>
      </c>
    </row>
    <row r="2571" spans="1:5" ht="14.4" x14ac:dyDescent="0.3">
      <c r="A2571">
        <v>42248</v>
      </c>
      <c r="B2571" t="s">
        <v>3464</v>
      </c>
      <c r="C2571" t="s">
        <v>179</v>
      </c>
      <c r="D2571" t="s">
        <v>180</v>
      </c>
      <c r="E2571" s="446" t="s">
        <v>7681</v>
      </c>
    </row>
    <row r="2572" spans="1:5" ht="14.4" x14ac:dyDescent="0.3">
      <c r="A2572">
        <v>42249</v>
      </c>
      <c r="B2572" t="s">
        <v>3465</v>
      </c>
      <c r="C2572" t="s">
        <v>179</v>
      </c>
      <c r="D2572" t="s">
        <v>180</v>
      </c>
      <c r="E2572" s="446" t="s">
        <v>7682</v>
      </c>
    </row>
    <row r="2573" spans="1:5" ht="14.4" x14ac:dyDescent="0.3">
      <c r="A2573">
        <v>42244</v>
      </c>
      <c r="B2573" t="s">
        <v>3466</v>
      </c>
      <c r="C2573" t="s">
        <v>179</v>
      </c>
      <c r="D2573" t="s">
        <v>180</v>
      </c>
      <c r="E2573" s="446" t="s">
        <v>7683</v>
      </c>
    </row>
    <row r="2574" spans="1:5" ht="14.4" x14ac:dyDescent="0.3">
      <c r="A2574">
        <v>42245</v>
      </c>
      <c r="B2574" t="s">
        <v>3467</v>
      </c>
      <c r="C2574" t="s">
        <v>179</v>
      </c>
      <c r="D2574" t="s">
        <v>180</v>
      </c>
      <c r="E2574" s="446" t="s">
        <v>7684</v>
      </c>
    </row>
    <row r="2575" spans="1:5" ht="14.4" x14ac:dyDescent="0.3">
      <c r="A2575">
        <v>42246</v>
      </c>
      <c r="B2575" t="s">
        <v>3468</v>
      </c>
      <c r="C2575" t="s">
        <v>179</v>
      </c>
      <c r="D2575" t="s">
        <v>180</v>
      </c>
      <c r="E2575" s="446" t="s">
        <v>7685</v>
      </c>
    </row>
    <row r="2576" spans="1:5" ht="14.4" x14ac:dyDescent="0.3">
      <c r="A2576">
        <v>42243</v>
      </c>
      <c r="B2576" t="s">
        <v>3469</v>
      </c>
      <c r="C2576" t="s">
        <v>179</v>
      </c>
      <c r="D2576" t="s">
        <v>180</v>
      </c>
      <c r="E2576" s="446" t="s">
        <v>7686</v>
      </c>
    </row>
    <row r="2577" spans="1:5" ht="14.4" x14ac:dyDescent="0.3">
      <c r="A2577">
        <v>38889</v>
      </c>
      <c r="B2577" t="s">
        <v>3470</v>
      </c>
      <c r="C2577" t="s">
        <v>179</v>
      </c>
      <c r="D2577" t="s">
        <v>180</v>
      </c>
      <c r="E2577" s="446" t="s">
        <v>7687</v>
      </c>
    </row>
    <row r="2578" spans="1:5" ht="14.4" x14ac:dyDescent="0.3">
      <c r="A2578">
        <v>38784</v>
      </c>
      <c r="B2578" t="s">
        <v>3471</v>
      </c>
      <c r="C2578" t="s">
        <v>179</v>
      </c>
      <c r="D2578" t="s">
        <v>180</v>
      </c>
      <c r="E2578" s="446" t="s">
        <v>7688</v>
      </c>
    </row>
    <row r="2579" spans="1:5" ht="14.4" x14ac:dyDescent="0.3">
      <c r="A2579">
        <v>3780</v>
      </c>
      <c r="B2579" t="s">
        <v>3473</v>
      </c>
      <c r="C2579" t="s">
        <v>179</v>
      </c>
      <c r="D2579" t="s">
        <v>189</v>
      </c>
      <c r="E2579" s="446" t="s">
        <v>7689</v>
      </c>
    </row>
    <row r="2580" spans="1:5" ht="14.4" x14ac:dyDescent="0.3">
      <c r="A2580">
        <v>38773</v>
      </c>
      <c r="B2580" t="s">
        <v>3474</v>
      </c>
      <c r="C2580" t="s">
        <v>179</v>
      </c>
      <c r="D2580" t="s">
        <v>180</v>
      </c>
      <c r="E2580" s="446" t="s">
        <v>3209</v>
      </c>
    </row>
    <row r="2581" spans="1:5" ht="14.4" x14ac:dyDescent="0.3">
      <c r="A2581">
        <v>12271</v>
      </c>
      <c r="B2581" t="s">
        <v>3475</v>
      </c>
      <c r="C2581" t="s">
        <v>179</v>
      </c>
      <c r="D2581" t="s">
        <v>180</v>
      </c>
      <c r="E2581" s="446" t="s">
        <v>7690</v>
      </c>
    </row>
    <row r="2582" spans="1:5" ht="14.4" x14ac:dyDescent="0.3">
      <c r="A2582">
        <v>39385</v>
      </c>
      <c r="B2582" t="s">
        <v>7691</v>
      </c>
      <c r="C2582" t="s">
        <v>179</v>
      </c>
      <c r="D2582" t="s">
        <v>180</v>
      </c>
      <c r="E2582" s="446" t="s">
        <v>6974</v>
      </c>
    </row>
    <row r="2583" spans="1:5" ht="14.4" x14ac:dyDescent="0.3">
      <c r="A2583">
        <v>39389</v>
      </c>
      <c r="B2583" t="s">
        <v>3476</v>
      </c>
      <c r="C2583" t="s">
        <v>179</v>
      </c>
      <c r="D2583" t="s">
        <v>180</v>
      </c>
      <c r="E2583" s="446" t="s">
        <v>3938</v>
      </c>
    </row>
    <row r="2584" spans="1:5" ht="14.4" x14ac:dyDescent="0.3">
      <c r="A2584">
        <v>39390</v>
      </c>
      <c r="B2584" t="s">
        <v>3477</v>
      </c>
      <c r="C2584" t="s">
        <v>179</v>
      </c>
      <c r="D2584" t="s">
        <v>180</v>
      </c>
      <c r="E2584" s="446" t="s">
        <v>2684</v>
      </c>
    </row>
    <row r="2585" spans="1:5" ht="14.4" x14ac:dyDescent="0.3">
      <c r="A2585">
        <v>39391</v>
      </c>
      <c r="B2585" t="s">
        <v>3478</v>
      </c>
      <c r="C2585" t="s">
        <v>179</v>
      </c>
      <c r="D2585" t="s">
        <v>180</v>
      </c>
      <c r="E2585" s="446" t="s">
        <v>7692</v>
      </c>
    </row>
    <row r="2586" spans="1:5" ht="14.4" x14ac:dyDescent="0.3">
      <c r="A2586">
        <v>3803</v>
      </c>
      <c r="B2586" t="s">
        <v>3480</v>
      </c>
      <c r="C2586" t="s">
        <v>179</v>
      </c>
      <c r="D2586" t="s">
        <v>180</v>
      </c>
      <c r="E2586" s="446" t="s">
        <v>7693</v>
      </c>
    </row>
    <row r="2587" spans="1:5" ht="14.4" x14ac:dyDescent="0.3">
      <c r="A2587">
        <v>38770</v>
      </c>
      <c r="B2587" t="s">
        <v>3481</v>
      </c>
      <c r="C2587" t="s">
        <v>179</v>
      </c>
      <c r="D2587" t="s">
        <v>180</v>
      </c>
      <c r="E2587" s="446" t="s">
        <v>7694</v>
      </c>
    </row>
    <row r="2588" spans="1:5" ht="14.4" x14ac:dyDescent="0.3">
      <c r="A2588">
        <v>12267</v>
      </c>
      <c r="B2588" t="s">
        <v>3482</v>
      </c>
      <c r="C2588" t="s">
        <v>179</v>
      </c>
      <c r="D2588" t="s">
        <v>180</v>
      </c>
      <c r="E2588" s="446" t="s">
        <v>7695</v>
      </c>
    </row>
    <row r="2589" spans="1:5" ht="14.4" x14ac:dyDescent="0.3">
      <c r="A2589">
        <v>43265</v>
      </c>
      <c r="B2589" t="s">
        <v>3483</v>
      </c>
      <c r="C2589" t="s">
        <v>179</v>
      </c>
      <c r="D2589" t="s">
        <v>180</v>
      </c>
      <c r="E2589" s="446" t="s">
        <v>2074</v>
      </c>
    </row>
    <row r="2590" spans="1:5" ht="14.4" x14ac:dyDescent="0.3">
      <c r="A2590">
        <v>12266</v>
      </c>
      <c r="B2590" t="s">
        <v>3484</v>
      </c>
      <c r="C2590" t="s">
        <v>179</v>
      </c>
      <c r="D2590" t="s">
        <v>180</v>
      </c>
      <c r="E2590" s="446" t="s">
        <v>7696</v>
      </c>
    </row>
    <row r="2591" spans="1:5" ht="14.4" x14ac:dyDescent="0.3">
      <c r="A2591">
        <v>39378</v>
      </c>
      <c r="B2591" t="s">
        <v>3485</v>
      </c>
      <c r="C2591" t="s">
        <v>179</v>
      </c>
      <c r="D2591" t="s">
        <v>180</v>
      </c>
      <c r="E2591" s="446" t="s">
        <v>7697</v>
      </c>
    </row>
    <row r="2592" spans="1:5" ht="14.4" x14ac:dyDescent="0.3">
      <c r="A2592">
        <v>43543</v>
      </c>
      <c r="B2592" t="s">
        <v>3486</v>
      </c>
      <c r="C2592" t="s">
        <v>179</v>
      </c>
      <c r="D2592" t="s">
        <v>180</v>
      </c>
      <c r="E2592" s="446" t="s">
        <v>7698</v>
      </c>
    </row>
    <row r="2593" spans="1:5" ht="14.4" x14ac:dyDescent="0.3">
      <c r="A2593">
        <v>38775</v>
      </c>
      <c r="B2593" t="s">
        <v>3487</v>
      </c>
      <c r="C2593" t="s">
        <v>179</v>
      </c>
      <c r="D2593" t="s">
        <v>180</v>
      </c>
      <c r="E2593" s="446" t="s">
        <v>7699</v>
      </c>
    </row>
    <row r="2594" spans="1:5" ht="14.4" x14ac:dyDescent="0.3">
      <c r="A2594">
        <v>44252</v>
      </c>
      <c r="B2594" t="s">
        <v>3488</v>
      </c>
      <c r="C2594" t="s">
        <v>179</v>
      </c>
      <c r="D2594" t="s">
        <v>180</v>
      </c>
      <c r="E2594" s="446" t="s">
        <v>7700</v>
      </c>
    </row>
    <row r="2595" spans="1:5" ht="14.4" x14ac:dyDescent="0.3">
      <c r="A2595">
        <v>21119</v>
      </c>
      <c r="B2595" t="s">
        <v>3489</v>
      </c>
      <c r="C2595" t="s">
        <v>179</v>
      </c>
      <c r="D2595" t="s">
        <v>180</v>
      </c>
      <c r="E2595" s="446" t="s">
        <v>630</v>
      </c>
    </row>
    <row r="2596" spans="1:5" ht="14.4" x14ac:dyDescent="0.3">
      <c r="A2596">
        <v>37974</v>
      </c>
      <c r="B2596" t="s">
        <v>3491</v>
      </c>
      <c r="C2596" t="s">
        <v>179</v>
      </c>
      <c r="D2596" t="s">
        <v>180</v>
      </c>
      <c r="E2596" s="446" t="s">
        <v>3199</v>
      </c>
    </row>
    <row r="2597" spans="1:5" ht="14.4" x14ac:dyDescent="0.3">
      <c r="A2597">
        <v>37975</v>
      </c>
      <c r="B2597" t="s">
        <v>3492</v>
      </c>
      <c r="C2597" t="s">
        <v>179</v>
      </c>
      <c r="D2597" t="s">
        <v>180</v>
      </c>
      <c r="E2597" s="446" t="s">
        <v>2015</v>
      </c>
    </row>
    <row r="2598" spans="1:5" ht="14.4" x14ac:dyDescent="0.3">
      <c r="A2598">
        <v>37976</v>
      </c>
      <c r="B2598" t="s">
        <v>3494</v>
      </c>
      <c r="C2598" t="s">
        <v>179</v>
      </c>
      <c r="D2598" t="s">
        <v>180</v>
      </c>
      <c r="E2598" s="446" t="s">
        <v>3387</v>
      </c>
    </row>
    <row r="2599" spans="1:5" ht="14.4" x14ac:dyDescent="0.3">
      <c r="A2599">
        <v>37977</v>
      </c>
      <c r="B2599" t="s">
        <v>3496</v>
      </c>
      <c r="C2599" t="s">
        <v>179</v>
      </c>
      <c r="D2599" t="s">
        <v>180</v>
      </c>
      <c r="E2599" s="446" t="s">
        <v>3258</v>
      </c>
    </row>
    <row r="2600" spans="1:5" ht="14.4" x14ac:dyDescent="0.3">
      <c r="A2600">
        <v>37978</v>
      </c>
      <c r="B2600" t="s">
        <v>3497</v>
      </c>
      <c r="C2600" t="s">
        <v>179</v>
      </c>
      <c r="D2600" t="s">
        <v>180</v>
      </c>
      <c r="E2600" s="446" t="s">
        <v>7701</v>
      </c>
    </row>
    <row r="2601" spans="1:5" ht="14.4" x14ac:dyDescent="0.3">
      <c r="A2601">
        <v>37979</v>
      </c>
      <c r="B2601" t="s">
        <v>3498</v>
      </c>
      <c r="C2601" t="s">
        <v>179</v>
      </c>
      <c r="D2601" t="s">
        <v>180</v>
      </c>
      <c r="E2601" s="446" t="s">
        <v>7702</v>
      </c>
    </row>
    <row r="2602" spans="1:5" ht="14.4" x14ac:dyDescent="0.3">
      <c r="A2602">
        <v>37980</v>
      </c>
      <c r="B2602" t="s">
        <v>3499</v>
      </c>
      <c r="C2602" t="s">
        <v>179</v>
      </c>
      <c r="D2602" t="s">
        <v>180</v>
      </c>
      <c r="E2602" s="446" t="s">
        <v>7703</v>
      </c>
    </row>
    <row r="2603" spans="1:5" ht="14.4" x14ac:dyDescent="0.3">
      <c r="A2603">
        <v>36147</v>
      </c>
      <c r="B2603" t="s">
        <v>3500</v>
      </c>
      <c r="C2603" t="s">
        <v>710</v>
      </c>
      <c r="D2603" t="s">
        <v>180</v>
      </c>
      <c r="E2603" s="446" t="s">
        <v>7704</v>
      </c>
    </row>
    <row r="2604" spans="1:5" ht="14.4" x14ac:dyDescent="0.3">
      <c r="A2604">
        <v>12731</v>
      </c>
      <c r="B2604" t="s">
        <v>3501</v>
      </c>
      <c r="C2604" t="s">
        <v>179</v>
      </c>
      <c r="D2604" t="s">
        <v>180</v>
      </c>
      <c r="E2604" s="446" t="s">
        <v>7705</v>
      </c>
    </row>
    <row r="2605" spans="1:5" ht="14.4" x14ac:dyDescent="0.3">
      <c r="A2605">
        <v>12723</v>
      </c>
      <c r="B2605" t="s">
        <v>3502</v>
      </c>
      <c r="C2605" t="s">
        <v>179</v>
      </c>
      <c r="D2605" t="s">
        <v>180</v>
      </c>
      <c r="E2605" s="446" t="s">
        <v>3897</v>
      </c>
    </row>
    <row r="2606" spans="1:5" ht="14.4" x14ac:dyDescent="0.3">
      <c r="A2606">
        <v>12724</v>
      </c>
      <c r="B2606" t="s">
        <v>3504</v>
      </c>
      <c r="C2606" t="s">
        <v>179</v>
      </c>
      <c r="D2606" t="s">
        <v>180</v>
      </c>
      <c r="E2606" s="446" t="s">
        <v>7561</v>
      </c>
    </row>
    <row r="2607" spans="1:5" ht="14.4" x14ac:dyDescent="0.3">
      <c r="A2607">
        <v>12725</v>
      </c>
      <c r="B2607" t="s">
        <v>3505</v>
      </c>
      <c r="C2607" t="s">
        <v>179</v>
      </c>
      <c r="D2607" t="s">
        <v>180</v>
      </c>
      <c r="E2607" s="446" t="s">
        <v>7706</v>
      </c>
    </row>
    <row r="2608" spans="1:5" ht="14.4" x14ac:dyDescent="0.3">
      <c r="A2608">
        <v>12726</v>
      </c>
      <c r="B2608" t="s">
        <v>3506</v>
      </c>
      <c r="C2608" t="s">
        <v>179</v>
      </c>
      <c r="D2608" t="s">
        <v>180</v>
      </c>
      <c r="E2608" s="446" t="s">
        <v>7707</v>
      </c>
    </row>
    <row r="2609" spans="1:5" ht="14.4" x14ac:dyDescent="0.3">
      <c r="A2609">
        <v>12727</v>
      </c>
      <c r="B2609" t="s">
        <v>3507</v>
      </c>
      <c r="C2609" t="s">
        <v>179</v>
      </c>
      <c r="D2609" t="s">
        <v>180</v>
      </c>
      <c r="E2609" s="446" t="s">
        <v>7708</v>
      </c>
    </row>
    <row r="2610" spans="1:5" ht="14.4" x14ac:dyDescent="0.3">
      <c r="A2610">
        <v>12728</v>
      </c>
      <c r="B2610" t="s">
        <v>3508</v>
      </c>
      <c r="C2610" t="s">
        <v>179</v>
      </c>
      <c r="D2610" t="s">
        <v>180</v>
      </c>
      <c r="E2610" s="446" t="s">
        <v>7709</v>
      </c>
    </row>
    <row r="2611" spans="1:5" ht="14.4" x14ac:dyDescent="0.3">
      <c r="A2611">
        <v>12729</v>
      </c>
      <c r="B2611" t="s">
        <v>3509</v>
      </c>
      <c r="C2611" t="s">
        <v>179</v>
      </c>
      <c r="D2611" t="s">
        <v>180</v>
      </c>
      <c r="E2611" s="446" t="s">
        <v>7710</v>
      </c>
    </row>
    <row r="2612" spans="1:5" ht="14.4" x14ac:dyDescent="0.3">
      <c r="A2612">
        <v>12730</v>
      </c>
      <c r="B2612" t="s">
        <v>3510</v>
      </c>
      <c r="C2612" t="s">
        <v>179</v>
      </c>
      <c r="D2612" t="s">
        <v>180</v>
      </c>
      <c r="E2612" s="446" t="s">
        <v>7711</v>
      </c>
    </row>
    <row r="2613" spans="1:5" ht="14.4" x14ac:dyDescent="0.3">
      <c r="A2613">
        <v>3840</v>
      </c>
      <c r="B2613" t="s">
        <v>3511</v>
      </c>
      <c r="C2613" t="s">
        <v>179</v>
      </c>
      <c r="D2613" t="s">
        <v>180</v>
      </c>
      <c r="E2613" s="446" t="s">
        <v>7712</v>
      </c>
    </row>
    <row r="2614" spans="1:5" ht="14.4" x14ac:dyDescent="0.3">
      <c r="A2614">
        <v>3838</v>
      </c>
      <c r="B2614" t="s">
        <v>3512</v>
      </c>
      <c r="C2614" t="s">
        <v>179</v>
      </c>
      <c r="D2614" t="s">
        <v>180</v>
      </c>
      <c r="E2614" s="446" t="s">
        <v>7713</v>
      </c>
    </row>
    <row r="2615" spans="1:5" ht="14.4" x14ac:dyDescent="0.3">
      <c r="A2615">
        <v>3844</v>
      </c>
      <c r="B2615" t="s">
        <v>3513</v>
      </c>
      <c r="C2615" t="s">
        <v>179</v>
      </c>
      <c r="D2615" t="s">
        <v>180</v>
      </c>
      <c r="E2615" s="446" t="s">
        <v>7714</v>
      </c>
    </row>
    <row r="2616" spans="1:5" ht="14.4" x14ac:dyDescent="0.3">
      <c r="A2616">
        <v>3839</v>
      </c>
      <c r="B2616" t="s">
        <v>3514</v>
      </c>
      <c r="C2616" t="s">
        <v>179</v>
      </c>
      <c r="D2616" t="s">
        <v>180</v>
      </c>
      <c r="E2616" s="446" t="s">
        <v>7715</v>
      </c>
    </row>
    <row r="2617" spans="1:5" ht="14.4" x14ac:dyDescent="0.3">
      <c r="A2617">
        <v>3843</v>
      </c>
      <c r="B2617" t="s">
        <v>3515</v>
      </c>
      <c r="C2617" t="s">
        <v>179</v>
      </c>
      <c r="D2617" t="s">
        <v>180</v>
      </c>
      <c r="E2617" s="446" t="s">
        <v>7716</v>
      </c>
    </row>
    <row r="2618" spans="1:5" ht="14.4" x14ac:dyDescent="0.3">
      <c r="A2618">
        <v>3900</v>
      </c>
      <c r="B2618" t="s">
        <v>3516</v>
      </c>
      <c r="C2618" t="s">
        <v>179</v>
      </c>
      <c r="D2618" t="s">
        <v>180</v>
      </c>
      <c r="E2618" s="446" t="s">
        <v>4630</v>
      </c>
    </row>
    <row r="2619" spans="1:5" ht="14.4" x14ac:dyDescent="0.3">
      <c r="A2619">
        <v>3846</v>
      </c>
      <c r="B2619" t="s">
        <v>3517</v>
      </c>
      <c r="C2619" t="s">
        <v>179</v>
      </c>
      <c r="D2619" t="s">
        <v>180</v>
      </c>
      <c r="E2619" s="446" t="s">
        <v>2493</v>
      </c>
    </row>
    <row r="2620" spans="1:5" ht="14.4" x14ac:dyDescent="0.3">
      <c r="A2620">
        <v>3886</v>
      </c>
      <c r="B2620" t="s">
        <v>3518</v>
      </c>
      <c r="C2620" t="s">
        <v>179</v>
      </c>
      <c r="D2620" t="s">
        <v>180</v>
      </c>
      <c r="E2620" s="446" t="s">
        <v>3472</v>
      </c>
    </row>
    <row r="2621" spans="1:5" ht="14.4" x14ac:dyDescent="0.3">
      <c r="A2621">
        <v>3854</v>
      </c>
      <c r="B2621" t="s">
        <v>3519</v>
      </c>
      <c r="C2621" t="s">
        <v>179</v>
      </c>
      <c r="D2621" t="s">
        <v>180</v>
      </c>
      <c r="E2621" s="446" t="s">
        <v>7717</v>
      </c>
    </row>
    <row r="2622" spans="1:5" ht="14.4" x14ac:dyDescent="0.3">
      <c r="A2622">
        <v>3873</v>
      </c>
      <c r="B2622" t="s">
        <v>3520</v>
      </c>
      <c r="C2622" t="s">
        <v>179</v>
      </c>
      <c r="D2622" t="s">
        <v>180</v>
      </c>
      <c r="E2622" s="446" t="s">
        <v>7718</v>
      </c>
    </row>
    <row r="2623" spans="1:5" ht="14.4" x14ac:dyDescent="0.3">
      <c r="A2623">
        <v>38021</v>
      </c>
      <c r="B2623" t="s">
        <v>3522</v>
      </c>
      <c r="C2623" t="s">
        <v>179</v>
      </c>
      <c r="D2623" t="s">
        <v>180</v>
      </c>
      <c r="E2623" s="446" t="s">
        <v>7719</v>
      </c>
    </row>
    <row r="2624" spans="1:5" ht="14.4" x14ac:dyDescent="0.3">
      <c r="A2624">
        <v>43838</v>
      </c>
      <c r="B2624" t="s">
        <v>3523</v>
      </c>
      <c r="C2624" t="s">
        <v>179</v>
      </c>
      <c r="D2624" t="s">
        <v>180</v>
      </c>
      <c r="E2624" s="446" t="s">
        <v>7720</v>
      </c>
    </row>
    <row r="2625" spans="1:5" ht="14.4" x14ac:dyDescent="0.3">
      <c r="A2625">
        <v>3847</v>
      </c>
      <c r="B2625" t="s">
        <v>3524</v>
      </c>
      <c r="C2625" t="s">
        <v>179</v>
      </c>
      <c r="D2625" t="s">
        <v>180</v>
      </c>
      <c r="E2625" s="446" t="s">
        <v>6220</v>
      </c>
    </row>
    <row r="2626" spans="1:5" ht="14.4" x14ac:dyDescent="0.3">
      <c r="A2626">
        <v>38022</v>
      </c>
      <c r="B2626" t="s">
        <v>3525</v>
      </c>
      <c r="C2626" t="s">
        <v>179</v>
      </c>
      <c r="D2626" t="s">
        <v>180</v>
      </c>
      <c r="E2626" s="446" t="s">
        <v>7721</v>
      </c>
    </row>
    <row r="2627" spans="1:5" ht="14.4" x14ac:dyDescent="0.3">
      <c r="A2627">
        <v>3826</v>
      </c>
      <c r="B2627" t="s">
        <v>3526</v>
      </c>
      <c r="C2627" t="s">
        <v>179</v>
      </c>
      <c r="D2627" t="s">
        <v>180</v>
      </c>
      <c r="E2627" s="446" t="s">
        <v>7722</v>
      </c>
    </row>
    <row r="2628" spans="1:5" ht="14.4" x14ac:dyDescent="0.3">
      <c r="A2628">
        <v>3825</v>
      </c>
      <c r="B2628" t="s">
        <v>3527</v>
      </c>
      <c r="C2628" t="s">
        <v>179</v>
      </c>
      <c r="D2628" t="s">
        <v>180</v>
      </c>
      <c r="E2628" s="446" t="s">
        <v>6256</v>
      </c>
    </row>
    <row r="2629" spans="1:5" ht="14.4" x14ac:dyDescent="0.3">
      <c r="A2629">
        <v>3827</v>
      </c>
      <c r="B2629" t="s">
        <v>3529</v>
      </c>
      <c r="C2629" t="s">
        <v>179</v>
      </c>
      <c r="D2629" t="s">
        <v>180</v>
      </c>
      <c r="E2629" s="446" t="s">
        <v>5080</v>
      </c>
    </row>
    <row r="2630" spans="1:5" ht="14.4" x14ac:dyDescent="0.3">
      <c r="A2630">
        <v>3830</v>
      </c>
      <c r="B2630" t="s">
        <v>3530</v>
      </c>
      <c r="C2630" t="s">
        <v>179</v>
      </c>
      <c r="D2630" t="s">
        <v>180</v>
      </c>
      <c r="E2630" s="446" t="s">
        <v>7723</v>
      </c>
    </row>
    <row r="2631" spans="1:5" ht="14.4" x14ac:dyDescent="0.3">
      <c r="A2631">
        <v>37981</v>
      </c>
      <c r="B2631" t="s">
        <v>3531</v>
      </c>
      <c r="C2631" t="s">
        <v>179</v>
      </c>
      <c r="D2631" t="s">
        <v>180</v>
      </c>
      <c r="E2631" s="446" t="s">
        <v>6453</v>
      </c>
    </row>
    <row r="2632" spans="1:5" ht="14.4" x14ac:dyDescent="0.3">
      <c r="A2632">
        <v>37982</v>
      </c>
      <c r="B2632" t="s">
        <v>3532</v>
      </c>
      <c r="C2632" t="s">
        <v>179</v>
      </c>
      <c r="D2632" t="s">
        <v>180</v>
      </c>
      <c r="E2632" s="446" t="s">
        <v>7724</v>
      </c>
    </row>
    <row r="2633" spans="1:5" ht="14.4" x14ac:dyDescent="0.3">
      <c r="A2633">
        <v>37983</v>
      </c>
      <c r="B2633" t="s">
        <v>3534</v>
      </c>
      <c r="C2633" t="s">
        <v>179</v>
      </c>
      <c r="D2633" t="s">
        <v>180</v>
      </c>
      <c r="E2633" s="446" t="s">
        <v>5074</v>
      </c>
    </row>
    <row r="2634" spans="1:5" ht="14.4" x14ac:dyDescent="0.3">
      <c r="A2634">
        <v>37984</v>
      </c>
      <c r="B2634" t="s">
        <v>3536</v>
      </c>
      <c r="C2634" t="s">
        <v>179</v>
      </c>
      <c r="D2634" t="s">
        <v>180</v>
      </c>
      <c r="E2634" s="446" t="s">
        <v>7725</v>
      </c>
    </row>
    <row r="2635" spans="1:5" ht="14.4" x14ac:dyDescent="0.3">
      <c r="A2635">
        <v>37985</v>
      </c>
      <c r="B2635" t="s">
        <v>3537</v>
      </c>
      <c r="C2635" t="s">
        <v>179</v>
      </c>
      <c r="D2635" t="s">
        <v>180</v>
      </c>
      <c r="E2635" s="446" t="s">
        <v>7726</v>
      </c>
    </row>
    <row r="2636" spans="1:5" ht="14.4" x14ac:dyDescent="0.3">
      <c r="A2636">
        <v>20165</v>
      </c>
      <c r="B2636" t="s">
        <v>3538</v>
      </c>
      <c r="C2636" t="s">
        <v>179</v>
      </c>
      <c r="D2636" t="s">
        <v>180</v>
      </c>
      <c r="E2636" s="446" t="s">
        <v>7727</v>
      </c>
    </row>
    <row r="2637" spans="1:5" ht="14.4" x14ac:dyDescent="0.3">
      <c r="A2637">
        <v>20166</v>
      </c>
      <c r="B2637" t="s">
        <v>3539</v>
      </c>
      <c r="C2637" t="s">
        <v>179</v>
      </c>
      <c r="D2637" t="s">
        <v>180</v>
      </c>
      <c r="E2637" s="446" t="s">
        <v>7728</v>
      </c>
    </row>
    <row r="2638" spans="1:5" ht="14.4" x14ac:dyDescent="0.3">
      <c r="A2638">
        <v>20164</v>
      </c>
      <c r="B2638" t="s">
        <v>3540</v>
      </c>
      <c r="C2638" t="s">
        <v>179</v>
      </c>
      <c r="D2638" t="s">
        <v>180</v>
      </c>
      <c r="E2638" s="446" t="s">
        <v>1844</v>
      </c>
    </row>
    <row r="2639" spans="1:5" ht="14.4" x14ac:dyDescent="0.3">
      <c r="A2639">
        <v>3893</v>
      </c>
      <c r="B2639" t="s">
        <v>3541</v>
      </c>
      <c r="C2639" t="s">
        <v>179</v>
      </c>
      <c r="D2639" t="s">
        <v>180</v>
      </c>
      <c r="E2639" s="446" t="s">
        <v>3242</v>
      </c>
    </row>
    <row r="2640" spans="1:5" ht="14.4" x14ac:dyDescent="0.3">
      <c r="A2640">
        <v>3848</v>
      </c>
      <c r="B2640" t="s">
        <v>3543</v>
      </c>
      <c r="C2640" t="s">
        <v>179</v>
      </c>
      <c r="D2640" t="s">
        <v>180</v>
      </c>
      <c r="E2640" s="446" t="s">
        <v>7729</v>
      </c>
    </row>
    <row r="2641" spans="1:5" ht="14.4" x14ac:dyDescent="0.3">
      <c r="A2641">
        <v>3895</v>
      </c>
      <c r="B2641" t="s">
        <v>3544</v>
      </c>
      <c r="C2641" t="s">
        <v>179</v>
      </c>
      <c r="D2641" t="s">
        <v>180</v>
      </c>
      <c r="E2641" s="446" t="s">
        <v>2545</v>
      </c>
    </row>
    <row r="2642" spans="1:5" ht="14.4" x14ac:dyDescent="0.3">
      <c r="A2642">
        <v>12404</v>
      </c>
      <c r="B2642" t="s">
        <v>3545</v>
      </c>
      <c r="C2642" t="s">
        <v>179</v>
      </c>
      <c r="D2642" t="s">
        <v>180</v>
      </c>
      <c r="E2642" s="446" t="s">
        <v>1717</v>
      </c>
    </row>
    <row r="2643" spans="1:5" ht="14.4" x14ac:dyDescent="0.3">
      <c r="A2643">
        <v>3939</v>
      </c>
      <c r="B2643" t="s">
        <v>3546</v>
      </c>
      <c r="C2643" t="s">
        <v>179</v>
      </c>
      <c r="D2643" t="s">
        <v>180</v>
      </c>
      <c r="E2643" s="446" t="s">
        <v>3547</v>
      </c>
    </row>
    <row r="2644" spans="1:5" ht="14.4" x14ac:dyDescent="0.3">
      <c r="A2644">
        <v>3911</v>
      </c>
      <c r="B2644" t="s">
        <v>3548</v>
      </c>
      <c r="C2644" t="s">
        <v>179</v>
      </c>
      <c r="D2644" t="s">
        <v>180</v>
      </c>
      <c r="E2644" s="446" t="s">
        <v>1062</v>
      </c>
    </row>
    <row r="2645" spans="1:5" ht="14.4" x14ac:dyDescent="0.3">
      <c r="A2645">
        <v>3908</v>
      </c>
      <c r="B2645" t="s">
        <v>3549</v>
      </c>
      <c r="C2645" t="s">
        <v>179</v>
      </c>
      <c r="D2645" t="s">
        <v>180</v>
      </c>
      <c r="E2645" s="446" t="s">
        <v>1897</v>
      </c>
    </row>
    <row r="2646" spans="1:5" ht="14.4" x14ac:dyDescent="0.3">
      <c r="A2646">
        <v>3910</v>
      </c>
      <c r="B2646" t="s">
        <v>3550</v>
      </c>
      <c r="C2646" t="s">
        <v>179</v>
      </c>
      <c r="D2646" t="s">
        <v>180</v>
      </c>
      <c r="E2646" s="446" t="s">
        <v>3551</v>
      </c>
    </row>
    <row r="2647" spans="1:5" ht="14.4" x14ac:dyDescent="0.3">
      <c r="A2647">
        <v>3913</v>
      </c>
      <c r="B2647" t="s">
        <v>3552</v>
      </c>
      <c r="C2647" t="s">
        <v>179</v>
      </c>
      <c r="D2647" t="s">
        <v>180</v>
      </c>
      <c r="E2647" s="446" t="s">
        <v>3553</v>
      </c>
    </row>
    <row r="2648" spans="1:5" ht="14.4" x14ac:dyDescent="0.3">
      <c r="A2648">
        <v>3912</v>
      </c>
      <c r="B2648" t="s">
        <v>3554</v>
      </c>
      <c r="C2648" t="s">
        <v>179</v>
      </c>
      <c r="D2648" t="s">
        <v>180</v>
      </c>
      <c r="E2648" s="446" t="s">
        <v>3555</v>
      </c>
    </row>
    <row r="2649" spans="1:5" ht="14.4" x14ac:dyDescent="0.3">
      <c r="A2649">
        <v>3909</v>
      </c>
      <c r="B2649" t="s">
        <v>3556</v>
      </c>
      <c r="C2649" t="s">
        <v>179</v>
      </c>
      <c r="D2649" t="s">
        <v>180</v>
      </c>
      <c r="E2649" s="446" t="s">
        <v>3557</v>
      </c>
    </row>
    <row r="2650" spans="1:5" ht="14.4" x14ac:dyDescent="0.3">
      <c r="A2650">
        <v>3914</v>
      </c>
      <c r="B2650" t="s">
        <v>3558</v>
      </c>
      <c r="C2650" t="s">
        <v>179</v>
      </c>
      <c r="D2650" t="s">
        <v>180</v>
      </c>
      <c r="E2650" s="446" t="s">
        <v>3559</v>
      </c>
    </row>
    <row r="2651" spans="1:5" ht="14.4" x14ac:dyDescent="0.3">
      <c r="A2651">
        <v>3915</v>
      </c>
      <c r="B2651" t="s">
        <v>3560</v>
      </c>
      <c r="C2651" t="s">
        <v>179</v>
      </c>
      <c r="D2651" t="s">
        <v>180</v>
      </c>
      <c r="E2651" s="446" t="s">
        <v>3561</v>
      </c>
    </row>
    <row r="2652" spans="1:5" ht="14.4" x14ac:dyDescent="0.3">
      <c r="A2652">
        <v>3916</v>
      </c>
      <c r="B2652" t="s">
        <v>3562</v>
      </c>
      <c r="C2652" t="s">
        <v>179</v>
      </c>
      <c r="D2652" t="s">
        <v>180</v>
      </c>
      <c r="E2652" s="446" t="s">
        <v>3563</v>
      </c>
    </row>
    <row r="2653" spans="1:5" ht="14.4" x14ac:dyDescent="0.3">
      <c r="A2653">
        <v>3917</v>
      </c>
      <c r="B2653" t="s">
        <v>3564</v>
      </c>
      <c r="C2653" t="s">
        <v>179</v>
      </c>
      <c r="D2653" t="s">
        <v>180</v>
      </c>
      <c r="E2653" s="446" t="s">
        <v>3565</v>
      </c>
    </row>
    <row r="2654" spans="1:5" ht="14.4" x14ac:dyDescent="0.3">
      <c r="A2654">
        <v>1904</v>
      </c>
      <c r="B2654" t="s">
        <v>3566</v>
      </c>
      <c r="C2654" t="s">
        <v>179</v>
      </c>
      <c r="D2654" t="s">
        <v>180</v>
      </c>
      <c r="E2654" s="446" t="s">
        <v>2775</v>
      </c>
    </row>
    <row r="2655" spans="1:5" ht="14.4" x14ac:dyDescent="0.3">
      <c r="A2655">
        <v>1899</v>
      </c>
      <c r="B2655" t="s">
        <v>3568</v>
      </c>
      <c r="C2655" t="s">
        <v>179</v>
      </c>
      <c r="D2655" t="s">
        <v>180</v>
      </c>
      <c r="E2655" s="446" t="s">
        <v>5127</v>
      </c>
    </row>
    <row r="2656" spans="1:5" ht="14.4" x14ac:dyDescent="0.3">
      <c r="A2656">
        <v>1900</v>
      </c>
      <c r="B2656" t="s">
        <v>3569</v>
      </c>
      <c r="C2656" t="s">
        <v>179</v>
      </c>
      <c r="D2656" t="s">
        <v>180</v>
      </c>
      <c r="E2656" s="446" t="s">
        <v>3490</v>
      </c>
    </row>
    <row r="2657" spans="1:5" ht="14.4" x14ac:dyDescent="0.3">
      <c r="A2657">
        <v>12407</v>
      </c>
      <c r="B2657" t="s">
        <v>3570</v>
      </c>
      <c r="C2657" t="s">
        <v>179</v>
      </c>
      <c r="D2657" t="s">
        <v>180</v>
      </c>
      <c r="E2657" s="446" t="s">
        <v>3571</v>
      </c>
    </row>
    <row r="2658" spans="1:5" ht="14.4" x14ac:dyDescent="0.3">
      <c r="A2658">
        <v>12408</v>
      </c>
      <c r="B2658" t="s">
        <v>3572</v>
      </c>
      <c r="C2658" t="s">
        <v>179</v>
      </c>
      <c r="D2658" t="s">
        <v>180</v>
      </c>
      <c r="E2658" s="446" t="s">
        <v>3573</v>
      </c>
    </row>
    <row r="2659" spans="1:5" ht="14.4" x14ac:dyDescent="0.3">
      <c r="A2659">
        <v>12409</v>
      </c>
      <c r="B2659" t="s">
        <v>3574</v>
      </c>
      <c r="C2659" t="s">
        <v>179</v>
      </c>
      <c r="D2659" t="s">
        <v>180</v>
      </c>
      <c r="E2659" s="446" t="s">
        <v>3573</v>
      </c>
    </row>
    <row r="2660" spans="1:5" ht="14.4" x14ac:dyDescent="0.3">
      <c r="A2660">
        <v>12410</v>
      </c>
      <c r="B2660" t="s">
        <v>3575</v>
      </c>
      <c r="C2660" t="s">
        <v>179</v>
      </c>
      <c r="D2660" t="s">
        <v>180</v>
      </c>
      <c r="E2660" s="446" t="s">
        <v>3462</v>
      </c>
    </row>
    <row r="2661" spans="1:5" ht="14.4" x14ac:dyDescent="0.3">
      <c r="A2661">
        <v>3936</v>
      </c>
      <c r="B2661" t="s">
        <v>3576</v>
      </c>
      <c r="C2661" t="s">
        <v>179</v>
      </c>
      <c r="D2661" t="s">
        <v>180</v>
      </c>
      <c r="E2661" s="446" t="s">
        <v>3577</v>
      </c>
    </row>
    <row r="2662" spans="1:5" ht="14.4" x14ac:dyDescent="0.3">
      <c r="A2662">
        <v>3922</v>
      </c>
      <c r="B2662" t="s">
        <v>3578</v>
      </c>
      <c r="C2662" t="s">
        <v>179</v>
      </c>
      <c r="D2662" t="s">
        <v>180</v>
      </c>
      <c r="E2662" s="446" t="s">
        <v>3579</v>
      </c>
    </row>
    <row r="2663" spans="1:5" ht="14.4" x14ac:dyDescent="0.3">
      <c r="A2663">
        <v>3924</v>
      </c>
      <c r="B2663" t="s">
        <v>3580</v>
      </c>
      <c r="C2663" t="s">
        <v>179</v>
      </c>
      <c r="D2663" t="s">
        <v>180</v>
      </c>
      <c r="E2663" s="446" t="s">
        <v>3577</v>
      </c>
    </row>
    <row r="2664" spans="1:5" ht="14.4" x14ac:dyDescent="0.3">
      <c r="A2664">
        <v>3923</v>
      </c>
      <c r="B2664" t="s">
        <v>3581</v>
      </c>
      <c r="C2664" t="s">
        <v>179</v>
      </c>
      <c r="D2664" t="s">
        <v>180</v>
      </c>
      <c r="E2664" s="446" t="s">
        <v>3577</v>
      </c>
    </row>
    <row r="2665" spans="1:5" ht="14.4" x14ac:dyDescent="0.3">
      <c r="A2665">
        <v>3937</v>
      </c>
      <c r="B2665" t="s">
        <v>3582</v>
      </c>
      <c r="C2665" t="s">
        <v>179</v>
      </c>
      <c r="D2665" t="s">
        <v>180</v>
      </c>
      <c r="E2665" s="446" t="s">
        <v>3583</v>
      </c>
    </row>
    <row r="2666" spans="1:5" ht="14.4" x14ac:dyDescent="0.3">
      <c r="A2666">
        <v>3921</v>
      </c>
      <c r="B2666" t="s">
        <v>3584</v>
      </c>
      <c r="C2666" t="s">
        <v>179</v>
      </c>
      <c r="D2666" t="s">
        <v>180</v>
      </c>
      <c r="E2666" s="446" t="s">
        <v>3585</v>
      </c>
    </row>
    <row r="2667" spans="1:5" ht="14.4" x14ac:dyDescent="0.3">
      <c r="A2667">
        <v>3920</v>
      </c>
      <c r="B2667" t="s">
        <v>3586</v>
      </c>
      <c r="C2667" t="s">
        <v>179</v>
      </c>
      <c r="D2667" t="s">
        <v>180</v>
      </c>
      <c r="E2667" s="446" t="s">
        <v>3583</v>
      </c>
    </row>
    <row r="2668" spans="1:5" ht="14.4" x14ac:dyDescent="0.3">
      <c r="A2668">
        <v>3938</v>
      </c>
      <c r="B2668" t="s">
        <v>3587</v>
      </c>
      <c r="C2668" t="s">
        <v>179</v>
      </c>
      <c r="D2668" t="s">
        <v>180</v>
      </c>
      <c r="E2668" s="446" t="s">
        <v>244</v>
      </c>
    </row>
    <row r="2669" spans="1:5" ht="14.4" x14ac:dyDescent="0.3">
      <c r="A2669">
        <v>3919</v>
      </c>
      <c r="B2669" t="s">
        <v>3588</v>
      </c>
      <c r="C2669" t="s">
        <v>179</v>
      </c>
      <c r="D2669" t="s">
        <v>180</v>
      </c>
      <c r="E2669" s="446" t="s">
        <v>3589</v>
      </c>
    </row>
    <row r="2670" spans="1:5" ht="14.4" x14ac:dyDescent="0.3">
      <c r="A2670">
        <v>3927</v>
      </c>
      <c r="B2670" t="s">
        <v>3590</v>
      </c>
      <c r="C2670" t="s">
        <v>179</v>
      </c>
      <c r="D2670" t="s">
        <v>180</v>
      </c>
      <c r="E2670" s="446" t="s">
        <v>3591</v>
      </c>
    </row>
    <row r="2671" spans="1:5" ht="14.4" x14ac:dyDescent="0.3">
      <c r="A2671">
        <v>3928</v>
      </c>
      <c r="B2671" t="s">
        <v>3592</v>
      </c>
      <c r="C2671" t="s">
        <v>179</v>
      </c>
      <c r="D2671" t="s">
        <v>180</v>
      </c>
      <c r="E2671" s="446" t="s">
        <v>3591</v>
      </c>
    </row>
    <row r="2672" spans="1:5" ht="14.4" x14ac:dyDescent="0.3">
      <c r="A2672">
        <v>3926</v>
      </c>
      <c r="B2672" t="s">
        <v>3593</v>
      </c>
      <c r="C2672" t="s">
        <v>179</v>
      </c>
      <c r="D2672" t="s">
        <v>180</v>
      </c>
      <c r="E2672" s="446" t="s">
        <v>3594</v>
      </c>
    </row>
    <row r="2673" spans="1:5" ht="14.4" x14ac:dyDescent="0.3">
      <c r="A2673">
        <v>3935</v>
      </c>
      <c r="B2673" t="s">
        <v>3595</v>
      </c>
      <c r="C2673" t="s">
        <v>179</v>
      </c>
      <c r="D2673" t="s">
        <v>180</v>
      </c>
      <c r="E2673" s="446" t="s">
        <v>3594</v>
      </c>
    </row>
    <row r="2674" spans="1:5" ht="14.4" x14ac:dyDescent="0.3">
      <c r="A2674">
        <v>3925</v>
      </c>
      <c r="B2674" t="s">
        <v>3596</v>
      </c>
      <c r="C2674" t="s">
        <v>179</v>
      </c>
      <c r="D2674" t="s">
        <v>180</v>
      </c>
      <c r="E2674" s="446" t="s">
        <v>3594</v>
      </c>
    </row>
    <row r="2675" spans="1:5" ht="14.4" x14ac:dyDescent="0.3">
      <c r="A2675">
        <v>12406</v>
      </c>
      <c r="B2675" t="s">
        <v>3597</v>
      </c>
      <c r="C2675" t="s">
        <v>179</v>
      </c>
      <c r="D2675" t="s">
        <v>180</v>
      </c>
      <c r="E2675" s="446" t="s">
        <v>3598</v>
      </c>
    </row>
    <row r="2676" spans="1:5" ht="14.4" x14ac:dyDescent="0.3">
      <c r="A2676">
        <v>3929</v>
      </c>
      <c r="B2676" t="s">
        <v>3599</v>
      </c>
      <c r="C2676" t="s">
        <v>179</v>
      </c>
      <c r="D2676" t="s">
        <v>180</v>
      </c>
      <c r="E2676" s="446" t="s">
        <v>3600</v>
      </c>
    </row>
    <row r="2677" spans="1:5" ht="14.4" x14ac:dyDescent="0.3">
      <c r="A2677">
        <v>3931</v>
      </c>
      <c r="B2677" t="s">
        <v>3601</v>
      </c>
      <c r="C2677" t="s">
        <v>179</v>
      </c>
      <c r="D2677" t="s">
        <v>180</v>
      </c>
      <c r="E2677" s="446" t="s">
        <v>3600</v>
      </c>
    </row>
    <row r="2678" spans="1:5" ht="14.4" x14ac:dyDescent="0.3">
      <c r="A2678">
        <v>3930</v>
      </c>
      <c r="B2678" t="s">
        <v>3602</v>
      </c>
      <c r="C2678" t="s">
        <v>179</v>
      </c>
      <c r="D2678" t="s">
        <v>180</v>
      </c>
      <c r="E2678" s="446" t="s">
        <v>3600</v>
      </c>
    </row>
    <row r="2679" spans="1:5" ht="14.4" x14ac:dyDescent="0.3">
      <c r="A2679">
        <v>3932</v>
      </c>
      <c r="B2679" t="s">
        <v>3603</v>
      </c>
      <c r="C2679" t="s">
        <v>179</v>
      </c>
      <c r="D2679" t="s">
        <v>180</v>
      </c>
      <c r="E2679" s="446" t="s">
        <v>3604</v>
      </c>
    </row>
    <row r="2680" spans="1:5" ht="14.4" x14ac:dyDescent="0.3">
      <c r="A2680">
        <v>3933</v>
      </c>
      <c r="B2680" t="s">
        <v>3605</v>
      </c>
      <c r="C2680" t="s">
        <v>179</v>
      </c>
      <c r="D2680" t="s">
        <v>180</v>
      </c>
      <c r="E2680" s="446" t="s">
        <v>3604</v>
      </c>
    </row>
    <row r="2681" spans="1:5" ht="14.4" x14ac:dyDescent="0.3">
      <c r="A2681">
        <v>3934</v>
      </c>
      <c r="B2681" t="s">
        <v>3606</v>
      </c>
      <c r="C2681" t="s">
        <v>179</v>
      </c>
      <c r="D2681" t="s">
        <v>180</v>
      </c>
      <c r="E2681" s="446" t="s">
        <v>3604</v>
      </c>
    </row>
    <row r="2682" spans="1:5" ht="14.4" x14ac:dyDescent="0.3">
      <c r="A2682">
        <v>40364</v>
      </c>
      <c r="B2682" t="s">
        <v>3607</v>
      </c>
      <c r="C2682" t="s">
        <v>179</v>
      </c>
      <c r="D2682" t="s">
        <v>180</v>
      </c>
      <c r="E2682" s="446" t="s">
        <v>3608</v>
      </c>
    </row>
    <row r="2683" spans="1:5" ht="14.4" x14ac:dyDescent="0.3">
      <c r="A2683">
        <v>40361</v>
      </c>
      <c r="B2683" t="s">
        <v>7730</v>
      </c>
      <c r="C2683" t="s">
        <v>179</v>
      </c>
      <c r="D2683" t="s">
        <v>180</v>
      </c>
      <c r="E2683" s="446" t="s">
        <v>3609</v>
      </c>
    </row>
    <row r="2684" spans="1:5" ht="14.4" x14ac:dyDescent="0.3">
      <c r="A2684">
        <v>40358</v>
      </c>
      <c r="B2684" t="s">
        <v>3610</v>
      </c>
      <c r="C2684" t="s">
        <v>179</v>
      </c>
      <c r="D2684" t="s">
        <v>180</v>
      </c>
      <c r="E2684" s="446" t="s">
        <v>3611</v>
      </c>
    </row>
    <row r="2685" spans="1:5" ht="14.4" x14ac:dyDescent="0.3">
      <c r="A2685">
        <v>40370</v>
      </c>
      <c r="B2685" t="s">
        <v>3612</v>
      </c>
      <c r="C2685" t="s">
        <v>179</v>
      </c>
      <c r="D2685" t="s">
        <v>180</v>
      </c>
      <c r="E2685" s="446" t="s">
        <v>3613</v>
      </c>
    </row>
    <row r="2686" spans="1:5" ht="14.4" x14ac:dyDescent="0.3">
      <c r="A2686">
        <v>40367</v>
      </c>
      <c r="B2686" t="s">
        <v>3614</v>
      </c>
      <c r="C2686" t="s">
        <v>179</v>
      </c>
      <c r="D2686" t="s">
        <v>180</v>
      </c>
      <c r="E2686" s="446" t="s">
        <v>3615</v>
      </c>
    </row>
    <row r="2687" spans="1:5" ht="14.4" x14ac:dyDescent="0.3">
      <c r="A2687">
        <v>40373</v>
      </c>
      <c r="B2687" t="s">
        <v>3616</v>
      </c>
      <c r="C2687" t="s">
        <v>179</v>
      </c>
      <c r="D2687" t="s">
        <v>180</v>
      </c>
      <c r="E2687" s="446" t="s">
        <v>3617</v>
      </c>
    </row>
    <row r="2688" spans="1:5" ht="14.4" x14ac:dyDescent="0.3">
      <c r="A2688">
        <v>40355</v>
      </c>
      <c r="B2688" t="s">
        <v>7731</v>
      </c>
      <c r="C2688" t="s">
        <v>179</v>
      </c>
      <c r="D2688" t="s">
        <v>180</v>
      </c>
      <c r="E2688" s="446" t="s">
        <v>2964</v>
      </c>
    </row>
    <row r="2689" spans="1:5" ht="14.4" x14ac:dyDescent="0.3">
      <c r="A2689">
        <v>3907</v>
      </c>
      <c r="B2689" t="s">
        <v>3618</v>
      </c>
      <c r="C2689" t="s">
        <v>179</v>
      </c>
      <c r="D2689" t="s">
        <v>180</v>
      </c>
      <c r="E2689" s="446" t="s">
        <v>7732</v>
      </c>
    </row>
    <row r="2690" spans="1:5" ht="14.4" x14ac:dyDescent="0.3">
      <c r="A2690">
        <v>3889</v>
      </c>
      <c r="B2690" t="s">
        <v>3619</v>
      </c>
      <c r="C2690" t="s">
        <v>179</v>
      </c>
      <c r="D2690" t="s">
        <v>180</v>
      </c>
      <c r="E2690" s="446" t="s">
        <v>2009</v>
      </c>
    </row>
    <row r="2691" spans="1:5" ht="14.4" x14ac:dyDescent="0.3">
      <c r="A2691">
        <v>3868</v>
      </c>
      <c r="B2691" t="s">
        <v>3620</v>
      </c>
      <c r="C2691" t="s">
        <v>179</v>
      </c>
      <c r="D2691" t="s">
        <v>180</v>
      </c>
      <c r="E2691" s="446" t="s">
        <v>7733</v>
      </c>
    </row>
    <row r="2692" spans="1:5" ht="14.4" x14ac:dyDescent="0.3">
      <c r="A2692">
        <v>3869</v>
      </c>
      <c r="B2692" t="s">
        <v>3621</v>
      </c>
      <c r="C2692" t="s">
        <v>179</v>
      </c>
      <c r="D2692" t="s">
        <v>180</v>
      </c>
      <c r="E2692" s="446" t="s">
        <v>433</v>
      </c>
    </row>
    <row r="2693" spans="1:5" ht="14.4" x14ac:dyDescent="0.3">
      <c r="A2693">
        <v>3872</v>
      </c>
      <c r="B2693" t="s">
        <v>3622</v>
      </c>
      <c r="C2693" t="s">
        <v>179</v>
      </c>
      <c r="D2693" t="s">
        <v>180</v>
      </c>
      <c r="E2693" s="446" t="s">
        <v>7734</v>
      </c>
    </row>
    <row r="2694" spans="1:5" ht="14.4" x14ac:dyDescent="0.3">
      <c r="A2694">
        <v>3850</v>
      </c>
      <c r="B2694" t="s">
        <v>3623</v>
      </c>
      <c r="C2694" t="s">
        <v>179</v>
      </c>
      <c r="D2694" t="s">
        <v>180</v>
      </c>
      <c r="E2694" s="446" t="s">
        <v>6991</v>
      </c>
    </row>
    <row r="2695" spans="1:5" ht="14.4" x14ac:dyDescent="0.3">
      <c r="A2695">
        <v>38023</v>
      </c>
      <c r="B2695" t="s">
        <v>3624</v>
      </c>
      <c r="C2695" t="s">
        <v>179</v>
      </c>
      <c r="D2695" t="s">
        <v>180</v>
      </c>
      <c r="E2695" s="446" t="s">
        <v>449</v>
      </c>
    </row>
    <row r="2696" spans="1:5" ht="14.4" x14ac:dyDescent="0.3">
      <c r="A2696">
        <v>37986</v>
      </c>
      <c r="B2696" t="s">
        <v>3625</v>
      </c>
      <c r="C2696" t="s">
        <v>179</v>
      </c>
      <c r="D2696" t="s">
        <v>180</v>
      </c>
      <c r="E2696" s="446" t="s">
        <v>3040</v>
      </c>
    </row>
    <row r="2697" spans="1:5" ht="14.4" x14ac:dyDescent="0.3">
      <c r="A2697">
        <v>37987</v>
      </c>
      <c r="B2697" t="s">
        <v>3626</v>
      </c>
      <c r="C2697" t="s">
        <v>179</v>
      </c>
      <c r="D2697" t="s">
        <v>180</v>
      </c>
      <c r="E2697" s="446" t="s">
        <v>7735</v>
      </c>
    </row>
    <row r="2698" spans="1:5" ht="14.4" x14ac:dyDescent="0.3">
      <c r="A2698">
        <v>37988</v>
      </c>
      <c r="B2698" t="s">
        <v>3627</v>
      </c>
      <c r="C2698" t="s">
        <v>179</v>
      </c>
      <c r="D2698" t="s">
        <v>180</v>
      </c>
      <c r="E2698" s="446" t="s">
        <v>7736</v>
      </c>
    </row>
    <row r="2699" spans="1:5" ht="14.4" x14ac:dyDescent="0.3">
      <c r="A2699">
        <v>21120</v>
      </c>
      <c r="B2699" t="s">
        <v>3628</v>
      </c>
      <c r="C2699" t="s">
        <v>179</v>
      </c>
      <c r="D2699" t="s">
        <v>180</v>
      </c>
      <c r="E2699" s="446" t="s">
        <v>1713</v>
      </c>
    </row>
    <row r="2700" spans="1:5" ht="14.4" x14ac:dyDescent="0.3">
      <c r="A2700">
        <v>39318</v>
      </c>
      <c r="B2700" t="s">
        <v>3629</v>
      </c>
      <c r="C2700" t="s">
        <v>179</v>
      </c>
      <c r="D2700" t="s">
        <v>180</v>
      </c>
      <c r="E2700" s="446" t="s">
        <v>6841</v>
      </c>
    </row>
    <row r="2701" spans="1:5" ht="14.4" x14ac:dyDescent="0.3">
      <c r="A2701">
        <v>40366</v>
      </c>
      <c r="B2701" t="s">
        <v>3631</v>
      </c>
      <c r="C2701" t="s">
        <v>179</v>
      </c>
      <c r="D2701" t="s">
        <v>180</v>
      </c>
      <c r="E2701" s="446" t="s">
        <v>3632</v>
      </c>
    </row>
    <row r="2702" spans="1:5" ht="14.4" x14ac:dyDescent="0.3">
      <c r="A2702">
        <v>40363</v>
      </c>
      <c r="B2702" t="s">
        <v>3633</v>
      </c>
      <c r="C2702" t="s">
        <v>179</v>
      </c>
      <c r="D2702" t="s">
        <v>180</v>
      </c>
      <c r="E2702" s="446" t="s">
        <v>3634</v>
      </c>
    </row>
    <row r="2703" spans="1:5" ht="14.4" x14ac:dyDescent="0.3">
      <c r="A2703">
        <v>40354</v>
      </c>
      <c r="B2703" t="s">
        <v>3635</v>
      </c>
      <c r="C2703" t="s">
        <v>179</v>
      </c>
      <c r="D2703" t="s">
        <v>189</v>
      </c>
      <c r="E2703" s="446" t="s">
        <v>3636</v>
      </c>
    </row>
    <row r="2704" spans="1:5" ht="14.4" x14ac:dyDescent="0.3">
      <c r="A2704">
        <v>40360</v>
      </c>
      <c r="B2704" t="s">
        <v>3637</v>
      </c>
      <c r="C2704" t="s">
        <v>179</v>
      </c>
      <c r="D2704" t="s">
        <v>180</v>
      </c>
      <c r="E2704" s="446" t="s">
        <v>2120</v>
      </c>
    </row>
    <row r="2705" spans="1:5" ht="14.4" x14ac:dyDescent="0.3">
      <c r="A2705">
        <v>40372</v>
      </c>
      <c r="B2705" t="s">
        <v>3638</v>
      </c>
      <c r="C2705" t="s">
        <v>179</v>
      </c>
      <c r="D2705" t="s">
        <v>180</v>
      </c>
      <c r="E2705" s="446" t="s">
        <v>3639</v>
      </c>
    </row>
    <row r="2706" spans="1:5" ht="14.4" x14ac:dyDescent="0.3">
      <c r="A2706">
        <v>40369</v>
      </c>
      <c r="B2706" t="s">
        <v>3640</v>
      </c>
      <c r="C2706" t="s">
        <v>179</v>
      </c>
      <c r="D2706" t="s">
        <v>180</v>
      </c>
      <c r="E2706" s="446" t="s">
        <v>3641</v>
      </c>
    </row>
    <row r="2707" spans="1:5" ht="14.4" x14ac:dyDescent="0.3">
      <c r="A2707">
        <v>40357</v>
      </c>
      <c r="B2707" t="s">
        <v>3642</v>
      </c>
      <c r="C2707" t="s">
        <v>179</v>
      </c>
      <c r="D2707" t="s">
        <v>180</v>
      </c>
      <c r="E2707" s="446" t="s">
        <v>3611</v>
      </c>
    </row>
    <row r="2708" spans="1:5" ht="14.4" x14ac:dyDescent="0.3">
      <c r="A2708">
        <v>40375</v>
      </c>
      <c r="B2708" t="s">
        <v>3643</v>
      </c>
      <c r="C2708" t="s">
        <v>179</v>
      </c>
      <c r="D2708" t="s">
        <v>180</v>
      </c>
      <c r="E2708" s="446" t="s">
        <v>3644</v>
      </c>
    </row>
    <row r="2709" spans="1:5" ht="14.4" x14ac:dyDescent="0.3">
      <c r="A2709">
        <v>1893</v>
      </c>
      <c r="B2709" t="s">
        <v>3645</v>
      </c>
      <c r="C2709" t="s">
        <v>179</v>
      </c>
      <c r="D2709" t="s">
        <v>180</v>
      </c>
      <c r="E2709" s="446" t="s">
        <v>1281</v>
      </c>
    </row>
    <row r="2710" spans="1:5" ht="14.4" x14ac:dyDescent="0.3">
      <c r="A2710">
        <v>1902</v>
      </c>
      <c r="B2710" t="s">
        <v>3646</v>
      </c>
      <c r="C2710" t="s">
        <v>179</v>
      </c>
      <c r="D2710" t="s">
        <v>180</v>
      </c>
      <c r="E2710" s="446" t="s">
        <v>1305</v>
      </c>
    </row>
    <row r="2711" spans="1:5" ht="14.4" x14ac:dyDescent="0.3">
      <c r="A2711">
        <v>1901</v>
      </c>
      <c r="B2711" t="s">
        <v>3647</v>
      </c>
      <c r="C2711" t="s">
        <v>179</v>
      </c>
      <c r="D2711" t="s">
        <v>180</v>
      </c>
      <c r="E2711" s="446" t="s">
        <v>307</v>
      </c>
    </row>
    <row r="2712" spans="1:5" ht="14.4" x14ac:dyDescent="0.3">
      <c r="A2712">
        <v>1892</v>
      </c>
      <c r="B2712" t="s">
        <v>3648</v>
      </c>
      <c r="C2712" t="s">
        <v>179</v>
      </c>
      <c r="D2712" t="s">
        <v>180</v>
      </c>
      <c r="E2712" s="446" t="s">
        <v>7737</v>
      </c>
    </row>
    <row r="2713" spans="1:5" ht="14.4" x14ac:dyDescent="0.3">
      <c r="A2713">
        <v>1907</v>
      </c>
      <c r="B2713" t="s">
        <v>3649</v>
      </c>
      <c r="C2713" t="s">
        <v>179</v>
      </c>
      <c r="D2713" t="s">
        <v>180</v>
      </c>
      <c r="E2713" s="446" t="s">
        <v>1431</v>
      </c>
    </row>
    <row r="2714" spans="1:5" ht="14.4" x14ac:dyDescent="0.3">
      <c r="A2714">
        <v>1894</v>
      </c>
      <c r="B2714" t="s">
        <v>3650</v>
      </c>
      <c r="C2714" t="s">
        <v>179</v>
      </c>
      <c r="D2714" t="s">
        <v>180</v>
      </c>
      <c r="E2714" s="446" t="s">
        <v>6420</v>
      </c>
    </row>
    <row r="2715" spans="1:5" ht="14.4" x14ac:dyDescent="0.3">
      <c r="A2715">
        <v>1891</v>
      </c>
      <c r="B2715" t="s">
        <v>3651</v>
      </c>
      <c r="C2715" t="s">
        <v>179</v>
      </c>
      <c r="D2715" t="s">
        <v>180</v>
      </c>
      <c r="E2715" s="446" t="s">
        <v>6143</v>
      </c>
    </row>
    <row r="2716" spans="1:5" ht="14.4" x14ac:dyDescent="0.3">
      <c r="A2716">
        <v>1896</v>
      </c>
      <c r="B2716" t="s">
        <v>3653</v>
      </c>
      <c r="C2716" t="s">
        <v>179</v>
      </c>
      <c r="D2716" t="s">
        <v>180</v>
      </c>
      <c r="E2716" s="446" t="s">
        <v>7738</v>
      </c>
    </row>
    <row r="2717" spans="1:5" ht="14.4" x14ac:dyDescent="0.3">
      <c r="A2717">
        <v>1895</v>
      </c>
      <c r="B2717" t="s">
        <v>3654</v>
      </c>
      <c r="C2717" t="s">
        <v>179</v>
      </c>
      <c r="D2717" t="s">
        <v>180</v>
      </c>
      <c r="E2717" s="446" t="s">
        <v>7739</v>
      </c>
    </row>
    <row r="2718" spans="1:5" ht="14.4" x14ac:dyDescent="0.3">
      <c r="A2718">
        <v>2641</v>
      </c>
      <c r="B2718" t="s">
        <v>3655</v>
      </c>
      <c r="C2718" t="s">
        <v>179</v>
      </c>
      <c r="D2718" t="s">
        <v>180</v>
      </c>
      <c r="E2718" s="446" t="s">
        <v>2417</v>
      </c>
    </row>
    <row r="2719" spans="1:5" ht="14.4" x14ac:dyDescent="0.3">
      <c r="A2719">
        <v>2636</v>
      </c>
      <c r="B2719" t="s">
        <v>3656</v>
      </c>
      <c r="C2719" t="s">
        <v>179</v>
      </c>
      <c r="D2719" t="s">
        <v>180</v>
      </c>
      <c r="E2719" s="446" t="s">
        <v>2978</v>
      </c>
    </row>
    <row r="2720" spans="1:5" ht="14.4" x14ac:dyDescent="0.3">
      <c r="A2720">
        <v>2637</v>
      </c>
      <c r="B2720" t="s">
        <v>3657</v>
      </c>
      <c r="C2720" t="s">
        <v>179</v>
      </c>
      <c r="D2720" t="s">
        <v>180</v>
      </c>
      <c r="E2720" s="446" t="s">
        <v>3658</v>
      </c>
    </row>
    <row r="2721" spans="1:5" ht="14.4" x14ac:dyDescent="0.3">
      <c r="A2721">
        <v>2638</v>
      </c>
      <c r="B2721" t="s">
        <v>3659</v>
      </c>
      <c r="C2721" t="s">
        <v>179</v>
      </c>
      <c r="D2721" t="s">
        <v>180</v>
      </c>
      <c r="E2721" s="446" t="s">
        <v>1106</v>
      </c>
    </row>
    <row r="2722" spans="1:5" ht="14.4" x14ac:dyDescent="0.3">
      <c r="A2722">
        <v>2639</v>
      </c>
      <c r="B2722" t="s">
        <v>3660</v>
      </c>
      <c r="C2722" t="s">
        <v>179</v>
      </c>
      <c r="D2722" t="s">
        <v>180</v>
      </c>
      <c r="E2722" s="446" t="s">
        <v>3661</v>
      </c>
    </row>
    <row r="2723" spans="1:5" ht="14.4" x14ac:dyDescent="0.3">
      <c r="A2723">
        <v>2644</v>
      </c>
      <c r="B2723" t="s">
        <v>3662</v>
      </c>
      <c r="C2723" t="s">
        <v>179</v>
      </c>
      <c r="D2723" t="s">
        <v>180</v>
      </c>
      <c r="E2723" s="446" t="s">
        <v>3663</v>
      </c>
    </row>
    <row r="2724" spans="1:5" ht="14.4" x14ac:dyDescent="0.3">
      <c r="A2724">
        <v>2640</v>
      </c>
      <c r="B2724" t="s">
        <v>3664</v>
      </c>
      <c r="C2724" t="s">
        <v>179</v>
      </c>
      <c r="D2724" t="s">
        <v>180</v>
      </c>
      <c r="E2724" s="446" t="s">
        <v>3665</v>
      </c>
    </row>
    <row r="2725" spans="1:5" ht="14.4" x14ac:dyDescent="0.3">
      <c r="A2725">
        <v>2642</v>
      </c>
      <c r="B2725" t="s">
        <v>3666</v>
      </c>
      <c r="C2725" t="s">
        <v>179</v>
      </c>
      <c r="D2725" t="s">
        <v>180</v>
      </c>
      <c r="E2725" s="446" t="s">
        <v>3667</v>
      </c>
    </row>
    <row r="2726" spans="1:5" ht="14.4" x14ac:dyDescent="0.3">
      <c r="A2726">
        <v>2643</v>
      </c>
      <c r="B2726" t="s">
        <v>7740</v>
      </c>
      <c r="C2726" t="s">
        <v>179</v>
      </c>
      <c r="D2726" t="s">
        <v>180</v>
      </c>
      <c r="E2726" s="446" t="s">
        <v>2843</v>
      </c>
    </row>
    <row r="2727" spans="1:5" ht="14.4" x14ac:dyDescent="0.3">
      <c r="A2727">
        <v>39855</v>
      </c>
      <c r="B2727" t="s">
        <v>3668</v>
      </c>
      <c r="C2727" t="s">
        <v>179</v>
      </c>
      <c r="D2727" t="s">
        <v>180</v>
      </c>
      <c r="E2727" s="446" t="s">
        <v>2434</v>
      </c>
    </row>
    <row r="2728" spans="1:5" ht="14.4" x14ac:dyDescent="0.3">
      <c r="A2728">
        <v>39856</v>
      </c>
      <c r="B2728" t="s">
        <v>3669</v>
      </c>
      <c r="C2728" t="s">
        <v>179</v>
      </c>
      <c r="D2728" t="s">
        <v>180</v>
      </c>
      <c r="E2728" s="446" t="s">
        <v>7741</v>
      </c>
    </row>
    <row r="2729" spans="1:5" ht="14.4" x14ac:dyDescent="0.3">
      <c r="A2729">
        <v>39857</v>
      </c>
      <c r="B2729" t="s">
        <v>3671</v>
      </c>
      <c r="C2729" t="s">
        <v>179</v>
      </c>
      <c r="D2729" t="s">
        <v>180</v>
      </c>
      <c r="E2729" s="446" t="s">
        <v>7706</v>
      </c>
    </row>
    <row r="2730" spans="1:5" ht="14.4" x14ac:dyDescent="0.3">
      <c r="A2730">
        <v>39858</v>
      </c>
      <c r="B2730" t="s">
        <v>3672</v>
      </c>
      <c r="C2730" t="s">
        <v>179</v>
      </c>
      <c r="D2730" t="s">
        <v>180</v>
      </c>
      <c r="E2730" s="446" t="s">
        <v>2905</v>
      </c>
    </row>
    <row r="2731" spans="1:5" ht="14.4" x14ac:dyDescent="0.3">
      <c r="A2731">
        <v>39859</v>
      </c>
      <c r="B2731" t="s">
        <v>3674</v>
      </c>
      <c r="C2731" t="s">
        <v>179</v>
      </c>
      <c r="D2731" t="s">
        <v>180</v>
      </c>
      <c r="E2731" s="446" t="s">
        <v>7742</v>
      </c>
    </row>
    <row r="2732" spans="1:5" ht="14.4" x14ac:dyDescent="0.3">
      <c r="A2732">
        <v>39860</v>
      </c>
      <c r="B2732" t="s">
        <v>3675</v>
      </c>
      <c r="C2732" t="s">
        <v>179</v>
      </c>
      <c r="D2732" t="s">
        <v>180</v>
      </c>
      <c r="E2732" s="446" t="s">
        <v>7743</v>
      </c>
    </row>
    <row r="2733" spans="1:5" ht="14.4" x14ac:dyDescent="0.3">
      <c r="A2733">
        <v>39861</v>
      </c>
      <c r="B2733" t="s">
        <v>3676</v>
      </c>
      <c r="C2733" t="s">
        <v>179</v>
      </c>
      <c r="D2733" t="s">
        <v>180</v>
      </c>
      <c r="E2733" s="446" t="s">
        <v>7710</v>
      </c>
    </row>
    <row r="2734" spans="1:5" ht="14.4" x14ac:dyDescent="0.3">
      <c r="A2734">
        <v>3867</v>
      </c>
      <c r="B2734" t="s">
        <v>3677</v>
      </c>
      <c r="C2734" t="s">
        <v>179</v>
      </c>
      <c r="D2734" t="s">
        <v>180</v>
      </c>
      <c r="E2734" s="446" t="s">
        <v>4244</v>
      </c>
    </row>
    <row r="2735" spans="1:5" ht="14.4" x14ac:dyDescent="0.3">
      <c r="A2735">
        <v>3861</v>
      </c>
      <c r="B2735" t="s">
        <v>3679</v>
      </c>
      <c r="C2735" t="s">
        <v>179</v>
      </c>
      <c r="D2735" t="s">
        <v>180</v>
      </c>
      <c r="E2735" s="446" t="s">
        <v>599</v>
      </c>
    </row>
    <row r="2736" spans="1:5" ht="14.4" x14ac:dyDescent="0.3">
      <c r="A2736">
        <v>3904</v>
      </c>
      <c r="B2736" t="s">
        <v>3680</v>
      </c>
      <c r="C2736" t="s">
        <v>179</v>
      </c>
      <c r="D2736" t="s">
        <v>180</v>
      </c>
      <c r="E2736" s="446" t="s">
        <v>2775</v>
      </c>
    </row>
    <row r="2737" spans="1:5" ht="14.4" x14ac:dyDescent="0.3">
      <c r="A2737">
        <v>3903</v>
      </c>
      <c r="B2737" t="s">
        <v>3681</v>
      </c>
      <c r="C2737" t="s">
        <v>179</v>
      </c>
      <c r="D2737" t="s">
        <v>180</v>
      </c>
      <c r="E2737" s="446" t="s">
        <v>6259</v>
      </c>
    </row>
    <row r="2738" spans="1:5" ht="14.4" x14ac:dyDescent="0.3">
      <c r="A2738">
        <v>3862</v>
      </c>
      <c r="B2738" t="s">
        <v>3683</v>
      </c>
      <c r="C2738" t="s">
        <v>179</v>
      </c>
      <c r="D2738" t="s">
        <v>180</v>
      </c>
      <c r="E2738" s="446" t="s">
        <v>7744</v>
      </c>
    </row>
    <row r="2739" spans="1:5" ht="14.4" x14ac:dyDescent="0.3">
      <c r="A2739">
        <v>3863</v>
      </c>
      <c r="B2739" t="s">
        <v>3684</v>
      </c>
      <c r="C2739" t="s">
        <v>179</v>
      </c>
      <c r="D2739" t="s">
        <v>180</v>
      </c>
      <c r="E2739" s="446" t="s">
        <v>1425</v>
      </c>
    </row>
    <row r="2740" spans="1:5" ht="14.4" x14ac:dyDescent="0.3">
      <c r="A2740">
        <v>3864</v>
      </c>
      <c r="B2740" t="s">
        <v>3686</v>
      </c>
      <c r="C2740" t="s">
        <v>179</v>
      </c>
      <c r="D2740" t="s">
        <v>180</v>
      </c>
      <c r="E2740" s="446" t="s">
        <v>7745</v>
      </c>
    </row>
    <row r="2741" spans="1:5" ht="14.4" x14ac:dyDescent="0.3">
      <c r="A2741">
        <v>3865</v>
      </c>
      <c r="B2741" t="s">
        <v>3687</v>
      </c>
      <c r="C2741" t="s">
        <v>179</v>
      </c>
      <c r="D2741" t="s">
        <v>180</v>
      </c>
      <c r="E2741" s="446" t="s">
        <v>7746</v>
      </c>
    </row>
    <row r="2742" spans="1:5" ht="14.4" x14ac:dyDescent="0.3">
      <c r="A2742">
        <v>3866</v>
      </c>
      <c r="B2742" t="s">
        <v>3688</v>
      </c>
      <c r="C2742" t="s">
        <v>179</v>
      </c>
      <c r="D2742" t="s">
        <v>180</v>
      </c>
      <c r="E2742" s="446" t="s">
        <v>7747</v>
      </c>
    </row>
    <row r="2743" spans="1:5" ht="14.4" x14ac:dyDescent="0.3">
      <c r="A2743">
        <v>3878</v>
      </c>
      <c r="B2743" t="s">
        <v>7748</v>
      </c>
      <c r="C2743" t="s">
        <v>179</v>
      </c>
      <c r="D2743" t="s">
        <v>180</v>
      </c>
      <c r="E2743" s="446" t="s">
        <v>1703</v>
      </c>
    </row>
    <row r="2744" spans="1:5" ht="14.4" x14ac:dyDescent="0.3">
      <c r="A2744">
        <v>3883</v>
      </c>
      <c r="B2744" t="s">
        <v>3689</v>
      </c>
      <c r="C2744" t="s">
        <v>179</v>
      </c>
      <c r="D2744" t="s">
        <v>180</v>
      </c>
      <c r="E2744" s="446" t="s">
        <v>589</v>
      </c>
    </row>
    <row r="2745" spans="1:5" ht="14.4" x14ac:dyDescent="0.3">
      <c r="A2745">
        <v>3876</v>
      </c>
      <c r="B2745" t="s">
        <v>3690</v>
      </c>
      <c r="C2745" t="s">
        <v>179</v>
      </c>
      <c r="D2745" t="s">
        <v>180</v>
      </c>
      <c r="E2745" s="446" t="s">
        <v>4155</v>
      </c>
    </row>
    <row r="2746" spans="1:5" ht="14.4" x14ac:dyDescent="0.3">
      <c r="A2746">
        <v>3884</v>
      </c>
      <c r="B2746" t="s">
        <v>3692</v>
      </c>
      <c r="C2746" t="s">
        <v>179</v>
      </c>
      <c r="D2746" t="s">
        <v>180</v>
      </c>
      <c r="E2746" s="446" t="s">
        <v>454</v>
      </c>
    </row>
    <row r="2747" spans="1:5" ht="14.4" x14ac:dyDescent="0.3">
      <c r="A2747">
        <v>12892</v>
      </c>
      <c r="B2747" t="s">
        <v>3693</v>
      </c>
      <c r="C2747" t="s">
        <v>710</v>
      </c>
      <c r="D2747" t="s">
        <v>180</v>
      </c>
      <c r="E2747" s="446" t="s">
        <v>7745</v>
      </c>
    </row>
    <row r="2748" spans="1:5" ht="14.4" x14ac:dyDescent="0.3">
      <c r="A2748">
        <v>38447</v>
      </c>
      <c r="B2748" t="s">
        <v>3695</v>
      </c>
      <c r="C2748" t="s">
        <v>179</v>
      </c>
      <c r="D2748" t="s">
        <v>180</v>
      </c>
      <c r="E2748" s="446" t="s">
        <v>7749</v>
      </c>
    </row>
    <row r="2749" spans="1:5" ht="14.4" x14ac:dyDescent="0.3">
      <c r="A2749">
        <v>36320</v>
      </c>
      <c r="B2749" t="s">
        <v>3696</v>
      </c>
      <c r="C2749" t="s">
        <v>179</v>
      </c>
      <c r="D2749" t="s">
        <v>180</v>
      </c>
      <c r="E2749" s="446" t="s">
        <v>7750</v>
      </c>
    </row>
    <row r="2750" spans="1:5" ht="14.4" x14ac:dyDescent="0.3">
      <c r="A2750">
        <v>36324</v>
      </c>
      <c r="B2750" t="s">
        <v>3697</v>
      </c>
      <c r="C2750" t="s">
        <v>179</v>
      </c>
      <c r="D2750" t="s">
        <v>180</v>
      </c>
      <c r="E2750" s="446" t="s">
        <v>200</v>
      </c>
    </row>
    <row r="2751" spans="1:5" ht="14.4" x14ac:dyDescent="0.3">
      <c r="A2751">
        <v>38441</v>
      </c>
      <c r="B2751" t="s">
        <v>3698</v>
      </c>
      <c r="C2751" t="s">
        <v>179</v>
      </c>
      <c r="D2751" t="s">
        <v>180</v>
      </c>
      <c r="E2751" s="446" t="s">
        <v>7249</v>
      </c>
    </row>
    <row r="2752" spans="1:5" ht="14.4" x14ac:dyDescent="0.3">
      <c r="A2752">
        <v>38442</v>
      </c>
      <c r="B2752" t="s">
        <v>3699</v>
      </c>
      <c r="C2752" t="s">
        <v>179</v>
      </c>
      <c r="D2752" t="s">
        <v>180</v>
      </c>
      <c r="E2752" s="446" t="s">
        <v>7706</v>
      </c>
    </row>
    <row r="2753" spans="1:5" ht="14.4" x14ac:dyDescent="0.3">
      <c r="A2753">
        <v>38443</v>
      </c>
      <c r="B2753" t="s">
        <v>3700</v>
      </c>
      <c r="C2753" t="s">
        <v>179</v>
      </c>
      <c r="D2753" t="s">
        <v>180</v>
      </c>
      <c r="E2753" s="446" t="s">
        <v>7751</v>
      </c>
    </row>
    <row r="2754" spans="1:5" ht="14.4" x14ac:dyDescent="0.3">
      <c r="A2754">
        <v>38444</v>
      </c>
      <c r="B2754" t="s">
        <v>3702</v>
      </c>
      <c r="C2754" t="s">
        <v>179</v>
      </c>
      <c r="D2754" t="s">
        <v>180</v>
      </c>
      <c r="E2754" s="446" t="s">
        <v>7752</v>
      </c>
    </row>
    <row r="2755" spans="1:5" ht="14.4" x14ac:dyDescent="0.3">
      <c r="A2755">
        <v>38445</v>
      </c>
      <c r="B2755" t="s">
        <v>3704</v>
      </c>
      <c r="C2755" t="s">
        <v>179</v>
      </c>
      <c r="D2755" t="s">
        <v>180</v>
      </c>
      <c r="E2755" s="446" t="s">
        <v>7753</v>
      </c>
    </row>
    <row r="2756" spans="1:5" ht="14.4" x14ac:dyDescent="0.3">
      <c r="A2756">
        <v>38446</v>
      </c>
      <c r="B2756" t="s">
        <v>3705</v>
      </c>
      <c r="C2756" t="s">
        <v>179</v>
      </c>
      <c r="D2756" t="s">
        <v>180</v>
      </c>
      <c r="E2756" s="446" t="s">
        <v>7754</v>
      </c>
    </row>
    <row r="2757" spans="1:5" ht="14.4" x14ac:dyDescent="0.3">
      <c r="A2757">
        <v>3837</v>
      </c>
      <c r="B2757" t="s">
        <v>3706</v>
      </c>
      <c r="C2757" t="s">
        <v>179</v>
      </c>
      <c r="D2757" t="s">
        <v>180</v>
      </c>
      <c r="E2757" s="446" t="s">
        <v>5349</v>
      </c>
    </row>
    <row r="2758" spans="1:5" ht="14.4" x14ac:dyDescent="0.3">
      <c r="A2758">
        <v>3845</v>
      </c>
      <c r="B2758" t="s">
        <v>3708</v>
      </c>
      <c r="C2758" t="s">
        <v>179</v>
      </c>
      <c r="D2758" t="s">
        <v>180</v>
      </c>
      <c r="E2758" s="446" t="s">
        <v>6616</v>
      </c>
    </row>
    <row r="2759" spans="1:5" ht="14.4" x14ac:dyDescent="0.3">
      <c r="A2759">
        <v>11045</v>
      </c>
      <c r="B2759" t="s">
        <v>3709</v>
      </c>
      <c r="C2759" t="s">
        <v>179</v>
      </c>
      <c r="D2759" t="s">
        <v>180</v>
      </c>
      <c r="E2759" s="446" t="s">
        <v>2170</v>
      </c>
    </row>
    <row r="2760" spans="1:5" ht="14.4" x14ac:dyDescent="0.3">
      <c r="A2760">
        <v>20170</v>
      </c>
      <c r="B2760" t="s">
        <v>3711</v>
      </c>
      <c r="C2760" t="s">
        <v>179</v>
      </c>
      <c r="D2760" t="s">
        <v>180</v>
      </c>
      <c r="E2760" s="446" t="s">
        <v>7755</v>
      </c>
    </row>
    <row r="2761" spans="1:5" ht="14.4" x14ac:dyDescent="0.3">
      <c r="A2761">
        <v>20171</v>
      </c>
      <c r="B2761" t="s">
        <v>3712</v>
      </c>
      <c r="C2761" t="s">
        <v>179</v>
      </c>
      <c r="D2761" t="s">
        <v>180</v>
      </c>
      <c r="E2761" s="446" t="s">
        <v>7756</v>
      </c>
    </row>
    <row r="2762" spans="1:5" ht="14.4" x14ac:dyDescent="0.3">
      <c r="A2762">
        <v>20167</v>
      </c>
      <c r="B2762" t="s">
        <v>3713</v>
      </c>
      <c r="C2762" t="s">
        <v>179</v>
      </c>
      <c r="D2762" t="s">
        <v>180</v>
      </c>
      <c r="E2762" s="446" t="s">
        <v>5220</v>
      </c>
    </row>
    <row r="2763" spans="1:5" ht="14.4" x14ac:dyDescent="0.3">
      <c r="A2763">
        <v>20168</v>
      </c>
      <c r="B2763" t="s">
        <v>3715</v>
      </c>
      <c r="C2763" t="s">
        <v>179</v>
      </c>
      <c r="D2763" t="s">
        <v>180</v>
      </c>
      <c r="E2763" s="446" t="s">
        <v>7717</v>
      </c>
    </row>
    <row r="2764" spans="1:5" ht="14.4" x14ac:dyDescent="0.3">
      <c r="A2764">
        <v>20169</v>
      </c>
      <c r="B2764" t="s">
        <v>3716</v>
      </c>
      <c r="C2764" t="s">
        <v>179</v>
      </c>
      <c r="D2764" t="s">
        <v>180</v>
      </c>
      <c r="E2764" s="446" t="s">
        <v>7757</v>
      </c>
    </row>
    <row r="2765" spans="1:5" ht="14.4" x14ac:dyDescent="0.3">
      <c r="A2765">
        <v>3899</v>
      </c>
      <c r="B2765" t="s">
        <v>3717</v>
      </c>
      <c r="C2765" t="s">
        <v>179</v>
      </c>
      <c r="D2765" t="s">
        <v>180</v>
      </c>
      <c r="E2765" s="446" t="s">
        <v>7128</v>
      </c>
    </row>
    <row r="2766" spans="1:5" ht="14.4" x14ac:dyDescent="0.3">
      <c r="A2766">
        <v>38676</v>
      </c>
      <c r="B2766" t="s">
        <v>3718</v>
      </c>
      <c r="C2766" t="s">
        <v>179</v>
      </c>
      <c r="D2766" t="s">
        <v>180</v>
      </c>
      <c r="E2766" s="446" t="s">
        <v>7758</v>
      </c>
    </row>
    <row r="2767" spans="1:5" ht="14.4" x14ac:dyDescent="0.3">
      <c r="A2767">
        <v>3897</v>
      </c>
      <c r="B2767" t="s">
        <v>3719</v>
      </c>
      <c r="C2767" t="s">
        <v>179</v>
      </c>
      <c r="D2767" t="s">
        <v>180</v>
      </c>
      <c r="E2767" s="446" t="s">
        <v>4749</v>
      </c>
    </row>
    <row r="2768" spans="1:5" ht="14.4" x14ac:dyDescent="0.3">
      <c r="A2768">
        <v>3875</v>
      </c>
      <c r="B2768" t="s">
        <v>3720</v>
      </c>
      <c r="C2768" t="s">
        <v>179</v>
      </c>
      <c r="D2768" t="s">
        <v>180</v>
      </c>
      <c r="E2768" s="446" t="s">
        <v>5098</v>
      </c>
    </row>
    <row r="2769" spans="1:5" ht="14.4" x14ac:dyDescent="0.3">
      <c r="A2769">
        <v>3898</v>
      </c>
      <c r="B2769" t="s">
        <v>3721</v>
      </c>
      <c r="C2769" t="s">
        <v>179</v>
      </c>
      <c r="D2769" t="s">
        <v>180</v>
      </c>
      <c r="E2769" s="446" t="s">
        <v>359</v>
      </c>
    </row>
    <row r="2770" spans="1:5" ht="14.4" x14ac:dyDescent="0.3">
      <c r="A2770">
        <v>3855</v>
      </c>
      <c r="B2770" t="s">
        <v>3722</v>
      </c>
      <c r="C2770" t="s">
        <v>179</v>
      </c>
      <c r="D2770" t="s">
        <v>180</v>
      </c>
      <c r="E2770" s="446" t="s">
        <v>7759</v>
      </c>
    </row>
    <row r="2771" spans="1:5" ht="14.4" x14ac:dyDescent="0.3">
      <c r="A2771">
        <v>3874</v>
      </c>
      <c r="B2771" t="s">
        <v>3724</v>
      </c>
      <c r="C2771" t="s">
        <v>179</v>
      </c>
      <c r="D2771" t="s">
        <v>180</v>
      </c>
      <c r="E2771" s="446" t="s">
        <v>970</v>
      </c>
    </row>
    <row r="2772" spans="1:5" ht="14.4" x14ac:dyDescent="0.3">
      <c r="A2772">
        <v>3870</v>
      </c>
      <c r="B2772" t="s">
        <v>3725</v>
      </c>
      <c r="C2772" t="s">
        <v>179</v>
      </c>
      <c r="D2772" t="s">
        <v>180</v>
      </c>
      <c r="E2772" s="446" t="s">
        <v>6372</v>
      </c>
    </row>
    <row r="2773" spans="1:5" ht="14.4" x14ac:dyDescent="0.3">
      <c r="A2773">
        <v>38678</v>
      </c>
      <c r="B2773" t="s">
        <v>3726</v>
      </c>
      <c r="C2773" t="s">
        <v>179</v>
      </c>
      <c r="D2773" t="s">
        <v>180</v>
      </c>
      <c r="E2773" s="446" t="s">
        <v>7760</v>
      </c>
    </row>
    <row r="2774" spans="1:5" ht="14.4" x14ac:dyDescent="0.3">
      <c r="A2774">
        <v>3859</v>
      </c>
      <c r="B2774" t="s">
        <v>3728</v>
      </c>
      <c r="C2774" t="s">
        <v>179</v>
      </c>
      <c r="D2774" t="s">
        <v>180</v>
      </c>
      <c r="E2774" s="446" t="s">
        <v>2611</v>
      </c>
    </row>
    <row r="2775" spans="1:5" ht="14.4" x14ac:dyDescent="0.3">
      <c r="A2775">
        <v>3856</v>
      </c>
      <c r="B2775" t="s">
        <v>3729</v>
      </c>
      <c r="C2775" t="s">
        <v>179</v>
      </c>
      <c r="D2775" t="s">
        <v>180</v>
      </c>
      <c r="E2775" s="446" t="s">
        <v>631</v>
      </c>
    </row>
    <row r="2776" spans="1:5" ht="14.4" x14ac:dyDescent="0.3">
      <c r="A2776">
        <v>3906</v>
      </c>
      <c r="B2776" t="s">
        <v>3730</v>
      </c>
      <c r="C2776" t="s">
        <v>179</v>
      </c>
      <c r="D2776" t="s">
        <v>180</v>
      </c>
      <c r="E2776" s="446" t="s">
        <v>7761</v>
      </c>
    </row>
    <row r="2777" spans="1:5" ht="14.4" x14ac:dyDescent="0.3">
      <c r="A2777">
        <v>3860</v>
      </c>
      <c r="B2777" t="s">
        <v>3731</v>
      </c>
      <c r="C2777" t="s">
        <v>179</v>
      </c>
      <c r="D2777" t="s">
        <v>180</v>
      </c>
      <c r="E2777" s="446" t="s">
        <v>793</v>
      </c>
    </row>
    <row r="2778" spans="1:5" ht="14.4" x14ac:dyDescent="0.3">
      <c r="A2778">
        <v>3905</v>
      </c>
      <c r="B2778" t="s">
        <v>3732</v>
      </c>
      <c r="C2778" t="s">
        <v>179</v>
      </c>
      <c r="D2778" t="s">
        <v>180</v>
      </c>
      <c r="E2778" s="446" t="s">
        <v>6842</v>
      </c>
    </row>
    <row r="2779" spans="1:5" ht="14.4" x14ac:dyDescent="0.3">
      <c r="A2779">
        <v>3871</v>
      </c>
      <c r="B2779" t="s">
        <v>3733</v>
      </c>
      <c r="C2779" t="s">
        <v>179</v>
      </c>
      <c r="D2779" t="s">
        <v>180</v>
      </c>
      <c r="E2779" s="446" t="s">
        <v>650</v>
      </c>
    </row>
    <row r="2780" spans="1:5" ht="14.4" x14ac:dyDescent="0.3">
      <c r="A2780">
        <v>39292</v>
      </c>
      <c r="B2780" t="s">
        <v>3734</v>
      </c>
      <c r="C2780" t="s">
        <v>179</v>
      </c>
      <c r="D2780" t="s">
        <v>180</v>
      </c>
      <c r="E2780" s="446" t="s">
        <v>7762</v>
      </c>
    </row>
    <row r="2781" spans="1:5" ht="14.4" x14ac:dyDescent="0.3">
      <c r="A2781">
        <v>39293</v>
      </c>
      <c r="B2781" t="s">
        <v>3736</v>
      </c>
      <c r="C2781" t="s">
        <v>179</v>
      </c>
      <c r="D2781" t="s">
        <v>180</v>
      </c>
      <c r="E2781" s="446" t="s">
        <v>2528</v>
      </c>
    </row>
    <row r="2782" spans="1:5" ht="14.4" x14ac:dyDescent="0.3">
      <c r="A2782">
        <v>39294</v>
      </c>
      <c r="B2782" t="s">
        <v>3737</v>
      </c>
      <c r="C2782" t="s">
        <v>179</v>
      </c>
      <c r="D2782" t="s">
        <v>180</v>
      </c>
      <c r="E2782" s="446" t="s">
        <v>7763</v>
      </c>
    </row>
    <row r="2783" spans="1:5" ht="14.4" x14ac:dyDescent="0.3">
      <c r="A2783">
        <v>39295</v>
      </c>
      <c r="B2783" t="s">
        <v>3739</v>
      </c>
      <c r="C2783" t="s">
        <v>179</v>
      </c>
      <c r="D2783" t="s">
        <v>180</v>
      </c>
      <c r="E2783" s="446" t="s">
        <v>4785</v>
      </c>
    </row>
    <row r="2784" spans="1:5" ht="14.4" x14ac:dyDescent="0.3">
      <c r="A2784">
        <v>39312</v>
      </c>
      <c r="B2784" t="s">
        <v>3740</v>
      </c>
      <c r="C2784" t="s">
        <v>179</v>
      </c>
      <c r="D2784" t="s">
        <v>180</v>
      </c>
      <c r="E2784" s="446" t="s">
        <v>7764</v>
      </c>
    </row>
    <row r="2785" spans="1:5" ht="14.4" x14ac:dyDescent="0.3">
      <c r="A2785">
        <v>39313</v>
      </c>
      <c r="B2785" t="s">
        <v>3741</v>
      </c>
      <c r="C2785" t="s">
        <v>179</v>
      </c>
      <c r="D2785" t="s">
        <v>180</v>
      </c>
      <c r="E2785" s="446" t="s">
        <v>6224</v>
      </c>
    </row>
    <row r="2786" spans="1:5" ht="14.4" x14ac:dyDescent="0.3">
      <c r="A2786">
        <v>39314</v>
      </c>
      <c r="B2786" t="s">
        <v>3742</v>
      </c>
      <c r="C2786" t="s">
        <v>179</v>
      </c>
      <c r="D2786" t="s">
        <v>180</v>
      </c>
      <c r="E2786" s="446" t="s">
        <v>1775</v>
      </c>
    </row>
    <row r="2787" spans="1:5" ht="14.4" x14ac:dyDescent="0.3">
      <c r="A2787">
        <v>39296</v>
      </c>
      <c r="B2787" t="s">
        <v>3743</v>
      </c>
      <c r="C2787" t="s">
        <v>179</v>
      </c>
      <c r="D2787" t="s">
        <v>180</v>
      </c>
      <c r="E2787" s="446" t="s">
        <v>3735</v>
      </c>
    </row>
    <row r="2788" spans="1:5" ht="14.4" x14ac:dyDescent="0.3">
      <c r="A2788">
        <v>39297</v>
      </c>
      <c r="B2788" t="s">
        <v>3744</v>
      </c>
      <c r="C2788" t="s">
        <v>179</v>
      </c>
      <c r="D2788" t="s">
        <v>180</v>
      </c>
      <c r="E2788" s="446" t="s">
        <v>7765</v>
      </c>
    </row>
    <row r="2789" spans="1:5" ht="14.4" x14ac:dyDescent="0.3">
      <c r="A2789">
        <v>39298</v>
      </c>
      <c r="B2789" t="s">
        <v>3745</v>
      </c>
      <c r="C2789" t="s">
        <v>179</v>
      </c>
      <c r="D2789" t="s">
        <v>180</v>
      </c>
      <c r="E2789" s="446" t="s">
        <v>7766</v>
      </c>
    </row>
    <row r="2790" spans="1:5" ht="14.4" x14ac:dyDescent="0.3">
      <c r="A2790">
        <v>39299</v>
      </c>
      <c r="B2790" t="s">
        <v>3746</v>
      </c>
      <c r="C2790" t="s">
        <v>179</v>
      </c>
      <c r="D2790" t="s">
        <v>180</v>
      </c>
      <c r="E2790" s="446" t="s">
        <v>1790</v>
      </c>
    </row>
    <row r="2791" spans="1:5" ht="14.4" x14ac:dyDescent="0.3">
      <c r="A2791">
        <v>39308</v>
      </c>
      <c r="B2791" t="s">
        <v>3747</v>
      </c>
      <c r="C2791" t="s">
        <v>179</v>
      </c>
      <c r="D2791" t="s">
        <v>180</v>
      </c>
      <c r="E2791" s="446" t="s">
        <v>7767</v>
      </c>
    </row>
    <row r="2792" spans="1:5" ht="14.4" x14ac:dyDescent="0.3">
      <c r="A2792">
        <v>39309</v>
      </c>
      <c r="B2792" t="s">
        <v>3749</v>
      </c>
      <c r="C2792" t="s">
        <v>179</v>
      </c>
      <c r="D2792" t="s">
        <v>180</v>
      </c>
      <c r="E2792" s="446" t="s">
        <v>220</v>
      </c>
    </row>
    <row r="2793" spans="1:5" ht="14.4" x14ac:dyDescent="0.3">
      <c r="A2793">
        <v>39310</v>
      </c>
      <c r="B2793" t="s">
        <v>3750</v>
      </c>
      <c r="C2793" t="s">
        <v>179</v>
      </c>
      <c r="D2793" t="s">
        <v>180</v>
      </c>
      <c r="E2793" s="446" t="s">
        <v>7738</v>
      </c>
    </row>
    <row r="2794" spans="1:5" ht="14.4" x14ac:dyDescent="0.3">
      <c r="A2794">
        <v>39311</v>
      </c>
      <c r="B2794" t="s">
        <v>3751</v>
      </c>
      <c r="C2794" t="s">
        <v>179</v>
      </c>
      <c r="D2794" t="s">
        <v>180</v>
      </c>
      <c r="E2794" s="446" t="s">
        <v>4119</v>
      </c>
    </row>
    <row r="2795" spans="1:5" ht="14.4" x14ac:dyDescent="0.3">
      <c r="A2795">
        <v>37427</v>
      </c>
      <c r="B2795" t="s">
        <v>3753</v>
      </c>
      <c r="C2795" t="s">
        <v>179</v>
      </c>
      <c r="D2795" t="s">
        <v>180</v>
      </c>
      <c r="E2795" s="446" t="s">
        <v>7768</v>
      </c>
    </row>
    <row r="2796" spans="1:5" ht="14.4" x14ac:dyDescent="0.3">
      <c r="A2796">
        <v>37424</v>
      </c>
      <c r="B2796" t="s">
        <v>3755</v>
      </c>
      <c r="C2796" t="s">
        <v>179</v>
      </c>
      <c r="D2796" t="s">
        <v>180</v>
      </c>
      <c r="E2796" s="446" t="s">
        <v>371</v>
      </c>
    </row>
    <row r="2797" spans="1:5" ht="14.4" x14ac:dyDescent="0.3">
      <c r="A2797">
        <v>37428</v>
      </c>
      <c r="B2797" t="s">
        <v>3756</v>
      </c>
      <c r="C2797" t="s">
        <v>179</v>
      </c>
      <c r="D2797" t="s">
        <v>180</v>
      </c>
      <c r="E2797" s="446" t="s">
        <v>7769</v>
      </c>
    </row>
    <row r="2798" spans="1:5" ht="14.4" x14ac:dyDescent="0.3">
      <c r="A2798">
        <v>37425</v>
      </c>
      <c r="B2798" t="s">
        <v>3757</v>
      </c>
      <c r="C2798" t="s">
        <v>179</v>
      </c>
      <c r="D2798" t="s">
        <v>180</v>
      </c>
      <c r="E2798" s="446" t="s">
        <v>7146</v>
      </c>
    </row>
    <row r="2799" spans="1:5" ht="14.4" x14ac:dyDescent="0.3">
      <c r="A2799">
        <v>37429</v>
      </c>
      <c r="B2799" t="s">
        <v>7770</v>
      </c>
      <c r="C2799" t="s">
        <v>179</v>
      </c>
      <c r="D2799" t="s">
        <v>180</v>
      </c>
      <c r="E2799" s="446" t="s">
        <v>7771</v>
      </c>
    </row>
    <row r="2800" spans="1:5" ht="14.4" x14ac:dyDescent="0.3">
      <c r="A2800">
        <v>37426</v>
      </c>
      <c r="B2800" t="s">
        <v>7772</v>
      </c>
      <c r="C2800" t="s">
        <v>179</v>
      </c>
      <c r="D2800" t="s">
        <v>180</v>
      </c>
      <c r="E2800" s="446" t="s">
        <v>1775</v>
      </c>
    </row>
    <row r="2801" spans="1:5" ht="14.4" x14ac:dyDescent="0.3">
      <c r="A2801">
        <v>11519</v>
      </c>
      <c r="B2801" t="s">
        <v>3758</v>
      </c>
      <c r="C2801" t="s">
        <v>710</v>
      </c>
      <c r="D2801" t="s">
        <v>180</v>
      </c>
      <c r="E2801" s="446" t="s">
        <v>7071</v>
      </c>
    </row>
    <row r="2802" spans="1:5" ht="14.4" x14ac:dyDescent="0.3">
      <c r="A2802">
        <v>11520</v>
      </c>
      <c r="B2802" t="s">
        <v>3759</v>
      </c>
      <c r="C2802" t="s">
        <v>710</v>
      </c>
      <c r="D2802" t="s">
        <v>180</v>
      </c>
      <c r="E2802" s="446" t="s">
        <v>4355</v>
      </c>
    </row>
    <row r="2803" spans="1:5" ht="14.4" x14ac:dyDescent="0.3">
      <c r="A2803">
        <v>11518</v>
      </c>
      <c r="B2803" t="s">
        <v>3760</v>
      </c>
      <c r="C2803" t="s">
        <v>710</v>
      </c>
      <c r="D2803" t="s">
        <v>180</v>
      </c>
      <c r="E2803" s="446" t="s">
        <v>6683</v>
      </c>
    </row>
    <row r="2804" spans="1:5" ht="14.4" x14ac:dyDescent="0.3">
      <c r="A2804">
        <v>38473</v>
      </c>
      <c r="B2804" t="s">
        <v>3762</v>
      </c>
      <c r="C2804" t="s">
        <v>179</v>
      </c>
      <c r="D2804" t="s">
        <v>180</v>
      </c>
      <c r="E2804" s="446" t="s">
        <v>7773</v>
      </c>
    </row>
    <row r="2805" spans="1:5" ht="14.4" x14ac:dyDescent="0.3">
      <c r="A2805">
        <v>4244</v>
      </c>
      <c r="B2805" t="s">
        <v>3763</v>
      </c>
      <c r="C2805" t="s">
        <v>375</v>
      </c>
      <c r="D2805" t="s">
        <v>180</v>
      </c>
      <c r="E2805" s="446" t="s">
        <v>7774</v>
      </c>
    </row>
    <row r="2806" spans="1:5" ht="14.4" x14ac:dyDescent="0.3">
      <c r="A2806">
        <v>40977</v>
      </c>
      <c r="B2806" t="s">
        <v>3765</v>
      </c>
      <c r="C2806" t="s">
        <v>378</v>
      </c>
      <c r="D2806" t="s">
        <v>180</v>
      </c>
      <c r="E2806" s="446" t="s">
        <v>7775</v>
      </c>
    </row>
    <row r="2807" spans="1:5" ht="14.4" x14ac:dyDescent="0.3">
      <c r="A2807">
        <v>4115</v>
      </c>
      <c r="B2807" t="s">
        <v>3766</v>
      </c>
      <c r="C2807" t="s">
        <v>247</v>
      </c>
      <c r="D2807" t="s">
        <v>180</v>
      </c>
      <c r="E2807" s="446" t="s">
        <v>3579</v>
      </c>
    </row>
    <row r="2808" spans="1:5" ht="14.4" x14ac:dyDescent="0.3">
      <c r="A2808">
        <v>4119</v>
      </c>
      <c r="B2808" t="s">
        <v>3767</v>
      </c>
      <c r="C2808" t="s">
        <v>247</v>
      </c>
      <c r="D2808" t="s">
        <v>180</v>
      </c>
      <c r="E2808" s="446" t="s">
        <v>1548</v>
      </c>
    </row>
    <row r="2809" spans="1:5" ht="14.4" x14ac:dyDescent="0.3">
      <c r="A2809">
        <v>2794</v>
      </c>
      <c r="B2809" t="s">
        <v>3768</v>
      </c>
      <c r="C2809" t="s">
        <v>247</v>
      </c>
      <c r="D2809" t="s">
        <v>180</v>
      </c>
      <c r="E2809" s="446" t="s">
        <v>7776</v>
      </c>
    </row>
    <row r="2810" spans="1:5" ht="14.4" x14ac:dyDescent="0.3">
      <c r="A2810">
        <v>2788</v>
      </c>
      <c r="B2810" t="s">
        <v>3769</v>
      </c>
      <c r="C2810" t="s">
        <v>247</v>
      </c>
      <c r="D2810" t="s">
        <v>180</v>
      </c>
      <c r="E2810" s="446" t="s">
        <v>7291</v>
      </c>
    </row>
    <row r="2811" spans="1:5" ht="14.4" x14ac:dyDescent="0.3">
      <c r="A2811">
        <v>4006</v>
      </c>
      <c r="B2811" t="s">
        <v>3770</v>
      </c>
      <c r="C2811" t="s">
        <v>373</v>
      </c>
      <c r="D2811" t="s">
        <v>180</v>
      </c>
      <c r="E2811" s="446" t="s">
        <v>7777</v>
      </c>
    </row>
    <row r="2812" spans="1:5" ht="14.4" x14ac:dyDescent="0.3">
      <c r="A2812">
        <v>36151</v>
      </c>
      <c r="B2812" t="s">
        <v>3771</v>
      </c>
      <c r="C2812" t="s">
        <v>179</v>
      </c>
      <c r="D2812" t="s">
        <v>180</v>
      </c>
      <c r="E2812" s="446" t="s">
        <v>6644</v>
      </c>
    </row>
    <row r="2813" spans="1:5" ht="14.4" x14ac:dyDescent="0.3">
      <c r="A2813">
        <v>37457</v>
      </c>
      <c r="B2813" t="s">
        <v>3772</v>
      </c>
      <c r="C2813" t="s">
        <v>247</v>
      </c>
      <c r="D2813" t="s">
        <v>180</v>
      </c>
      <c r="E2813" s="446" t="s">
        <v>2470</v>
      </c>
    </row>
    <row r="2814" spans="1:5" ht="14.4" x14ac:dyDescent="0.3">
      <c r="A2814">
        <v>37456</v>
      </c>
      <c r="B2814" t="s">
        <v>3773</v>
      </c>
      <c r="C2814" t="s">
        <v>247</v>
      </c>
      <c r="D2814" t="s">
        <v>180</v>
      </c>
      <c r="E2814" s="446" t="s">
        <v>2065</v>
      </c>
    </row>
    <row r="2815" spans="1:5" ht="14.4" x14ac:dyDescent="0.3">
      <c r="A2815">
        <v>37461</v>
      </c>
      <c r="B2815" t="s">
        <v>3775</v>
      </c>
      <c r="C2815" t="s">
        <v>247</v>
      </c>
      <c r="D2815" t="s">
        <v>180</v>
      </c>
      <c r="E2815" s="446" t="s">
        <v>7006</v>
      </c>
    </row>
    <row r="2816" spans="1:5" ht="14.4" x14ac:dyDescent="0.3">
      <c r="A2816">
        <v>37460</v>
      </c>
      <c r="B2816" t="s">
        <v>3776</v>
      </c>
      <c r="C2816" t="s">
        <v>247</v>
      </c>
      <c r="D2816" t="s">
        <v>180</v>
      </c>
      <c r="E2816" s="446" t="s">
        <v>7778</v>
      </c>
    </row>
    <row r="2817" spans="1:5" ht="14.4" x14ac:dyDescent="0.3">
      <c r="A2817">
        <v>37458</v>
      </c>
      <c r="B2817" t="s">
        <v>3778</v>
      </c>
      <c r="C2817" t="s">
        <v>247</v>
      </c>
      <c r="D2817" t="s">
        <v>189</v>
      </c>
      <c r="E2817" s="446" t="s">
        <v>3263</v>
      </c>
    </row>
    <row r="2818" spans="1:5" ht="14.4" x14ac:dyDescent="0.3">
      <c r="A2818">
        <v>37454</v>
      </c>
      <c r="B2818" t="s">
        <v>3779</v>
      </c>
      <c r="C2818" t="s">
        <v>247</v>
      </c>
      <c r="D2818" t="s">
        <v>180</v>
      </c>
      <c r="E2818" s="446" t="s">
        <v>1035</v>
      </c>
    </row>
    <row r="2819" spans="1:5" ht="14.4" x14ac:dyDescent="0.3">
      <c r="A2819">
        <v>37455</v>
      </c>
      <c r="B2819" t="s">
        <v>3781</v>
      </c>
      <c r="C2819" t="s">
        <v>247</v>
      </c>
      <c r="D2819" t="s">
        <v>180</v>
      </c>
      <c r="E2819" s="446" t="s">
        <v>2145</v>
      </c>
    </row>
    <row r="2820" spans="1:5" ht="14.4" x14ac:dyDescent="0.3">
      <c r="A2820">
        <v>37459</v>
      </c>
      <c r="B2820" t="s">
        <v>3782</v>
      </c>
      <c r="C2820" t="s">
        <v>247</v>
      </c>
      <c r="D2820" t="s">
        <v>180</v>
      </c>
      <c r="E2820" s="446" t="s">
        <v>6225</v>
      </c>
    </row>
    <row r="2821" spans="1:5" ht="14.4" x14ac:dyDescent="0.3">
      <c r="A2821">
        <v>21029</v>
      </c>
      <c r="B2821" t="s">
        <v>3783</v>
      </c>
      <c r="C2821" t="s">
        <v>179</v>
      </c>
      <c r="D2821" t="s">
        <v>189</v>
      </c>
      <c r="E2821" s="446" t="s">
        <v>7779</v>
      </c>
    </row>
    <row r="2822" spans="1:5" ht="14.4" x14ac:dyDescent="0.3">
      <c r="A2822">
        <v>21030</v>
      </c>
      <c r="B2822" t="s">
        <v>3785</v>
      </c>
      <c r="C2822" t="s">
        <v>179</v>
      </c>
      <c r="D2822" t="s">
        <v>180</v>
      </c>
      <c r="E2822" s="446" t="s">
        <v>7780</v>
      </c>
    </row>
    <row r="2823" spans="1:5" ht="14.4" x14ac:dyDescent="0.3">
      <c r="A2823">
        <v>21031</v>
      </c>
      <c r="B2823" t="s">
        <v>3786</v>
      </c>
      <c r="C2823" t="s">
        <v>179</v>
      </c>
      <c r="D2823" t="s">
        <v>180</v>
      </c>
      <c r="E2823" s="446" t="s">
        <v>7781</v>
      </c>
    </row>
    <row r="2824" spans="1:5" ht="14.4" x14ac:dyDescent="0.3">
      <c r="A2824">
        <v>21032</v>
      </c>
      <c r="B2824" t="s">
        <v>3787</v>
      </c>
      <c r="C2824" t="s">
        <v>179</v>
      </c>
      <c r="D2824" t="s">
        <v>180</v>
      </c>
      <c r="E2824" s="446" t="s">
        <v>7782</v>
      </c>
    </row>
    <row r="2825" spans="1:5" ht="14.4" x14ac:dyDescent="0.3">
      <c r="A2825">
        <v>37527</v>
      </c>
      <c r="B2825" t="s">
        <v>3788</v>
      </c>
      <c r="C2825" t="s">
        <v>179</v>
      </c>
      <c r="D2825" t="s">
        <v>180</v>
      </c>
      <c r="E2825" s="446" t="s">
        <v>7783</v>
      </c>
    </row>
    <row r="2826" spans="1:5" ht="14.4" x14ac:dyDescent="0.3">
      <c r="A2826">
        <v>37528</v>
      </c>
      <c r="B2826" t="s">
        <v>3789</v>
      </c>
      <c r="C2826" t="s">
        <v>179</v>
      </c>
      <c r="D2826" t="s">
        <v>180</v>
      </c>
      <c r="E2826" s="446" t="s">
        <v>7784</v>
      </c>
    </row>
    <row r="2827" spans="1:5" ht="14.4" x14ac:dyDescent="0.3">
      <c r="A2827">
        <v>37529</v>
      </c>
      <c r="B2827" t="s">
        <v>3790</v>
      </c>
      <c r="C2827" t="s">
        <v>179</v>
      </c>
      <c r="D2827" t="s">
        <v>180</v>
      </c>
      <c r="E2827" s="446" t="s">
        <v>7785</v>
      </c>
    </row>
    <row r="2828" spans="1:5" ht="14.4" x14ac:dyDescent="0.3">
      <c r="A2828">
        <v>37530</v>
      </c>
      <c r="B2828" t="s">
        <v>3791</v>
      </c>
      <c r="C2828" t="s">
        <v>179</v>
      </c>
      <c r="D2828" t="s">
        <v>180</v>
      </c>
      <c r="E2828" s="446" t="s">
        <v>7786</v>
      </c>
    </row>
    <row r="2829" spans="1:5" ht="14.4" x14ac:dyDescent="0.3">
      <c r="A2829">
        <v>21034</v>
      </c>
      <c r="B2829" t="s">
        <v>3792</v>
      </c>
      <c r="C2829" t="s">
        <v>179</v>
      </c>
      <c r="D2829" t="s">
        <v>180</v>
      </c>
      <c r="E2829" s="446" t="s">
        <v>7787</v>
      </c>
    </row>
    <row r="2830" spans="1:5" ht="14.4" x14ac:dyDescent="0.3">
      <c r="A2830">
        <v>37531</v>
      </c>
      <c r="B2830" t="s">
        <v>3793</v>
      </c>
      <c r="C2830" t="s">
        <v>179</v>
      </c>
      <c r="D2830" t="s">
        <v>180</v>
      </c>
      <c r="E2830" s="446" t="s">
        <v>7788</v>
      </c>
    </row>
    <row r="2831" spans="1:5" ht="14.4" x14ac:dyDescent="0.3">
      <c r="A2831">
        <v>21036</v>
      </c>
      <c r="B2831" t="s">
        <v>3794</v>
      </c>
      <c r="C2831" t="s">
        <v>179</v>
      </c>
      <c r="D2831" t="s">
        <v>180</v>
      </c>
      <c r="E2831" s="446" t="s">
        <v>7789</v>
      </c>
    </row>
    <row r="2832" spans="1:5" ht="14.4" x14ac:dyDescent="0.3">
      <c r="A2832">
        <v>21037</v>
      </c>
      <c r="B2832" t="s">
        <v>3795</v>
      </c>
      <c r="C2832" t="s">
        <v>179</v>
      </c>
      <c r="D2832" t="s">
        <v>180</v>
      </c>
      <c r="E2832" s="446" t="s">
        <v>7790</v>
      </c>
    </row>
    <row r="2833" spans="1:5" ht="14.4" x14ac:dyDescent="0.3">
      <c r="A2833">
        <v>20185</v>
      </c>
      <c r="B2833" t="s">
        <v>3796</v>
      </c>
      <c r="C2833" t="s">
        <v>247</v>
      </c>
      <c r="D2833" t="s">
        <v>180</v>
      </c>
      <c r="E2833" s="446" t="s">
        <v>987</v>
      </c>
    </row>
    <row r="2834" spans="1:5" ht="14.4" x14ac:dyDescent="0.3">
      <c r="A2834">
        <v>20260</v>
      </c>
      <c r="B2834" t="s">
        <v>3797</v>
      </c>
      <c r="C2834" t="s">
        <v>179</v>
      </c>
      <c r="D2834" t="s">
        <v>180</v>
      </c>
      <c r="E2834" s="446" t="s">
        <v>1560</v>
      </c>
    </row>
    <row r="2835" spans="1:5" ht="14.4" x14ac:dyDescent="0.3">
      <c r="A2835">
        <v>37523</v>
      </c>
      <c r="B2835" t="s">
        <v>3799</v>
      </c>
      <c r="C2835" t="s">
        <v>179</v>
      </c>
      <c r="D2835" t="s">
        <v>180</v>
      </c>
      <c r="E2835" s="446" t="s">
        <v>7791</v>
      </c>
    </row>
    <row r="2836" spans="1:5" ht="14.4" x14ac:dyDescent="0.3">
      <c r="A2836">
        <v>37515</v>
      </c>
      <c r="B2836" t="s">
        <v>3800</v>
      </c>
      <c r="C2836" t="s">
        <v>179</v>
      </c>
      <c r="D2836" t="s">
        <v>189</v>
      </c>
      <c r="E2836" s="446" t="s">
        <v>7792</v>
      </c>
    </row>
    <row r="2837" spans="1:5" ht="14.4" x14ac:dyDescent="0.3">
      <c r="A2837">
        <v>12899</v>
      </c>
      <c r="B2837" t="s">
        <v>3801</v>
      </c>
      <c r="C2837" t="s">
        <v>179</v>
      </c>
      <c r="D2837" t="s">
        <v>180</v>
      </c>
      <c r="E2837" s="446" t="s">
        <v>7793</v>
      </c>
    </row>
    <row r="2838" spans="1:5" ht="14.4" x14ac:dyDescent="0.3">
      <c r="A2838">
        <v>12898</v>
      </c>
      <c r="B2838" t="s">
        <v>3802</v>
      </c>
      <c r="C2838" t="s">
        <v>179</v>
      </c>
      <c r="D2838" t="s">
        <v>189</v>
      </c>
      <c r="E2838" s="446" t="s">
        <v>7794</v>
      </c>
    </row>
    <row r="2839" spans="1:5" ht="14.4" x14ac:dyDescent="0.3">
      <c r="A2839">
        <v>39699</v>
      </c>
      <c r="B2839" t="s">
        <v>3803</v>
      </c>
      <c r="C2839" t="s">
        <v>693</v>
      </c>
      <c r="D2839" t="s">
        <v>180</v>
      </c>
      <c r="E2839" s="446" t="s">
        <v>1596</v>
      </c>
    </row>
    <row r="2840" spans="1:5" ht="14.4" x14ac:dyDescent="0.3">
      <c r="A2840">
        <v>42528</v>
      </c>
      <c r="B2840" t="s">
        <v>3804</v>
      </c>
      <c r="C2840" t="s">
        <v>693</v>
      </c>
      <c r="D2840" t="s">
        <v>180</v>
      </c>
      <c r="E2840" s="446" t="s">
        <v>2332</v>
      </c>
    </row>
    <row r="2841" spans="1:5" ht="14.4" x14ac:dyDescent="0.3">
      <c r="A2841">
        <v>39696</v>
      </c>
      <c r="B2841" t="s">
        <v>3805</v>
      </c>
      <c r="C2841" t="s">
        <v>693</v>
      </c>
      <c r="D2841" t="s">
        <v>189</v>
      </c>
      <c r="E2841" s="446" t="s">
        <v>811</v>
      </c>
    </row>
    <row r="2842" spans="1:5" ht="14.4" x14ac:dyDescent="0.3">
      <c r="A2842">
        <v>39700</v>
      </c>
      <c r="B2842" t="s">
        <v>3806</v>
      </c>
      <c r="C2842" t="s">
        <v>693</v>
      </c>
      <c r="D2842" t="s">
        <v>180</v>
      </c>
      <c r="E2842" s="446" t="s">
        <v>3807</v>
      </c>
    </row>
    <row r="2843" spans="1:5" ht="14.4" x14ac:dyDescent="0.3">
      <c r="A2843">
        <v>11621</v>
      </c>
      <c r="B2843" t="s">
        <v>3808</v>
      </c>
      <c r="C2843" t="s">
        <v>693</v>
      </c>
      <c r="D2843" t="s">
        <v>180</v>
      </c>
      <c r="E2843" s="446" t="s">
        <v>3809</v>
      </c>
    </row>
    <row r="2844" spans="1:5" ht="14.4" x14ac:dyDescent="0.3">
      <c r="A2844">
        <v>4014</v>
      </c>
      <c r="B2844" t="s">
        <v>3810</v>
      </c>
      <c r="C2844" t="s">
        <v>693</v>
      </c>
      <c r="D2844" t="s">
        <v>180</v>
      </c>
      <c r="E2844" s="446" t="s">
        <v>3811</v>
      </c>
    </row>
    <row r="2845" spans="1:5" ht="14.4" x14ac:dyDescent="0.3">
      <c r="A2845">
        <v>4015</v>
      </c>
      <c r="B2845" t="s">
        <v>3812</v>
      </c>
      <c r="C2845" t="s">
        <v>693</v>
      </c>
      <c r="D2845" t="s">
        <v>180</v>
      </c>
      <c r="E2845" s="446" t="s">
        <v>3813</v>
      </c>
    </row>
    <row r="2846" spans="1:5" ht="14.4" x14ac:dyDescent="0.3">
      <c r="A2846">
        <v>4017</v>
      </c>
      <c r="B2846" t="s">
        <v>3814</v>
      </c>
      <c r="C2846" t="s">
        <v>693</v>
      </c>
      <c r="D2846" t="s">
        <v>180</v>
      </c>
      <c r="E2846" s="446" t="s">
        <v>3815</v>
      </c>
    </row>
    <row r="2847" spans="1:5" ht="14.4" x14ac:dyDescent="0.3">
      <c r="A2847">
        <v>4016</v>
      </c>
      <c r="B2847" t="s">
        <v>3816</v>
      </c>
      <c r="C2847" t="s">
        <v>693</v>
      </c>
      <c r="D2847" t="s">
        <v>189</v>
      </c>
      <c r="E2847" s="446" t="s">
        <v>3817</v>
      </c>
    </row>
    <row r="2848" spans="1:5" ht="14.4" x14ac:dyDescent="0.3">
      <c r="A2848">
        <v>38544</v>
      </c>
      <c r="B2848" t="s">
        <v>3818</v>
      </c>
      <c r="C2848" t="s">
        <v>693</v>
      </c>
      <c r="D2848" t="s">
        <v>180</v>
      </c>
      <c r="E2848" s="446" t="s">
        <v>977</v>
      </c>
    </row>
    <row r="2849" spans="1:5" ht="14.4" x14ac:dyDescent="0.3">
      <c r="A2849">
        <v>38545</v>
      </c>
      <c r="B2849" t="s">
        <v>3819</v>
      </c>
      <c r="C2849" t="s">
        <v>693</v>
      </c>
      <c r="D2849" t="s">
        <v>180</v>
      </c>
      <c r="E2849" s="446" t="s">
        <v>3820</v>
      </c>
    </row>
    <row r="2850" spans="1:5" ht="14.4" x14ac:dyDescent="0.3">
      <c r="A2850">
        <v>42527</v>
      </c>
      <c r="B2850" t="s">
        <v>7795</v>
      </c>
      <c r="C2850" t="s">
        <v>693</v>
      </c>
      <c r="D2850" t="s">
        <v>180</v>
      </c>
      <c r="E2850" s="446" t="s">
        <v>7796</v>
      </c>
    </row>
    <row r="2851" spans="1:5" ht="14.4" x14ac:dyDescent="0.3">
      <c r="A2851">
        <v>39323</v>
      </c>
      <c r="B2851" t="s">
        <v>3821</v>
      </c>
      <c r="C2851" t="s">
        <v>693</v>
      </c>
      <c r="D2851" t="s">
        <v>180</v>
      </c>
      <c r="E2851" s="446" t="s">
        <v>2497</v>
      </c>
    </row>
    <row r="2852" spans="1:5" ht="14.4" x14ac:dyDescent="0.3">
      <c r="A2852">
        <v>626</v>
      </c>
      <c r="B2852" t="s">
        <v>7797</v>
      </c>
      <c r="C2852" t="s">
        <v>252</v>
      </c>
      <c r="D2852" t="s">
        <v>189</v>
      </c>
      <c r="E2852" s="446" t="s">
        <v>7798</v>
      </c>
    </row>
    <row r="2853" spans="1:5" ht="14.4" x14ac:dyDescent="0.3">
      <c r="A2853">
        <v>44504</v>
      </c>
      <c r="B2853" t="s">
        <v>7799</v>
      </c>
      <c r="C2853" t="s">
        <v>693</v>
      </c>
      <c r="D2853" t="s">
        <v>180</v>
      </c>
      <c r="E2853" s="446" t="s">
        <v>4422</v>
      </c>
    </row>
    <row r="2854" spans="1:5" ht="14.4" x14ac:dyDescent="0.3">
      <c r="A2854">
        <v>44505</v>
      </c>
      <c r="B2854" t="s">
        <v>3822</v>
      </c>
      <c r="C2854" t="s">
        <v>693</v>
      </c>
      <c r="D2854" t="s">
        <v>180</v>
      </c>
      <c r="E2854" s="446" t="s">
        <v>7800</v>
      </c>
    </row>
    <row r="2855" spans="1:5" ht="14.4" x14ac:dyDescent="0.3">
      <c r="A2855">
        <v>44506</v>
      </c>
      <c r="B2855" t="s">
        <v>3823</v>
      </c>
      <c r="C2855" t="s">
        <v>693</v>
      </c>
      <c r="D2855" t="s">
        <v>180</v>
      </c>
      <c r="E2855" s="446" t="s">
        <v>7801</v>
      </c>
    </row>
    <row r="2856" spans="1:5" ht="14.4" x14ac:dyDescent="0.3">
      <c r="A2856">
        <v>44507</v>
      </c>
      <c r="B2856" t="s">
        <v>3825</v>
      </c>
      <c r="C2856" t="s">
        <v>693</v>
      </c>
      <c r="D2856" t="s">
        <v>180</v>
      </c>
      <c r="E2856" s="446" t="s">
        <v>7802</v>
      </c>
    </row>
    <row r="2857" spans="1:5" ht="14.4" x14ac:dyDescent="0.3">
      <c r="A2857">
        <v>44508</v>
      </c>
      <c r="B2857" t="s">
        <v>3827</v>
      </c>
      <c r="C2857" t="s">
        <v>693</v>
      </c>
      <c r="D2857" t="s">
        <v>180</v>
      </c>
      <c r="E2857" s="446" t="s">
        <v>7803</v>
      </c>
    </row>
    <row r="2858" spans="1:5" ht="14.4" x14ac:dyDescent="0.3">
      <c r="A2858">
        <v>44509</v>
      </c>
      <c r="B2858" t="s">
        <v>3828</v>
      </c>
      <c r="C2858" t="s">
        <v>693</v>
      </c>
      <c r="D2858" t="s">
        <v>180</v>
      </c>
      <c r="E2858" s="446" t="s">
        <v>7804</v>
      </c>
    </row>
    <row r="2859" spans="1:5" ht="14.4" x14ac:dyDescent="0.3">
      <c r="A2859">
        <v>44510</v>
      </c>
      <c r="B2859" t="s">
        <v>3829</v>
      </c>
      <c r="C2859" t="s">
        <v>693</v>
      </c>
      <c r="D2859" t="s">
        <v>180</v>
      </c>
      <c r="E2859" s="446" t="s">
        <v>7805</v>
      </c>
    </row>
    <row r="2860" spans="1:5" ht="14.4" x14ac:dyDescent="0.3">
      <c r="A2860">
        <v>44512</v>
      </c>
      <c r="B2860" t="s">
        <v>3830</v>
      </c>
      <c r="C2860" t="s">
        <v>693</v>
      </c>
      <c r="D2860" t="s">
        <v>180</v>
      </c>
      <c r="E2860" s="446" t="s">
        <v>7806</v>
      </c>
    </row>
    <row r="2861" spans="1:5" ht="14.4" x14ac:dyDescent="0.3">
      <c r="A2861">
        <v>44513</v>
      </c>
      <c r="B2861" t="s">
        <v>3831</v>
      </c>
      <c r="C2861" t="s">
        <v>693</v>
      </c>
      <c r="D2861" t="s">
        <v>180</v>
      </c>
      <c r="E2861" s="446" t="s">
        <v>7807</v>
      </c>
    </row>
    <row r="2862" spans="1:5" ht="14.4" x14ac:dyDescent="0.3">
      <c r="A2862">
        <v>44514</v>
      </c>
      <c r="B2862" t="s">
        <v>3833</v>
      </c>
      <c r="C2862" t="s">
        <v>693</v>
      </c>
      <c r="D2862" t="s">
        <v>180</v>
      </c>
      <c r="E2862" s="446" t="s">
        <v>7808</v>
      </c>
    </row>
    <row r="2863" spans="1:5" ht="14.4" x14ac:dyDescent="0.3">
      <c r="A2863">
        <v>44515</v>
      </c>
      <c r="B2863" t="s">
        <v>3834</v>
      </c>
      <c r="C2863" t="s">
        <v>693</v>
      </c>
      <c r="D2863" t="s">
        <v>180</v>
      </c>
      <c r="E2863" s="446" t="s">
        <v>1571</v>
      </c>
    </row>
    <row r="2864" spans="1:5" ht="14.4" x14ac:dyDescent="0.3">
      <c r="A2864">
        <v>44511</v>
      </c>
      <c r="B2864" t="s">
        <v>3835</v>
      </c>
      <c r="C2864" t="s">
        <v>693</v>
      </c>
      <c r="D2864" t="s">
        <v>180</v>
      </c>
      <c r="E2864" s="446" t="s">
        <v>7809</v>
      </c>
    </row>
    <row r="2865" spans="1:5" ht="14.4" x14ac:dyDescent="0.3">
      <c r="A2865">
        <v>44516</v>
      </c>
      <c r="B2865" t="s">
        <v>3836</v>
      </c>
      <c r="C2865" t="s">
        <v>693</v>
      </c>
      <c r="D2865" t="s">
        <v>180</v>
      </c>
      <c r="E2865" s="446" t="s">
        <v>7810</v>
      </c>
    </row>
    <row r="2866" spans="1:5" ht="14.4" x14ac:dyDescent="0.3">
      <c r="A2866">
        <v>44517</v>
      </c>
      <c r="B2866" t="s">
        <v>3837</v>
      </c>
      <c r="C2866" t="s">
        <v>693</v>
      </c>
      <c r="D2866" t="s">
        <v>180</v>
      </c>
      <c r="E2866" s="446" t="s">
        <v>7811</v>
      </c>
    </row>
    <row r="2867" spans="1:5" ht="14.4" x14ac:dyDescent="0.3">
      <c r="A2867">
        <v>11479</v>
      </c>
      <c r="B2867" t="s">
        <v>3838</v>
      </c>
      <c r="C2867" t="s">
        <v>179</v>
      </c>
      <c r="D2867" t="s">
        <v>180</v>
      </c>
      <c r="E2867" s="446" t="s">
        <v>7812</v>
      </c>
    </row>
    <row r="2868" spans="1:5" ht="14.4" x14ac:dyDescent="0.3">
      <c r="A2868">
        <v>11481</v>
      </c>
      <c r="B2868" t="s">
        <v>3840</v>
      </c>
      <c r="C2868" t="s">
        <v>179</v>
      </c>
      <c r="D2868" t="s">
        <v>180</v>
      </c>
      <c r="E2868" s="446" t="s">
        <v>7813</v>
      </c>
    </row>
    <row r="2869" spans="1:5" ht="14.4" x14ac:dyDescent="0.3">
      <c r="A2869">
        <v>43609</v>
      </c>
      <c r="B2869" t="s">
        <v>3841</v>
      </c>
      <c r="C2869" t="s">
        <v>179</v>
      </c>
      <c r="D2869" t="s">
        <v>180</v>
      </c>
      <c r="E2869" s="446" t="s">
        <v>7813</v>
      </c>
    </row>
    <row r="2870" spans="1:5" ht="14.4" x14ac:dyDescent="0.3">
      <c r="A2870">
        <v>11478</v>
      </c>
      <c r="B2870" t="s">
        <v>3842</v>
      </c>
      <c r="C2870" t="s">
        <v>179</v>
      </c>
      <c r="D2870" t="s">
        <v>180</v>
      </c>
      <c r="E2870" s="446" t="s">
        <v>7814</v>
      </c>
    </row>
    <row r="2871" spans="1:5" ht="14.4" x14ac:dyDescent="0.3">
      <c r="A2871">
        <v>43608</v>
      </c>
      <c r="B2871" t="s">
        <v>3843</v>
      </c>
      <c r="C2871" t="s">
        <v>179</v>
      </c>
      <c r="D2871" t="s">
        <v>180</v>
      </c>
      <c r="E2871" s="446" t="s">
        <v>4570</v>
      </c>
    </row>
    <row r="2872" spans="1:5" ht="14.4" x14ac:dyDescent="0.3">
      <c r="A2872">
        <v>11476</v>
      </c>
      <c r="B2872" t="s">
        <v>3844</v>
      </c>
      <c r="C2872" t="s">
        <v>179</v>
      </c>
      <c r="D2872" t="s">
        <v>180</v>
      </c>
      <c r="E2872" s="446" t="s">
        <v>4570</v>
      </c>
    </row>
    <row r="2873" spans="1:5" ht="14.4" x14ac:dyDescent="0.3">
      <c r="A2873">
        <v>40637</v>
      </c>
      <c r="B2873" t="s">
        <v>3845</v>
      </c>
      <c r="C2873" t="s">
        <v>179</v>
      </c>
      <c r="D2873" t="s">
        <v>180</v>
      </c>
      <c r="E2873" s="446" t="s">
        <v>3846</v>
      </c>
    </row>
    <row r="2874" spans="1:5" ht="14.4" x14ac:dyDescent="0.3">
      <c r="A2874">
        <v>13836</v>
      </c>
      <c r="B2874" t="s">
        <v>3847</v>
      </c>
      <c r="C2874" t="s">
        <v>179</v>
      </c>
      <c r="D2874" t="s">
        <v>180</v>
      </c>
      <c r="E2874" s="446" t="s">
        <v>7815</v>
      </c>
    </row>
    <row r="2875" spans="1:5" ht="14.4" x14ac:dyDescent="0.3">
      <c r="A2875">
        <v>14534</v>
      </c>
      <c r="B2875" t="s">
        <v>3848</v>
      </c>
      <c r="C2875" t="s">
        <v>179</v>
      </c>
      <c r="D2875" t="s">
        <v>180</v>
      </c>
      <c r="E2875" s="446" t="s">
        <v>7816</v>
      </c>
    </row>
    <row r="2876" spans="1:5" ht="14.4" x14ac:dyDescent="0.3">
      <c r="A2876">
        <v>14619</v>
      </c>
      <c r="B2876" t="s">
        <v>7817</v>
      </c>
      <c r="C2876" t="s">
        <v>179</v>
      </c>
      <c r="D2876" t="s">
        <v>180</v>
      </c>
      <c r="E2876" s="446" t="s">
        <v>7818</v>
      </c>
    </row>
    <row r="2877" spans="1:5" ht="14.4" x14ac:dyDescent="0.3">
      <c r="A2877">
        <v>14535</v>
      </c>
      <c r="B2877" t="s">
        <v>3849</v>
      </c>
      <c r="C2877" t="s">
        <v>179</v>
      </c>
      <c r="D2877" t="s">
        <v>180</v>
      </c>
      <c r="E2877" s="446" t="s">
        <v>7819</v>
      </c>
    </row>
    <row r="2878" spans="1:5" ht="14.4" x14ac:dyDescent="0.3">
      <c r="A2878">
        <v>39813</v>
      </c>
      <c r="B2878" t="s">
        <v>3850</v>
      </c>
      <c r="C2878" t="s">
        <v>179</v>
      </c>
      <c r="D2878" t="s">
        <v>180</v>
      </c>
      <c r="E2878" s="446" t="s">
        <v>7820</v>
      </c>
    </row>
    <row r="2879" spans="1:5" ht="14.4" x14ac:dyDescent="0.3">
      <c r="A2879">
        <v>40403</v>
      </c>
      <c r="B2879" t="s">
        <v>3851</v>
      </c>
      <c r="C2879" t="s">
        <v>179</v>
      </c>
      <c r="D2879" t="s">
        <v>180</v>
      </c>
      <c r="E2879" s="446" t="s">
        <v>3852</v>
      </c>
    </row>
    <row r="2880" spans="1:5" ht="14.4" x14ac:dyDescent="0.3">
      <c r="A2880">
        <v>12868</v>
      </c>
      <c r="B2880" t="s">
        <v>3853</v>
      </c>
      <c r="C2880" t="s">
        <v>375</v>
      </c>
      <c r="D2880" t="s">
        <v>180</v>
      </c>
      <c r="E2880" s="446" t="s">
        <v>6364</v>
      </c>
    </row>
    <row r="2881" spans="1:5" ht="14.4" x14ac:dyDescent="0.3">
      <c r="A2881">
        <v>40916</v>
      </c>
      <c r="B2881" t="s">
        <v>3854</v>
      </c>
      <c r="C2881" t="s">
        <v>378</v>
      </c>
      <c r="D2881" t="s">
        <v>180</v>
      </c>
      <c r="E2881" s="446" t="s">
        <v>6365</v>
      </c>
    </row>
    <row r="2882" spans="1:5" ht="14.4" x14ac:dyDescent="0.3">
      <c r="A2882">
        <v>4755</v>
      </c>
      <c r="B2882" t="s">
        <v>3855</v>
      </c>
      <c r="C2882" t="s">
        <v>375</v>
      </c>
      <c r="D2882" t="s">
        <v>180</v>
      </c>
      <c r="E2882" s="446" t="s">
        <v>3218</v>
      </c>
    </row>
    <row r="2883" spans="1:5" ht="14.4" x14ac:dyDescent="0.3">
      <c r="A2883">
        <v>41067</v>
      </c>
      <c r="B2883" t="s">
        <v>3857</v>
      </c>
      <c r="C2883" t="s">
        <v>378</v>
      </c>
      <c r="D2883" t="s">
        <v>180</v>
      </c>
      <c r="E2883" s="446" t="s">
        <v>7821</v>
      </c>
    </row>
    <row r="2884" spans="1:5" ht="14.4" x14ac:dyDescent="0.3">
      <c r="A2884">
        <v>38463</v>
      </c>
      <c r="B2884" t="s">
        <v>3858</v>
      </c>
      <c r="C2884" t="s">
        <v>179</v>
      </c>
      <c r="D2884" t="s">
        <v>180</v>
      </c>
      <c r="E2884" s="446" t="s">
        <v>5346</v>
      </c>
    </row>
    <row r="2885" spans="1:5" ht="14.4" x14ac:dyDescent="0.3">
      <c r="A2885">
        <v>40703</v>
      </c>
      <c r="B2885" t="s">
        <v>3859</v>
      </c>
      <c r="C2885" t="s">
        <v>179</v>
      </c>
      <c r="D2885" t="s">
        <v>189</v>
      </c>
      <c r="E2885" s="446" t="s">
        <v>7822</v>
      </c>
    </row>
    <row r="2886" spans="1:5" ht="14.4" x14ac:dyDescent="0.3">
      <c r="A2886">
        <v>14531</v>
      </c>
      <c r="B2886" t="s">
        <v>3860</v>
      </c>
      <c r="C2886" t="s">
        <v>179</v>
      </c>
      <c r="D2886" t="s">
        <v>180</v>
      </c>
      <c r="E2886" s="446" t="s">
        <v>7823</v>
      </c>
    </row>
    <row r="2887" spans="1:5" ht="14.4" x14ac:dyDescent="0.3">
      <c r="A2887">
        <v>36533</v>
      </c>
      <c r="B2887" t="s">
        <v>3861</v>
      </c>
      <c r="C2887" t="s">
        <v>179</v>
      </c>
      <c r="D2887" t="s">
        <v>180</v>
      </c>
      <c r="E2887" s="446" t="s">
        <v>7824</v>
      </c>
    </row>
    <row r="2888" spans="1:5" ht="14.4" x14ac:dyDescent="0.3">
      <c r="A2888">
        <v>11616</v>
      </c>
      <c r="B2888" t="s">
        <v>3862</v>
      </c>
      <c r="C2888" t="s">
        <v>179</v>
      </c>
      <c r="D2888" t="s">
        <v>180</v>
      </c>
      <c r="E2888" s="446" t="s">
        <v>7825</v>
      </c>
    </row>
    <row r="2889" spans="1:5" ht="14.4" x14ac:dyDescent="0.3">
      <c r="A2889">
        <v>41898</v>
      </c>
      <c r="B2889" t="s">
        <v>7826</v>
      </c>
      <c r="C2889" t="s">
        <v>179</v>
      </c>
      <c r="D2889" t="s">
        <v>180</v>
      </c>
      <c r="E2889" s="446" t="s">
        <v>7827</v>
      </c>
    </row>
    <row r="2890" spans="1:5" ht="14.4" x14ac:dyDescent="0.3">
      <c r="A2890">
        <v>13447</v>
      </c>
      <c r="B2890" t="s">
        <v>3863</v>
      </c>
      <c r="C2890" t="s">
        <v>179</v>
      </c>
      <c r="D2890" t="s">
        <v>180</v>
      </c>
      <c r="E2890" s="446" t="s">
        <v>7828</v>
      </c>
    </row>
    <row r="2891" spans="1:5" ht="14.4" x14ac:dyDescent="0.3">
      <c r="A2891">
        <v>14529</v>
      </c>
      <c r="B2891" t="s">
        <v>3864</v>
      </c>
      <c r="C2891" t="s">
        <v>179</v>
      </c>
      <c r="D2891" t="s">
        <v>180</v>
      </c>
      <c r="E2891" s="446" t="s">
        <v>7829</v>
      </c>
    </row>
    <row r="2892" spans="1:5" ht="14.4" x14ac:dyDescent="0.3">
      <c r="A2892">
        <v>10747</v>
      </c>
      <c r="B2892" t="s">
        <v>3865</v>
      </c>
      <c r="C2892" t="s">
        <v>179</v>
      </c>
      <c r="D2892" t="s">
        <v>180</v>
      </c>
      <c r="E2892" s="446" t="s">
        <v>7830</v>
      </c>
    </row>
    <row r="2893" spans="1:5" ht="14.4" x14ac:dyDescent="0.3">
      <c r="A2893">
        <v>36141</v>
      </c>
      <c r="B2893" t="s">
        <v>3866</v>
      </c>
      <c r="C2893" t="s">
        <v>179</v>
      </c>
      <c r="D2893" t="s">
        <v>180</v>
      </c>
      <c r="E2893" s="446" t="s">
        <v>7831</v>
      </c>
    </row>
    <row r="2894" spans="1:5" ht="14.4" x14ac:dyDescent="0.3">
      <c r="A2894">
        <v>43651</v>
      </c>
      <c r="B2894" t="s">
        <v>3867</v>
      </c>
      <c r="C2894" t="s">
        <v>252</v>
      </c>
      <c r="D2894" t="s">
        <v>180</v>
      </c>
      <c r="E2894" s="446" t="s">
        <v>7832</v>
      </c>
    </row>
    <row r="2895" spans="1:5" ht="14.4" x14ac:dyDescent="0.3">
      <c r="A2895">
        <v>43626</v>
      </c>
      <c r="B2895" t="s">
        <v>3869</v>
      </c>
      <c r="C2895" t="s">
        <v>252</v>
      </c>
      <c r="D2895" t="s">
        <v>189</v>
      </c>
      <c r="E2895" s="446" t="s">
        <v>2857</v>
      </c>
    </row>
    <row r="2896" spans="1:5" ht="14.4" x14ac:dyDescent="0.3">
      <c r="A2896">
        <v>39434</v>
      </c>
      <c r="B2896" t="s">
        <v>3870</v>
      </c>
      <c r="C2896" t="s">
        <v>252</v>
      </c>
      <c r="D2896" t="s">
        <v>180</v>
      </c>
      <c r="E2896" s="446" t="s">
        <v>6461</v>
      </c>
    </row>
    <row r="2897" spans="1:5" ht="14.4" x14ac:dyDescent="0.3">
      <c r="A2897">
        <v>39433</v>
      </c>
      <c r="B2897" t="s">
        <v>3871</v>
      </c>
      <c r="C2897" t="s">
        <v>252</v>
      </c>
      <c r="D2897" t="s">
        <v>180</v>
      </c>
      <c r="E2897" s="446" t="s">
        <v>3503</v>
      </c>
    </row>
    <row r="2898" spans="1:5" ht="14.4" x14ac:dyDescent="0.3">
      <c r="A2898">
        <v>4049</v>
      </c>
      <c r="B2898" t="s">
        <v>7833</v>
      </c>
      <c r="C2898" t="s">
        <v>254</v>
      </c>
      <c r="D2898" t="s">
        <v>180</v>
      </c>
      <c r="E2898" s="446" t="s">
        <v>7811</v>
      </c>
    </row>
    <row r="2899" spans="1:5" ht="14.4" x14ac:dyDescent="0.3">
      <c r="A2899">
        <v>38120</v>
      </c>
      <c r="B2899" t="s">
        <v>3872</v>
      </c>
      <c r="C2899" t="s">
        <v>252</v>
      </c>
      <c r="D2899" t="s">
        <v>180</v>
      </c>
      <c r="E2899" s="446" t="s">
        <v>7834</v>
      </c>
    </row>
    <row r="2900" spans="1:5" ht="14.4" x14ac:dyDescent="0.3">
      <c r="A2900">
        <v>43652</v>
      </c>
      <c r="B2900" t="s">
        <v>3873</v>
      </c>
      <c r="C2900" t="s">
        <v>252</v>
      </c>
      <c r="D2900" t="s">
        <v>180</v>
      </c>
      <c r="E2900" s="446" t="s">
        <v>7835</v>
      </c>
    </row>
    <row r="2901" spans="1:5" ht="14.4" x14ac:dyDescent="0.3">
      <c r="A2901">
        <v>10498</v>
      </c>
      <c r="B2901" t="s">
        <v>3875</v>
      </c>
      <c r="C2901" t="s">
        <v>252</v>
      </c>
      <c r="D2901" t="s">
        <v>180</v>
      </c>
      <c r="E2901" s="446" t="s">
        <v>1971</v>
      </c>
    </row>
    <row r="2902" spans="1:5" ht="14.4" x14ac:dyDescent="0.3">
      <c r="A2902">
        <v>4823</v>
      </c>
      <c r="B2902" t="s">
        <v>3877</v>
      </c>
      <c r="C2902" t="s">
        <v>252</v>
      </c>
      <c r="D2902" t="s">
        <v>180</v>
      </c>
      <c r="E2902" s="446" t="s">
        <v>7836</v>
      </c>
    </row>
    <row r="2903" spans="1:5" ht="14.4" x14ac:dyDescent="0.3">
      <c r="A2903">
        <v>38877</v>
      </c>
      <c r="B2903" t="s">
        <v>3878</v>
      </c>
      <c r="C2903" t="s">
        <v>252</v>
      </c>
      <c r="D2903" t="s">
        <v>180</v>
      </c>
      <c r="E2903" s="446" t="s">
        <v>6170</v>
      </c>
    </row>
    <row r="2904" spans="1:5" ht="14.4" x14ac:dyDescent="0.3">
      <c r="A2904">
        <v>34546</v>
      </c>
      <c r="B2904" t="s">
        <v>3879</v>
      </c>
      <c r="C2904" t="s">
        <v>252</v>
      </c>
      <c r="D2904" t="s">
        <v>180</v>
      </c>
      <c r="E2904" s="446" t="s">
        <v>443</v>
      </c>
    </row>
    <row r="2905" spans="1:5" ht="14.4" x14ac:dyDescent="0.3">
      <c r="A2905">
        <v>41387</v>
      </c>
      <c r="B2905" t="s">
        <v>3880</v>
      </c>
      <c r="C2905" t="s">
        <v>247</v>
      </c>
      <c r="D2905" t="s">
        <v>180</v>
      </c>
      <c r="E2905" s="446" t="s">
        <v>7837</v>
      </c>
    </row>
    <row r="2906" spans="1:5" ht="14.4" x14ac:dyDescent="0.3">
      <c r="A2906">
        <v>41388</v>
      </c>
      <c r="B2906" t="s">
        <v>3881</v>
      </c>
      <c r="C2906" t="s">
        <v>247</v>
      </c>
      <c r="D2906" t="s">
        <v>180</v>
      </c>
      <c r="E2906" s="446" t="s">
        <v>7838</v>
      </c>
    </row>
    <row r="2907" spans="1:5" ht="14.4" x14ac:dyDescent="0.3">
      <c r="A2907">
        <v>41380</v>
      </c>
      <c r="B2907" t="s">
        <v>3882</v>
      </c>
      <c r="C2907" t="s">
        <v>179</v>
      </c>
      <c r="D2907" t="s">
        <v>180</v>
      </c>
      <c r="E2907" s="446" t="s">
        <v>7839</v>
      </c>
    </row>
    <row r="2908" spans="1:5" ht="14.4" x14ac:dyDescent="0.3">
      <c r="A2908">
        <v>41381</v>
      </c>
      <c r="B2908" t="s">
        <v>3883</v>
      </c>
      <c r="C2908" t="s">
        <v>179</v>
      </c>
      <c r="D2908" t="s">
        <v>180</v>
      </c>
      <c r="E2908" s="446" t="s">
        <v>7840</v>
      </c>
    </row>
    <row r="2909" spans="1:5" ht="14.4" x14ac:dyDescent="0.3">
      <c r="A2909">
        <v>41382</v>
      </c>
      <c r="B2909" t="s">
        <v>7841</v>
      </c>
      <c r="C2909" t="s">
        <v>179</v>
      </c>
      <c r="D2909" t="s">
        <v>180</v>
      </c>
      <c r="E2909" s="446" t="s">
        <v>7842</v>
      </c>
    </row>
    <row r="2910" spans="1:5" ht="14.4" x14ac:dyDescent="0.3">
      <c r="A2910">
        <v>41383</v>
      </c>
      <c r="B2910" t="s">
        <v>3884</v>
      </c>
      <c r="C2910" t="s">
        <v>179</v>
      </c>
      <c r="D2910" t="s">
        <v>180</v>
      </c>
      <c r="E2910" s="446" t="s">
        <v>7843</v>
      </c>
    </row>
    <row r="2911" spans="1:5" ht="14.4" x14ac:dyDescent="0.3">
      <c r="A2911">
        <v>41385</v>
      </c>
      <c r="B2911" t="s">
        <v>3885</v>
      </c>
      <c r="C2911" t="s">
        <v>179</v>
      </c>
      <c r="D2911" t="s">
        <v>180</v>
      </c>
      <c r="E2911" s="446" t="s">
        <v>7844</v>
      </c>
    </row>
    <row r="2912" spans="1:5" ht="14.4" x14ac:dyDescent="0.3">
      <c r="A2912">
        <v>4058</v>
      </c>
      <c r="B2912" t="s">
        <v>3886</v>
      </c>
      <c r="C2912" t="s">
        <v>375</v>
      </c>
      <c r="D2912" t="s">
        <v>180</v>
      </c>
      <c r="E2912" s="446" t="s">
        <v>7845</v>
      </c>
    </row>
    <row r="2913" spans="1:8" ht="14.4" x14ac:dyDescent="0.3">
      <c r="A2913">
        <v>40974</v>
      </c>
      <c r="B2913" t="s">
        <v>3887</v>
      </c>
      <c r="C2913" t="s">
        <v>378</v>
      </c>
      <c r="D2913" t="s">
        <v>180</v>
      </c>
      <c r="E2913" s="446" t="s">
        <v>7846</v>
      </c>
      <c r="H2913" s="198" t="str">
        <f>E2913</f>
        <v>5.852,83</v>
      </c>
    </row>
    <row r="2914" spans="1:8" ht="14.4" x14ac:dyDescent="0.3">
      <c r="A2914">
        <v>34794</v>
      </c>
      <c r="B2914" t="s">
        <v>3888</v>
      </c>
      <c r="C2914" t="s">
        <v>375</v>
      </c>
      <c r="D2914" t="s">
        <v>180</v>
      </c>
      <c r="E2914" s="446" t="s">
        <v>6862</v>
      </c>
    </row>
    <row r="2915" spans="1:8" ht="14.4" x14ac:dyDescent="0.3">
      <c r="A2915">
        <v>40925</v>
      </c>
      <c r="B2915" t="s">
        <v>3889</v>
      </c>
      <c r="C2915" t="s">
        <v>378</v>
      </c>
      <c r="D2915" t="s">
        <v>180</v>
      </c>
      <c r="E2915" s="446" t="s">
        <v>7847</v>
      </c>
    </row>
    <row r="2916" spans="1:8" ht="14.4" x14ac:dyDescent="0.3">
      <c r="A2916">
        <v>13741</v>
      </c>
      <c r="B2916" t="s">
        <v>3890</v>
      </c>
      <c r="C2916" t="s">
        <v>179</v>
      </c>
      <c r="D2916" t="s">
        <v>180</v>
      </c>
      <c r="E2916" s="446" t="s">
        <v>7848</v>
      </c>
    </row>
    <row r="2917" spans="1:8" ht="14.4" x14ac:dyDescent="0.3">
      <c r="A2917">
        <v>3288</v>
      </c>
      <c r="B2917" t="s">
        <v>3891</v>
      </c>
      <c r="C2917" t="s">
        <v>247</v>
      </c>
      <c r="D2917" t="s">
        <v>189</v>
      </c>
      <c r="E2917" s="446" t="s">
        <v>3670</v>
      </c>
    </row>
    <row r="2918" spans="1:8" ht="14.4" x14ac:dyDescent="0.3">
      <c r="A2918">
        <v>13587</v>
      </c>
      <c r="B2918" t="s">
        <v>3892</v>
      </c>
      <c r="C2918" t="s">
        <v>247</v>
      </c>
      <c r="D2918" t="s">
        <v>180</v>
      </c>
      <c r="E2918" s="446" t="s">
        <v>3893</v>
      </c>
    </row>
    <row r="2919" spans="1:8" ht="14.4" x14ac:dyDescent="0.3">
      <c r="A2919">
        <v>38598</v>
      </c>
      <c r="B2919" t="s">
        <v>3894</v>
      </c>
      <c r="C2919" t="s">
        <v>179</v>
      </c>
      <c r="D2919" t="s">
        <v>180</v>
      </c>
      <c r="E2919" s="446" t="s">
        <v>6461</v>
      </c>
    </row>
    <row r="2920" spans="1:8" ht="14.4" x14ac:dyDescent="0.3">
      <c r="A2920">
        <v>38595</v>
      </c>
      <c r="B2920" t="s">
        <v>3895</v>
      </c>
      <c r="C2920" t="s">
        <v>179</v>
      </c>
      <c r="D2920" t="s">
        <v>180</v>
      </c>
      <c r="E2920" s="446" t="s">
        <v>982</v>
      </c>
    </row>
    <row r="2921" spans="1:8" ht="14.4" x14ac:dyDescent="0.3">
      <c r="A2921">
        <v>38592</v>
      </c>
      <c r="B2921" t="s">
        <v>3896</v>
      </c>
      <c r="C2921" t="s">
        <v>179</v>
      </c>
      <c r="D2921" t="s">
        <v>180</v>
      </c>
      <c r="E2921" s="446" t="s">
        <v>4204</v>
      </c>
    </row>
    <row r="2922" spans="1:8" ht="14.4" x14ac:dyDescent="0.3">
      <c r="A2922">
        <v>38588</v>
      </c>
      <c r="B2922" t="s">
        <v>3898</v>
      </c>
      <c r="C2922" t="s">
        <v>179</v>
      </c>
      <c r="D2922" t="s">
        <v>180</v>
      </c>
      <c r="E2922" s="446" t="s">
        <v>7750</v>
      </c>
    </row>
    <row r="2923" spans="1:8" ht="14.4" x14ac:dyDescent="0.3">
      <c r="A2923">
        <v>38593</v>
      </c>
      <c r="B2923" t="s">
        <v>3899</v>
      </c>
      <c r="C2923" t="s">
        <v>179</v>
      </c>
      <c r="D2923" t="s">
        <v>180</v>
      </c>
      <c r="E2923" s="446" t="s">
        <v>456</v>
      </c>
    </row>
    <row r="2924" spans="1:8" ht="14.4" x14ac:dyDescent="0.3">
      <c r="A2924">
        <v>38589</v>
      </c>
      <c r="B2924" t="s">
        <v>3901</v>
      </c>
      <c r="C2924" t="s">
        <v>179</v>
      </c>
      <c r="D2924" t="s">
        <v>180</v>
      </c>
      <c r="E2924" s="446" t="s">
        <v>4759</v>
      </c>
    </row>
    <row r="2925" spans="1:8" ht="14.4" x14ac:dyDescent="0.3">
      <c r="A2925">
        <v>38594</v>
      </c>
      <c r="B2925" t="s">
        <v>3902</v>
      </c>
      <c r="C2925" t="s">
        <v>179</v>
      </c>
      <c r="D2925" t="s">
        <v>180</v>
      </c>
      <c r="E2925" s="446" t="s">
        <v>7849</v>
      </c>
    </row>
    <row r="2926" spans="1:8" ht="14.4" x14ac:dyDescent="0.3">
      <c r="A2926">
        <v>34773</v>
      </c>
      <c r="B2926" t="s">
        <v>7850</v>
      </c>
      <c r="C2926" t="s">
        <v>179</v>
      </c>
      <c r="D2926" t="s">
        <v>180</v>
      </c>
      <c r="E2926" s="446" t="s">
        <v>454</v>
      </c>
    </row>
    <row r="2927" spans="1:8" ht="14.4" x14ac:dyDescent="0.3">
      <c r="A2927">
        <v>34769</v>
      </c>
      <c r="B2927" t="s">
        <v>3904</v>
      </c>
      <c r="C2927" t="s">
        <v>179</v>
      </c>
      <c r="D2927" t="s">
        <v>180</v>
      </c>
      <c r="E2927" s="446" t="s">
        <v>6456</v>
      </c>
    </row>
    <row r="2928" spans="1:8" ht="14.4" x14ac:dyDescent="0.3">
      <c r="A2928">
        <v>34763</v>
      </c>
      <c r="B2928" t="s">
        <v>7851</v>
      </c>
      <c r="C2928" t="s">
        <v>179</v>
      </c>
      <c r="D2928" t="s">
        <v>180</v>
      </c>
      <c r="E2928" s="446" t="s">
        <v>966</v>
      </c>
    </row>
    <row r="2929" spans="1:8" ht="14.4" x14ac:dyDescent="0.3">
      <c r="A2929">
        <v>34774</v>
      </c>
      <c r="B2929" t="s">
        <v>3905</v>
      </c>
      <c r="C2929" t="s">
        <v>179</v>
      </c>
      <c r="D2929" t="s">
        <v>180</v>
      </c>
      <c r="E2929" s="446" t="s">
        <v>584</v>
      </c>
    </row>
    <row r="2930" spans="1:8" ht="14.4" x14ac:dyDescent="0.3">
      <c r="A2930">
        <v>34771</v>
      </c>
      <c r="B2930" t="s">
        <v>3907</v>
      </c>
      <c r="C2930" t="s">
        <v>179</v>
      </c>
      <c r="D2930" t="s">
        <v>180</v>
      </c>
      <c r="E2930" s="446" t="s">
        <v>7852</v>
      </c>
    </row>
    <row r="2931" spans="1:8" ht="14.4" x14ac:dyDescent="0.3">
      <c r="A2931">
        <v>34764</v>
      </c>
      <c r="B2931" t="s">
        <v>3908</v>
      </c>
      <c r="C2931" t="s">
        <v>179</v>
      </c>
      <c r="D2931" t="s">
        <v>180</v>
      </c>
      <c r="E2931" s="446" t="s">
        <v>1385</v>
      </c>
      <c r="H2931" s="198" t="str">
        <f>E2931</f>
        <v>1,82</v>
      </c>
    </row>
    <row r="2932" spans="1:8" ht="14.4" x14ac:dyDescent="0.3">
      <c r="A2932">
        <v>34788</v>
      </c>
      <c r="B2932" t="s">
        <v>3909</v>
      </c>
      <c r="C2932" t="s">
        <v>179</v>
      </c>
      <c r="D2932" t="s">
        <v>180</v>
      </c>
      <c r="E2932" s="446" t="s">
        <v>1902</v>
      </c>
    </row>
    <row r="2933" spans="1:8" ht="14.4" x14ac:dyDescent="0.3">
      <c r="A2933">
        <v>34781</v>
      </c>
      <c r="B2933" t="s">
        <v>3910</v>
      </c>
      <c r="C2933" t="s">
        <v>179</v>
      </c>
      <c r="D2933" t="s">
        <v>180</v>
      </c>
      <c r="E2933" s="446" t="s">
        <v>5321</v>
      </c>
    </row>
    <row r="2934" spans="1:8" ht="14.4" x14ac:dyDescent="0.3">
      <c r="A2934">
        <v>41682</v>
      </c>
      <c r="B2934" t="s">
        <v>3912</v>
      </c>
      <c r="C2934" t="s">
        <v>179</v>
      </c>
      <c r="D2934" t="s">
        <v>180</v>
      </c>
      <c r="E2934" s="446" t="s">
        <v>7853</v>
      </c>
    </row>
    <row r="2935" spans="1:8" ht="14.4" x14ac:dyDescent="0.3">
      <c r="A2935">
        <v>41683</v>
      </c>
      <c r="B2935" t="s">
        <v>3913</v>
      </c>
      <c r="C2935" t="s">
        <v>179</v>
      </c>
      <c r="D2935" t="s">
        <v>180</v>
      </c>
      <c r="E2935" s="446" t="s">
        <v>2746</v>
      </c>
    </row>
    <row r="2936" spans="1:8" ht="14.4" x14ac:dyDescent="0.3">
      <c r="A2936">
        <v>41680</v>
      </c>
      <c r="B2936" t="s">
        <v>3914</v>
      </c>
      <c r="C2936" t="s">
        <v>179</v>
      </c>
      <c r="D2936" t="s">
        <v>180</v>
      </c>
      <c r="E2936" s="446" t="s">
        <v>7854</v>
      </c>
    </row>
    <row r="2937" spans="1:8" ht="14.4" x14ac:dyDescent="0.3">
      <c r="A2937">
        <v>41679</v>
      </c>
      <c r="B2937" t="s">
        <v>3915</v>
      </c>
      <c r="C2937" t="s">
        <v>179</v>
      </c>
      <c r="D2937" t="s">
        <v>180</v>
      </c>
      <c r="E2937" s="446" t="s">
        <v>5242</v>
      </c>
    </row>
    <row r="2938" spans="1:8" ht="14.4" x14ac:dyDescent="0.3">
      <c r="A2938">
        <v>41681</v>
      </c>
      <c r="B2938" t="s">
        <v>3917</v>
      </c>
      <c r="C2938" t="s">
        <v>179</v>
      </c>
      <c r="D2938" t="s">
        <v>180</v>
      </c>
      <c r="E2938" s="446" t="s">
        <v>3777</v>
      </c>
    </row>
    <row r="2939" spans="1:8" ht="14.4" x14ac:dyDescent="0.3">
      <c r="A2939">
        <v>43386</v>
      </c>
      <c r="B2939" t="s">
        <v>3918</v>
      </c>
      <c r="C2939" t="s">
        <v>179</v>
      </c>
      <c r="D2939" t="s">
        <v>180</v>
      </c>
      <c r="E2939" s="446" t="s">
        <v>7855</v>
      </c>
    </row>
    <row r="2940" spans="1:8" ht="14.4" x14ac:dyDescent="0.3">
      <c r="A2940">
        <v>4059</v>
      </c>
      <c r="B2940" t="s">
        <v>3919</v>
      </c>
      <c r="C2940" t="s">
        <v>247</v>
      </c>
      <c r="D2940" t="s">
        <v>180</v>
      </c>
      <c r="E2940" s="446" t="s">
        <v>7853</v>
      </c>
    </row>
    <row r="2941" spans="1:8" ht="14.4" x14ac:dyDescent="0.3">
      <c r="A2941">
        <v>4062</v>
      </c>
      <c r="B2941" t="s">
        <v>3920</v>
      </c>
      <c r="C2941" t="s">
        <v>179</v>
      </c>
      <c r="D2941" t="s">
        <v>180</v>
      </c>
      <c r="E2941" s="446" t="s">
        <v>7853</v>
      </c>
    </row>
    <row r="2942" spans="1:8" ht="14.4" x14ac:dyDescent="0.3">
      <c r="A2942">
        <v>4061</v>
      </c>
      <c r="B2942" t="s">
        <v>3921</v>
      </c>
      <c r="C2942" t="s">
        <v>179</v>
      </c>
      <c r="D2942" t="s">
        <v>180</v>
      </c>
      <c r="E2942" s="446" t="s">
        <v>7856</v>
      </c>
    </row>
    <row r="2943" spans="1:8" ht="14.4" x14ac:dyDescent="0.3">
      <c r="A2943">
        <v>41315</v>
      </c>
      <c r="B2943" t="s">
        <v>3923</v>
      </c>
      <c r="C2943" t="s">
        <v>252</v>
      </c>
      <c r="D2943" t="s">
        <v>180</v>
      </c>
      <c r="E2943" s="446" t="s">
        <v>7857</v>
      </c>
    </row>
    <row r="2944" spans="1:8" ht="14.4" x14ac:dyDescent="0.3">
      <c r="A2944">
        <v>43148</v>
      </c>
      <c r="B2944" t="s">
        <v>3924</v>
      </c>
      <c r="C2944" t="s">
        <v>252</v>
      </c>
      <c r="D2944" t="s">
        <v>180</v>
      </c>
      <c r="E2944" s="446" t="s">
        <v>7858</v>
      </c>
    </row>
    <row r="2945" spans="1:8" ht="14.4" x14ac:dyDescent="0.3">
      <c r="A2945">
        <v>43147</v>
      </c>
      <c r="B2945" t="s">
        <v>3925</v>
      </c>
      <c r="C2945" t="s">
        <v>252</v>
      </c>
      <c r="D2945" t="s">
        <v>180</v>
      </c>
      <c r="E2945" s="446" t="s">
        <v>1375</v>
      </c>
    </row>
    <row r="2946" spans="1:8" ht="14.4" x14ac:dyDescent="0.3">
      <c r="A2946">
        <v>10608</v>
      </c>
      <c r="B2946" t="s">
        <v>3926</v>
      </c>
      <c r="C2946" t="s">
        <v>179</v>
      </c>
      <c r="D2946" t="s">
        <v>189</v>
      </c>
      <c r="E2946" s="446" t="s">
        <v>7859</v>
      </c>
    </row>
    <row r="2947" spans="1:8" ht="14.4" x14ac:dyDescent="0.3">
      <c r="A2947">
        <v>4069</v>
      </c>
      <c r="B2947" t="s">
        <v>3927</v>
      </c>
      <c r="C2947" t="s">
        <v>375</v>
      </c>
      <c r="D2947" t="s">
        <v>180</v>
      </c>
      <c r="E2947" s="446" t="s">
        <v>7860</v>
      </c>
    </row>
    <row r="2948" spans="1:8" ht="14.4" x14ac:dyDescent="0.3">
      <c r="A2948">
        <v>40819</v>
      </c>
      <c r="B2948" t="s">
        <v>3928</v>
      </c>
      <c r="C2948" t="s">
        <v>378</v>
      </c>
      <c r="D2948" t="s">
        <v>180</v>
      </c>
      <c r="E2948" s="446" t="s">
        <v>7861</v>
      </c>
    </row>
    <row r="2949" spans="1:8" ht="14.4" x14ac:dyDescent="0.3">
      <c r="A2949">
        <v>34361</v>
      </c>
      <c r="B2949" t="s">
        <v>3929</v>
      </c>
      <c r="C2949" t="s">
        <v>252</v>
      </c>
      <c r="D2949" t="s">
        <v>180</v>
      </c>
      <c r="E2949" s="446" t="s">
        <v>7862</v>
      </c>
    </row>
    <row r="2950" spans="1:8" ht="14.4" x14ac:dyDescent="0.3">
      <c r="A2950">
        <v>36512</v>
      </c>
      <c r="B2950" t="s">
        <v>7863</v>
      </c>
      <c r="C2950" t="s">
        <v>179</v>
      </c>
      <c r="D2950" t="s">
        <v>180</v>
      </c>
      <c r="E2950" s="446" t="s">
        <v>7864</v>
      </c>
    </row>
    <row r="2951" spans="1:8" ht="14.4" x14ac:dyDescent="0.3">
      <c r="A2951">
        <v>44478</v>
      </c>
      <c r="B2951" t="s">
        <v>3931</v>
      </c>
      <c r="C2951" t="s">
        <v>252</v>
      </c>
      <c r="D2951" t="s">
        <v>180</v>
      </c>
      <c r="E2951" s="446" t="s">
        <v>6373</v>
      </c>
    </row>
    <row r="2952" spans="1:8" ht="14.4" x14ac:dyDescent="0.3">
      <c r="A2952">
        <v>44477</v>
      </c>
      <c r="B2952" t="s">
        <v>3932</v>
      </c>
      <c r="C2952" t="s">
        <v>252</v>
      </c>
      <c r="D2952" t="s">
        <v>180</v>
      </c>
      <c r="E2952" s="446" t="s">
        <v>6373</v>
      </c>
    </row>
    <row r="2953" spans="1:8" ht="14.4" x14ac:dyDescent="0.3">
      <c r="A2953">
        <v>11697</v>
      </c>
      <c r="B2953" t="s">
        <v>3933</v>
      </c>
      <c r="C2953" t="s">
        <v>179</v>
      </c>
      <c r="D2953" t="s">
        <v>180</v>
      </c>
      <c r="E2953" s="446" t="s">
        <v>7865</v>
      </c>
    </row>
    <row r="2954" spans="1:8" ht="14.4" x14ac:dyDescent="0.3">
      <c r="A2954">
        <v>11698</v>
      </c>
      <c r="B2954" t="s">
        <v>3934</v>
      </c>
      <c r="C2954" t="s">
        <v>179</v>
      </c>
      <c r="D2954" t="s">
        <v>180</v>
      </c>
      <c r="E2954" s="446" t="s">
        <v>7866</v>
      </c>
    </row>
    <row r="2955" spans="1:8" ht="14.4" x14ac:dyDescent="0.3">
      <c r="A2955">
        <v>11699</v>
      </c>
      <c r="B2955" t="s">
        <v>7867</v>
      </c>
      <c r="C2955" t="s">
        <v>179</v>
      </c>
      <c r="D2955" t="s">
        <v>180</v>
      </c>
      <c r="E2955" s="446" t="s">
        <v>7868</v>
      </c>
    </row>
    <row r="2956" spans="1:8" ht="14.4" x14ac:dyDescent="0.3">
      <c r="A2956">
        <v>10432</v>
      </c>
      <c r="B2956" t="s">
        <v>3935</v>
      </c>
      <c r="C2956" t="s">
        <v>179</v>
      </c>
      <c r="D2956" t="s">
        <v>180</v>
      </c>
      <c r="E2956" s="446" t="s">
        <v>7869</v>
      </c>
    </row>
    <row r="2957" spans="1:8" ht="14.4" x14ac:dyDescent="0.3">
      <c r="A2957">
        <v>44020</v>
      </c>
      <c r="B2957" t="s">
        <v>3936</v>
      </c>
      <c r="C2957" t="s">
        <v>179</v>
      </c>
      <c r="D2957" t="s">
        <v>180</v>
      </c>
      <c r="E2957" s="446" t="s">
        <v>7870</v>
      </c>
    </row>
    <row r="2958" spans="1:8" ht="14.4" x14ac:dyDescent="0.3">
      <c r="A2958">
        <v>41419</v>
      </c>
      <c r="B2958" t="s">
        <v>7871</v>
      </c>
      <c r="C2958" t="s">
        <v>179</v>
      </c>
      <c r="D2958" t="s">
        <v>180</v>
      </c>
      <c r="E2958" s="446" t="s">
        <v>1162</v>
      </c>
    </row>
    <row r="2959" spans="1:8" ht="14.4" x14ac:dyDescent="0.3">
      <c r="A2959">
        <v>41420</v>
      </c>
      <c r="B2959" t="s">
        <v>3937</v>
      </c>
      <c r="C2959" t="s">
        <v>179</v>
      </c>
      <c r="D2959" t="s">
        <v>180</v>
      </c>
      <c r="E2959" s="446" t="s">
        <v>1921</v>
      </c>
    </row>
    <row r="2960" spans="1:8" ht="14.4" x14ac:dyDescent="0.3">
      <c r="A2960">
        <v>41421</v>
      </c>
      <c r="B2960" t="s">
        <v>7872</v>
      </c>
      <c r="C2960" t="s">
        <v>179</v>
      </c>
      <c r="D2960" t="s">
        <v>180</v>
      </c>
      <c r="E2960" s="446" t="s">
        <v>1519</v>
      </c>
      <c r="G2960" s="199">
        <f>E2960*220</f>
        <v>2428.7999999999997</v>
      </c>
      <c r="H2960" s="199">
        <f>G2960/2.11554</f>
        <v>1148.0756686236136</v>
      </c>
    </row>
    <row r="2961" spans="1:8" ht="14.4" x14ac:dyDescent="0.3">
      <c r="A2961">
        <v>41422</v>
      </c>
      <c r="B2961" t="s">
        <v>3939</v>
      </c>
      <c r="C2961" t="s">
        <v>179</v>
      </c>
      <c r="D2961" t="s">
        <v>180</v>
      </c>
      <c r="E2961" s="446" t="s">
        <v>7873</v>
      </c>
      <c r="G2961" s="199" t="str">
        <f>E2961</f>
        <v>15,12</v>
      </c>
      <c r="H2961" s="199">
        <f>G2961/1.7146</f>
        <v>8.8183832963956608</v>
      </c>
    </row>
    <row r="2962" spans="1:8" ht="14.4" x14ac:dyDescent="0.3">
      <c r="A2962">
        <v>41425</v>
      </c>
      <c r="B2962" t="s">
        <v>3940</v>
      </c>
      <c r="C2962" t="s">
        <v>179</v>
      </c>
      <c r="D2962" t="s">
        <v>180</v>
      </c>
      <c r="E2962" s="446" t="s">
        <v>1987</v>
      </c>
    </row>
    <row r="2963" spans="1:8" ht="14.4" x14ac:dyDescent="0.3">
      <c r="A2963">
        <v>41426</v>
      </c>
      <c r="B2963" t="s">
        <v>3941</v>
      </c>
      <c r="C2963" t="s">
        <v>179</v>
      </c>
      <c r="D2963" t="s">
        <v>180</v>
      </c>
      <c r="E2963" s="446" t="s">
        <v>7874</v>
      </c>
    </row>
    <row r="2964" spans="1:8" ht="14.4" x14ac:dyDescent="0.3">
      <c r="A2964">
        <v>41414</v>
      </c>
      <c r="B2964" t="s">
        <v>3942</v>
      </c>
      <c r="C2964" t="s">
        <v>179</v>
      </c>
      <c r="D2964" t="s">
        <v>180</v>
      </c>
      <c r="E2964" s="446" t="s">
        <v>7875</v>
      </c>
    </row>
    <row r="2965" spans="1:8" ht="14.4" x14ac:dyDescent="0.3">
      <c r="A2965">
        <v>41415</v>
      </c>
      <c r="B2965" t="s">
        <v>3943</v>
      </c>
      <c r="C2965" t="s">
        <v>179</v>
      </c>
      <c r="D2965" t="s">
        <v>180</v>
      </c>
      <c r="E2965" s="446" t="s">
        <v>7876</v>
      </c>
    </row>
    <row r="2966" spans="1:8" ht="14.4" x14ac:dyDescent="0.3">
      <c r="A2966">
        <v>37514</v>
      </c>
      <c r="B2966" t="s">
        <v>3944</v>
      </c>
      <c r="C2966" t="s">
        <v>179</v>
      </c>
      <c r="D2966" t="s">
        <v>189</v>
      </c>
      <c r="E2966" s="446" t="s">
        <v>7877</v>
      </c>
    </row>
    <row r="2967" spans="1:8" ht="14.4" x14ac:dyDescent="0.3">
      <c r="A2967">
        <v>37519</v>
      </c>
      <c r="B2967" t="s">
        <v>3945</v>
      </c>
      <c r="C2967" t="s">
        <v>179</v>
      </c>
      <c r="D2967" t="s">
        <v>180</v>
      </c>
      <c r="E2967" s="446" t="s">
        <v>7878</v>
      </c>
    </row>
    <row r="2968" spans="1:8" ht="14.4" x14ac:dyDescent="0.3">
      <c r="A2968">
        <v>37520</v>
      </c>
      <c r="B2968" t="s">
        <v>3946</v>
      </c>
      <c r="C2968" t="s">
        <v>179</v>
      </c>
      <c r="D2968" t="s">
        <v>180</v>
      </c>
      <c r="E2968" s="446" t="s">
        <v>7879</v>
      </c>
    </row>
    <row r="2969" spans="1:8" ht="14.4" x14ac:dyDescent="0.3">
      <c r="A2969">
        <v>37521</v>
      </c>
      <c r="B2969" t="s">
        <v>3947</v>
      </c>
      <c r="C2969" t="s">
        <v>179</v>
      </c>
      <c r="D2969" t="s">
        <v>180</v>
      </c>
      <c r="E2969" s="446" t="s">
        <v>7880</v>
      </c>
    </row>
    <row r="2970" spans="1:8" ht="14.4" x14ac:dyDescent="0.3">
      <c r="A2970">
        <v>37522</v>
      </c>
      <c r="B2970" t="s">
        <v>3948</v>
      </c>
      <c r="C2970" t="s">
        <v>179</v>
      </c>
      <c r="D2970" t="s">
        <v>180</v>
      </c>
      <c r="E2970" s="446" t="s">
        <v>7881</v>
      </c>
    </row>
    <row r="2971" spans="1:8" ht="14.4" x14ac:dyDescent="0.3">
      <c r="A2971">
        <v>37546</v>
      </c>
      <c r="B2971" t="s">
        <v>3949</v>
      </c>
      <c r="C2971" t="s">
        <v>179</v>
      </c>
      <c r="D2971" t="s">
        <v>180</v>
      </c>
      <c r="E2971" s="446" t="s">
        <v>3950</v>
      </c>
    </row>
    <row r="2972" spans="1:8" ht="14.4" x14ac:dyDescent="0.3">
      <c r="A2972">
        <v>37544</v>
      </c>
      <c r="B2972" t="s">
        <v>3951</v>
      </c>
      <c r="C2972" t="s">
        <v>179</v>
      </c>
      <c r="D2972" t="s">
        <v>180</v>
      </c>
      <c r="E2972" s="446" t="s">
        <v>3952</v>
      </c>
    </row>
    <row r="2973" spans="1:8" ht="14.4" x14ac:dyDescent="0.3">
      <c r="A2973">
        <v>37545</v>
      </c>
      <c r="B2973" t="s">
        <v>3953</v>
      </c>
      <c r="C2973" t="s">
        <v>179</v>
      </c>
      <c r="D2973" t="s">
        <v>180</v>
      </c>
      <c r="E2973" s="446" t="s">
        <v>3954</v>
      </c>
    </row>
    <row r="2974" spans="1:8" ht="14.4" x14ac:dyDescent="0.3">
      <c r="A2974">
        <v>36793</v>
      </c>
      <c r="B2974" t="s">
        <v>3955</v>
      </c>
      <c r="C2974" t="s">
        <v>179</v>
      </c>
      <c r="D2974" t="s">
        <v>180</v>
      </c>
      <c r="E2974" s="446" t="s">
        <v>7882</v>
      </c>
    </row>
    <row r="2975" spans="1:8" ht="14.4" x14ac:dyDescent="0.3">
      <c r="A2975">
        <v>11769</v>
      </c>
      <c r="B2975" t="s">
        <v>3956</v>
      </c>
      <c r="C2975" t="s">
        <v>179</v>
      </c>
      <c r="D2975" t="s">
        <v>180</v>
      </c>
      <c r="E2975" s="446" t="s">
        <v>7883</v>
      </c>
    </row>
    <row r="2976" spans="1:8" ht="14.4" x14ac:dyDescent="0.3">
      <c r="A2976">
        <v>11771</v>
      </c>
      <c r="B2976" t="s">
        <v>3957</v>
      </c>
      <c r="C2976" t="s">
        <v>179</v>
      </c>
      <c r="D2976" t="s">
        <v>180</v>
      </c>
      <c r="E2976" s="446" t="s">
        <v>7884</v>
      </c>
    </row>
    <row r="2977" spans="1:5" ht="14.4" x14ac:dyDescent="0.3">
      <c r="A2977">
        <v>39919</v>
      </c>
      <c r="B2977" t="s">
        <v>7885</v>
      </c>
      <c r="C2977" t="s">
        <v>179</v>
      </c>
      <c r="D2977" t="s">
        <v>180</v>
      </c>
      <c r="E2977" s="446" t="s">
        <v>3958</v>
      </c>
    </row>
    <row r="2978" spans="1:5" ht="14.4" x14ac:dyDescent="0.3">
      <c r="A2978">
        <v>38385</v>
      </c>
      <c r="B2978" t="s">
        <v>7886</v>
      </c>
      <c r="C2978" t="s">
        <v>179</v>
      </c>
      <c r="D2978" t="s">
        <v>180</v>
      </c>
      <c r="E2978" s="446" t="s">
        <v>3959</v>
      </c>
    </row>
    <row r="2979" spans="1:5" ht="14.4" x14ac:dyDescent="0.3">
      <c r="A2979">
        <v>36800</v>
      </c>
      <c r="B2979" t="s">
        <v>7887</v>
      </c>
      <c r="C2979" t="s">
        <v>179</v>
      </c>
      <c r="D2979" t="s">
        <v>180</v>
      </c>
      <c r="E2979" s="446" t="s">
        <v>7888</v>
      </c>
    </row>
    <row r="2980" spans="1:5" ht="14.4" x14ac:dyDescent="0.3">
      <c r="A2980">
        <v>37587</v>
      </c>
      <c r="B2980" t="s">
        <v>3960</v>
      </c>
      <c r="C2980" t="s">
        <v>179</v>
      </c>
      <c r="D2980" t="s">
        <v>180</v>
      </c>
      <c r="E2980" s="446" t="s">
        <v>7889</v>
      </c>
    </row>
    <row r="2981" spans="1:5" ht="14.4" x14ac:dyDescent="0.3">
      <c r="A2981">
        <v>11561</v>
      </c>
      <c r="B2981" t="s">
        <v>3961</v>
      </c>
      <c r="C2981" t="s">
        <v>179</v>
      </c>
      <c r="D2981" t="s">
        <v>180</v>
      </c>
      <c r="E2981" s="446" t="s">
        <v>3962</v>
      </c>
    </row>
    <row r="2982" spans="1:5" ht="14.4" x14ac:dyDescent="0.3">
      <c r="A2982">
        <v>43604</v>
      </c>
      <c r="B2982" t="s">
        <v>3963</v>
      </c>
      <c r="C2982" t="s">
        <v>179</v>
      </c>
      <c r="D2982" t="s">
        <v>180</v>
      </c>
      <c r="E2982" s="446" t="s">
        <v>3964</v>
      </c>
    </row>
    <row r="2983" spans="1:5" ht="14.4" x14ac:dyDescent="0.3">
      <c r="A2983">
        <v>11560</v>
      </c>
      <c r="B2983" t="s">
        <v>3965</v>
      </c>
      <c r="C2983" t="s">
        <v>179</v>
      </c>
      <c r="D2983" t="s">
        <v>180</v>
      </c>
      <c r="E2983" s="446" t="s">
        <v>3966</v>
      </c>
    </row>
    <row r="2984" spans="1:5" ht="14.4" x14ac:dyDescent="0.3">
      <c r="A2984">
        <v>11499</v>
      </c>
      <c r="B2984" t="s">
        <v>3967</v>
      </c>
      <c r="C2984" t="s">
        <v>179</v>
      </c>
      <c r="D2984" t="s">
        <v>180</v>
      </c>
      <c r="E2984" s="446" t="s">
        <v>7890</v>
      </c>
    </row>
    <row r="2985" spans="1:5" ht="14.4" x14ac:dyDescent="0.3">
      <c r="A2985">
        <v>34761</v>
      </c>
      <c r="B2985" t="s">
        <v>3968</v>
      </c>
      <c r="C2985" t="s">
        <v>375</v>
      </c>
      <c r="D2985" t="s">
        <v>180</v>
      </c>
      <c r="E2985" s="446" t="s">
        <v>7891</v>
      </c>
    </row>
    <row r="2986" spans="1:5" ht="14.4" x14ac:dyDescent="0.3">
      <c r="A2986">
        <v>40924</v>
      </c>
      <c r="B2986" t="s">
        <v>3969</v>
      </c>
      <c r="C2986" t="s">
        <v>378</v>
      </c>
      <c r="D2986" t="s">
        <v>180</v>
      </c>
      <c r="E2986" s="446" t="s">
        <v>7892</v>
      </c>
    </row>
    <row r="2987" spans="1:5" ht="14.4" x14ac:dyDescent="0.3">
      <c r="A2987">
        <v>40983</v>
      </c>
      <c r="B2987" t="s">
        <v>3970</v>
      </c>
      <c r="C2987" t="s">
        <v>378</v>
      </c>
      <c r="D2987" t="s">
        <v>180</v>
      </c>
      <c r="E2987" s="446" t="s">
        <v>7893</v>
      </c>
    </row>
    <row r="2988" spans="1:5" ht="14.4" x14ac:dyDescent="0.3">
      <c r="A2988">
        <v>44497</v>
      </c>
      <c r="B2988" t="s">
        <v>3971</v>
      </c>
      <c r="C2988" t="s">
        <v>375</v>
      </c>
      <c r="D2988" t="s">
        <v>180</v>
      </c>
      <c r="E2988" s="446" t="s">
        <v>2495</v>
      </c>
    </row>
    <row r="2989" spans="1:5" ht="14.4" x14ac:dyDescent="0.3">
      <c r="A2989">
        <v>2437</v>
      </c>
      <c r="B2989" t="s">
        <v>3972</v>
      </c>
      <c r="C2989" t="s">
        <v>375</v>
      </c>
      <c r="D2989" t="s">
        <v>180</v>
      </c>
      <c r="E2989" s="446" t="s">
        <v>2892</v>
      </c>
    </row>
    <row r="2990" spans="1:5" ht="14.4" x14ac:dyDescent="0.3">
      <c r="A2990">
        <v>40921</v>
      </c>
      <c r="B2990" t="s">
        <v>3973</v>
      </c>
      <c r="C2990" t="s">
        <v>378</v>
      </c>
      <c r="D2990" t="s">
        <v>180</v>
      </c>
      <c r="E2990" s="446" t="s">
        <v>7894</v>
      </c>
    </row>
    <row r="2991" spans="1:5" ht="14.4" x14ac:dyDescent="0.3">
      <c r="A2991">
        <v>14252</v>
      </c>
      <c r="B2991" t="s">
        <v>3974</v>
      </c>
      <c r="C2991" t="s">
        <v>179</v>
      </c>
      <c r="D2991" t="s">
        <v>180</v>
      </c>
      <c r="E2991" s="446" t="s">
        <v>7895</v>
      </c>
    </row>
    <row r="2992" spans="1:5" ht="14.4" x14ac:dyDescent="0.3">
      <c r="A2992">
        <v>730</v>
      </c>
      <c r="B2992" t="s">
        <v>3975</v>
      </c>
      <c r="C2992" t="s">
        <v>179</v>
      </c>
      <c r="D2992" t="s">
        <v>180</v>
      </c>
      <c r="E2992" s="446" t="s">
        <v>7896</v>
      </c>
    </row>
    <row r="2993" spans="1:8" ht="14.4" x14ac:dyDescent="0.3">
      <c r="A2993">
        <v>723</v>
      </c>
      <c r="B2993" t="s">
        <v>3976</v>
      </c>
      <c r="C2993" t="s">
        <v>179</v>
      </c>
      <c r="D2993" t="s">
        <v>180</v>
      </c>
      <c r="E2993" s="446" t="s">
        <v>7897</v>
      </c>
    </row>
    <row r="2994" spans="1:8" ht="14.4" x14ac:dyDescent="0.3">
      <c r="A2994">
        <v>36502</v>
      </c>
      <c r="B2994" t="s">
        <v>3977</v>
      </c>
      <c r="C2994" t="s">
        <v>179</v>
      </c>
      <c r="D2994" t="s">
        <v>180</v>
      </c>
      <c r="E2994" s="446" t="s">
        <v>7898</v>
      </c>
    </row>
    <row r="2995" spans="1:8" ht="14.4" x14ac:dyDescent="0.3">
      <c r="A2995">
        <v>36503</v>
      </c>
      <c r="B2995" t="s">
        <v>3978</v>
      </c>
      <c r="C2995" t="s">
        <v>179</v>
      </c>
      <c r="D2995" t="s">
        <v>180</v>
      </c>
      <c r="E2995" s="446" t="s">
        <v>7899</v>
      </c>
    </row>
    <row r="2996" spans="1:8" ht="14.4" x14ac:dyDescent="0.3">
      <c r="A2996">
        <v>4090</v>
      </c>
      <c r="B2996" t="s">
        <v>7900</v>
      </c>
      <c r="C2996" t="s">
        <v>179</v>
      </c>
      <c r="D2996" t="s">
        <v>189</v>
      </c>
      <c r="E2996" s="446" t="s">
        <v>7901</v>
      </c>
    </row>
    <row r="2997" spans="1:8" ht="14.4" x14ac:dyDescent="0.3">
      <c r="A2997">
        <v>13227</v>
      </c>
      <c r="B2997" t="s">
        <v>3979</v>
      </c>
      <c r="C2997" t="s">
        <v>179</v>
      </c>
      <c r="D2997" t="s">
        <v>180</v>
      </c>
      <c r="E2997" s="446" t="s">
        <v>7902</v>
      </c>
    </row>
    <row r="2998" spans="1:8" ht="14.4" x14ac:dyDescent="0.3">
      <c r="A2998">
        <v>10597</v>
      </c>
      <c r="B2998" t="s">
        <v>3980</v>
      </c>
      <c r="C2998" t="s">
        <v>179</v>
      </c>
      <c r="D2998" t="s">
        <v>180</v>
      </c>
      <c r="E2998" s="446" t="s">
        <v>7903</v>
      </c>
    </row>
    <row r="2999" spans="1:8" ht="14.4" x14ac:dyDescent="0.3">
      <c r="A2999">
        <v>39628</v>
      </c>
      <c r="B2999" t="s">
        <v>3981</v>
      </c>
      <c r="C2999" t="s">
        <v>179</v>
      </c>
      <c r="D2999" t="s">
        <v>180</v>
      </c>
      <c r="E2999" s="446" t="s">
        <v>7904</v>
      </c>
    </row>
    <row r="3000" spans="1:8" ht="14.4" x14ac:dyDescent="0.3">
      <c r="A3000">
        <v>39404</v>
      </c>
      <c r="B3000" t="s">
        <v>3982</v>
      </c>
      <c r="C3000" t="s">
        <v>179</v>
      </c>
      <c r="D3000" t="s">
        <v>180</v>
      </c>
      <c r="E3000" s="446" t="s">
        <v>7905</v>
      </c>
    </row>
    <row r="3001" spans="1:8" ht="14.4" x14ac:dyDescent="0.3">
      <c r="A3001">
        <v>39402</v>
      </c>
      <c r="B3001" t="s">
        <v>3983</v>
      </c>
      <c r="C3001" t="s">
        <v>179</v>
      </c>
      <c r="D3001" t="s">
        <v>180</v>
      </c>
      <c r="E3001" s="446" t="s">
        <v>7906</v>
      </c>
    </row>
    <row r="3002" spans="1:8" ht="14.4" x14ac:dyDescent="0.3">
      <c r="A3002">
        <v>39403</v>
      </c>
      <c r="B3002" t="s">
        <v>3984</v>
      </c>
      <c r="C3002" t="s">
        <v>179</v>
      </c>
      <c r="D3002" t="s">
        <v>180</v>
      </c>
      <c r="E3002" s="446" t="s">
        <v>7907</v>
      </c>
    </row>
    <row r="3003" spans="1:8" ht="14.4" x14ac:dyDescent="0.3">
      <c r="A3003">
        <v>4093</v>
      </c>
      <c r="B3003" t="s">
        <v>3985</v>
      </c>
      <c r="C3003" t="s">
        <v>375</v>
      </c>
      <c r="D3003" t="s">
        <v>189</v>
      </c>
      <c r="E3003" s="446" t="s">
        <v>3577</v>
      </c>
    </row>
    <row r="3004" spans="1:8" ht="14.4" x14ac:dyDescent="0.3">
      <c r="A3004">
        <v>10512</v>
      </c>
      <c r="B3004" t="s">
        <v>3986</v>
      </c>
      <c r="C3004" t="s">
        <v>378</v>
      </c>
      <c r="D3004" t="s">
        <v>180</v>
      </c>
      <c r="E3004" s="446" t="s">
        <v>7908</v>
      </c>
      <c r="H3004" s="198" t="str">
        <f>E3004</f>
        <v>4.760,41</v>
      </c>
    </row>
    <row r="3005" spans="1:8" ht="14.4" x14ac:dyDescent="0.3">
      <c r="A3005">
        <v>4243</v>
      </c>
      <c r="B3005" t="s">
        <v>3987</v>
      </c>
      <c r="C3005" t="s">
        <v>375</v>
      </c>
      <c r="D3005" t="s">
        <v>180</v>
      </c>
      <c r="E3005" s="446" t="s">
        <v>7909</v>
      </c>
    </row>
    <row r="3006" spans="1:8" ht="14.4" x14ac:dyDescent="0.3">
      <c r="A3006">
        <v>20020</v>
      </c>
      <c r="B3006" t="s">
        <v>3988</v>
      </c>
      <c r="C3006" t="s">
        <v>375</v>
      </c>
      <c r="D3006" t="s">
        <v>180</v>
      </c>
      <c r="E3006" s="446" t="s">
        <v>7910</v>
      </c>
    </row>
    <row r="3007" spans="1:8" ht="14.4" x14ac:dyDescent="0.3">
      <c r="A3007">
        <v>41038</v>
      </c>
      <c r="B3007" t="s">
        <v>3990</v>
      </c>
      <c r="C3007" t="s">
        <v>378</v>
      </c>
      <c r="D3007" t="s">
        <v>180</v>
      </c>
      <c r="E3007" s="446" t="s">
        <v>7911</v>
      </c>
    </row>
    <row r="3008" spans="1:8" ht="14.4" x14ac:dyDescent="0.3">
      <c r="A3008">
        <v>4094</v>
      </c>
      <c r="B3008" t="s">
        <v>3991</v>
      </c>
      <c r="C3008" t="s">
        <v>375</v>
      </c>
      <c r="D3008" t="s">
        <v>180</v>
      </c>
      <c r="E3008" s="446" t="s">
        <v>7912</v>
      </c>
    </row>
    <row r="3009" spans="1:5" ht="14.4" x14ac:dyDescent="0.3">
      <c r="A3009">
        <v>40988</v>
      </c>
      <c r="B3009" t="s">
        <v>3992</v>
      </c>
      <c r="C3009" t="s">
        <v>378</v>
      </c>
      <c r="D3009" t="s">
        <v>180</v>
      </c>
      <c r="E3009" s="446" t="s">
        <v>7913</v>
      </c>
    </row>
    <row r="3010" spans="1:5" ht="14.4" x14ac:dyDescent="0.3">
      <c r="A3010">
        <v>4095</v>
      </c>
      <c r="B3010" t="s">
        <v>3993</v>
      </c>
      <c r="C3010" t="s">
        <v>375</v>
      </c>
      <c r="D3010" t="s">
        <v>180</v>
      </c>
      <c r="E3010" s="446" t="s">
        <v>2099</v>
      </c>
    </row>
    <row r="3011" spans="1:5" ht="14.4" x14ac:dyDescent="0.3">
      <c r="A3011">
        <v>40990</v>
      </c>
      <c r="B3011" t="s">
        <v>3994</v>
      </c>
      <c r="C3011" t="s">
        <v>378</v>
      </c>
      <c r="D3011" t="s">
        <v>180</v>
      </c>
      <c r="E3011" s="446" t="s">
        <v>7914</v>
      </c>
    </row>
    <row r="3012" spans="1:5" ht="14.4" x14ac:dyDescent="0.3">
      <c r="A3012">
        <v>4096</v>
      </c>
      <c r="B3012" t="s">
        <v>3995</v>
      </c>
      <c r="C3012" t="s">
        <v>375</v>
      </c>
      <c r="D3012" t="s">
        <v>180</v>
      </c>
      <c r="E3012" s="446" t="s">
        <v>7915</v>
      </c>
    </row>
    <row r="3013" spans="1:5" ht="14.4" x14ac:dyDescent="0.3">
      <c r="A3013">
        <v>40992</v>
      </c>
      <c r="B3013" t="s">
        <v>3996</v>
      </c>
      <c r="C3013" t="s">
        <v>378</v>
      </c>
      <c r="D3013" t="s">
        <v>180</v>
      </c>
      <c r="E3013" s="446" t="s">
        <v>7916</v>
      </c>
    </row>
    <row r="3014" spans="1:5" ht="14.4" x14ac:dyDescent="0.3">
      <c r="A3014">
        <v>4114</v>
      </c>
      <c r="B3014" t="s">
        <v>3997</v>
      </c>
      <c r="C3014" t="s">
        <v>179</v>
      </c>
      <c r="D3014" t="s">
        <v>180</v>
      </c>
      <c r="E3014" s="446" t="s">
        <v>7917</v>
      </c>
    </row>
    <row r="3015" spans="1:5" ht="14.4" x14ac:dyDescent="0.3">
      <c r="A3015">
        <v>36797</v>
      </c>
      <c r="B3015" t="s">
        <v>3998</v>
      </c>
      <c r="C3015" t="s">
        <v>179</v>
      </c>
      <c r="D3015" t="s">
        <v>180</v>
      </c>
      <c r="E3015" s="446" t="s">
        <v>7918</v>
      </c>
    </row>
    <row r="3016" spans="1:5" ht="14.4" x14ac:dyDescent="0.3">
      <c r="A3016">
        <v>4107</v>
      </c>
      <c r="B3016" t="s">
        <v>7919</v>
      </c>
      <c r="C3016" t="s">
        <v>179</v>
      </c>
      <c r="D3016" t="s">
        <v>180</v>
      </c>
      <c r="E3016" s="446" t="s">
        <v>7920</v>
      </c>
    </row>
    <row r="3017" spans="1:5" ht="14.4" x14ac:dyDescent="0.3">
      <c r="A3017">
        <v>4102</v>
      </c>
      <c r="B3017" t="s">
        <v>3999</v>
      </c>
      <c r="C3017" t="s">
        <v>179</v>
      </c>
      <c r="D3017" t="s">
        <v>189</v>
      </c>
      <c r="E3017" s="446" t="s">
        <v>7921</v>
      </c>
    </row>
    <row r="3018" spans="1:5" ht="14.4" x14ac:dyDescent="0.3">
      <c r="A3018">
        <v>36799</v>
      </c>
      <c r="B3018" t="s">
        <v>4000</v>
      </c>
      <c r="C3018" t="s">
        <v>179</v>
      </c>
      <c r="D3018" t="s">
        <v>180</v>
      </c>
      <c r="E3018" s="446" t="s">
        <v>7922</v>
      </c>
    </row>
    <row r="3019" spans="1:5" ht="14.4" x14ac:dyDescent="0.3">
      <c r="A3019">
        <v>2747</v>
      </c>
      <c r="B3019" t="s">
        <v>4002</v>
      </c>
      <c r="C3019" t="s">
        <v>247</v>
      </c>
      <c r="D3019" t="s">
        <v>180</v>
      </c>
      <c r="E3019" s="446" t="s">
        <v>1779</v>
      </c>
    </row>
    <row r="3020" spans="1:5" ht="14.4" x14ac:dyDescent="0.3">
      <c r="A3020">
        <v>21138</v>
      </c>
      <c r="B3020" t="s">
        <v>4003</v>
      </c>
      <c r="C3020" t="s">
        <v>247</v>
      </c>
      <c r="D3020" t="s">
        <v>189</v>
      </c>
      <c r="E3020" s="446" t="s">
        <v>6255</v>
      </c>
    </row>
    <row r="3021" spans="1:5" ht="14.4" x14ac:dyDescent="0.3">
      <c r="A3021">
        <v>10826</v>
      </c>
      <c r="B3021" t="s">
        <v>4004</v>
      </c>
      <c r="C3021" t="s">
        <v>179</v>
      </c>
      <c r="D3021" t="s">
        <v>180</v>
      </c>
      <c r="E3021" s="446" t="s">
        <v>7923</v>
      </c>
    </row>
    <row r="3022" spans="1:5" ht="14.4" x14ac:dyDescent="0.3">
      <c r="A3022">
        <v>365</v>
      </c>
      <c r="B3022" t="s">
        <v>4005</v>
      </c>
      <c r="C3022" t="s">
        <v>179</v>
      </c>
      <c r="D3022" t="s">
        <v>180</v>
      </c>
      <c r="E3022" s="446" t="s">
        <v>7924</v>
      </c>
    </row>
    <row r="3023" spans="1:5" ht="14.4" x14ac:dyDescent="0.3">
      <c r="A3023">
        <v>38639</v>
      </c>
      <c r="B3023" t="s">
        <v>4006</v>
      </c>
      <c r="C3023" t="s">
        <v>179</v>
      </c>
      <c r="D3023" t="s">
        <v>180</v>
      </c>
      <c r="E3023" s="446" t="s">
        <v>7925</v>
      </c>
    </row>
    <row r="3024" spans="1:5" ht="14.4" x14ac:dyDescent="0.3">
      <c r="A3024">
        <v>38640</v>
      </c>
      <c r="B3024" t="s">
        <v>4007</v>
      </c>
      <c r="C3024" t="s">
        <v>179</v>
      </c>
      <c r="D3024" t="s">
        <v>180</v>
      </c>
      <c r="E3024" s="446" t="s">
        <v>1905</v>
      </c>
    </row>
    <row r="3025" spans="1:5" ht="14.4" x14ac:dyDescent="0.3">
      <c r="A3025">
        <v>358</v>
      </c>
      <c r="B3025" t="s">
        <v>7926</v>
      </c>
      <c r="C3025" t="s">
        <v>179</v>
      </c>
      <c r="D3025" t="s">
        <v>180</v>
      </c>
      <c r="E3025" s="446" t="s">
        <v>7927</v>
      </c>
    </row>
    <row r="3026" spans="1:5" ht="14.4" x14ac:dyDescent="0.3">
      <c r="A3026">
        <v>359</v>
      </c>
      <c r="B3026" t="s">
        <v>7928</v>
      </c>
      <c r="C3026" t="s">
        <v>179</v>
      </c>
      <c r="D3026" t="s">
        <v>180</v>
      </c>
      <c r="E3026" s="446" t="s">
        <v>7929</v>
      </c>
    </row>
    <row r="3027" spans="1:5" ht="14.4" x14ac:dyDescent="0.3">
      <c r="A3027">
        <v>38641</v>
      </c>
      <c r="B3027" t="s">
        <v>4008</v>
      </c>
      <c r="C3027" t="s">
        <v>179</v>
      </c>
      <c r="D3027" t="s">
        <v>180</v>
      </c>
      <c r="E3027" s="446" t="s">
        <v>7930</v>
      </c>
    </row>
    <row r="3028" spans="1:5" ht="14.4" x14ac:dyDescent="0.3">
      <c r="A3028">
        <v>360</v>
      </c>
      <c r="B3028" t="s">
        <v>4009</v>
      </c>
      <c r="C3028" t="s">
        <v>179</v>
      </c>
      <c r="D3028" t="s">
        <v>189</v>
      </c>
      <c r="E3028" s="446" t="s">
        <v>4759</v>
      </c>
    </row>
    <row r="3029" spans="1:5" ht="14.4" x14ac:dyDescent="0.3">
      <c r="A3029">
        <v>42430</v>
      </c>
      <c r="B3029" t="s">
        <v>4010</v>
      </c>
      <c r="C3029" t="s">
        <v>179</v>
      </c>
      <c r="D3029" t="s">
        <v>180</v>
      </c>
      <c r="E3029" s="446" t="s">
        <v>4011</v>
      </c>
    </row>
    <row r="3030" spans="1:5" ht="14.4" x14ac:dyDescent="0.3">
      <c r="A3030">
        <v>4209</v>
      </c>
      <c r="B3030" t="s">
        <v>4012</v>
      </c>
      <c r="C3030" t="s">
        <v>179</v>
      </c>
      <c r="D3030" t="s">
        <v>180</v>
      </c>
      <c r="E3030" s="446" t="s">
        <v>4013</v>
      </c>
    </row>
    <row r="3031" spans="1:5" ht="14.4" x14ac:dyDescent="0.3">
      <c r="A3031">
        <v>4180</v>
      </c>
      <c r="B3031" t="s">
        <v>4014</v>
      </c>
      <c r="C3031" t="s">
        <v>179</v>
      </c>
      <c r="D3031" t="s">
        <v>180</v>
      </c>
      <c r="E3031" s="446" t="s">
        <v>4015</v>
      </c>
    </row>
    <row r="3032" spans="1:5" ht="14.4" x14ac:dyDescent="0.3">
      <c r="A3032">
        <v>4177</v>
      </c>
      <c r="B3032" t="s">
        <v>4016</v>
      </c>
      <c r="C3032" t="s">
        <v>179</v>
      </c>
      <c r="D3032" t="s">
        <v>180</v>
      </c>
      <c r="E3032" s="446" t="s">
        <v>688</v>
      </c>
    </row>
    <row r="3033" spans="1:5" ht="14.4" x14ac:dyDescent="0.3">
      <c r="A3033">
        <v>4179</v>
      </c>
      <c r="B3033" t="s">
        <v>4017</v>
      </c>
      <c r="C3033" t="s">
        <v>179</v>
      </c>
      <c r="D3033" t="s">
        <v>180</v>
      </c>
      <c r="E3033" s="446" t="s">
        <v>2668</v>
      </c>
    </row>
    <row r="3034" spans="1:5" ht="14.4" x14ac:dyDescent="0.3">
      <c r="A3034">
        <v>4208</v>
      </c>
      <c r="B3034" t="s">
        <v>4018</v>
      </c>
      <c r="C3034" t="s">
        <v>179</v>
      </c>
      <c r="D3034" t="s">
        <v>180</v>
      </c>
      <c r="E3034" s="446" t="s">
        <v>4019</v>
      </c>
    </row>
    <row r="3035" spans="1:5" ht="14.4" x14ac:dyDescent="0.3">
      <c r="A3035">
        <v>4181</v>
      </c>
      <c r="B3035" t="s">
        <v>4020</v>
      </c>
      <c r="C3035" t="s">
        <v>179</v>
      </c>
      <c r="D3035" t="s">
        <v>180</v>
      </c>
      <c r="E3035" s="446" t="s">
        <v>4021</v>
      </c>
    </row>
    <row r="3036" spans="1:5" ht="14.4" x14ac:dyDescent="0.3">
      <c r="A3036">
        <v>4178</v>
      </c>
      <c r="B3036" t="s">
        <v>4022</v>
      </c>
      <c r="C3036" t="s">
        <v>179</v>
      </c>
      <c r="D3036" t="s">
        <v>180</v>
      </c>
      <c r="E3036" s="446" t="s">
        <v>1531</v>
      </c>
    </row>
    <row r="3037" spans="1:5" ht="14.4" x14ac:dyDescent="0.3">
      <c r="A3037">
        <v>4182</v>
      </c>
      <c r="B3037" t="s">
        <v>4023</v>
      </c>
      <c r="C3037" t="s">
        <v>179</v>
      </c>
      <c r="D3037" t="s">
        <v>180</v>
      </c>
      <c r="E3037" s="446" t="s">
        <v>4024</v>
      </c>
    </row>
    <row r="3038" spans="1:5" ht="14.4" x14ac:dyDescent="0.3">
      <c r="A3038">
        <v>4183</v>
      </c>
      <c r="B3038" t="s">
        <v>4025</v>
      </c>
      <c r="C3038" t="s">
        <v>179</v>
      </c>
      <c r="D3038" t="s">
        <v>180</v>
      </c>
      <c r="E3038" s="446" t="s">
        <v>4026</v>
      </c>
    </row>
    <row r="3039" spans="1:5" ht="14.4" x14ac:dyDescent="0.3">
      <c r="A3039">
        <v>4184</v>
      </c>
      <c r="B3039" t="s">
        <v>4027</v>
      </c>
      <c r="C3039" t="s">
        <v>179</v>
      </c>
      <c r="D3039" t="s">
        <v>180</v>
      </c>
      <c r="E3039" s="446" t="s">
        <v>4028</v>
      </c>
    </row>
    <row r="3040" spans="1:5" ht="14.4" x14ac:dyDescent="0.3">
      <c r="A3040">
        <v>4185</v>
      </c>
      <c r="B3040" t="s">
        <v>4029</v>
      </c>
      <c r="C3040" t="s">
        <v>179</v>
      </c>
      <c r="D3040" t="s">
        <v>180</v>
      </c>
      <c r="E3040" s="446" t="s">
        <v>4030</v>
      </c>
    </row>
    <row r="3041" spans="1:8" ht="14.4" x14ac:dyDescent="0.3">
      <c r="A3041">
        <v>4205</v>
      </c>
      <c r="B3041" t="s">
        <v>4031</v>
      </c>
      <c r="C3041" t="s">
        <v>179</v>
      </c>
      <c r="D3041" t="s">
        <v>180</v>
      </c>
      <c r="E3041" s="446" t="s">
        <v>354</v>
      </c>
    </row>
    <row r="3042" spans="1:8" ht="14.4" x14ac:dyDescent="0.3">
      <c r="A3042">
        <v>4192</v>
      </c>
      <c r="B3042" t="s">
        <v>4032</v>
      </c>
      <c r="C3042" t="s">
        <v>179</v>
      </c>
      <c r="D3042" t="s">
        <v>180</v>
      </c>
      <c r="E3042" s="446" t="s">
        <v>354</v>
      </c>
    </row>
    <row r="3043" spans="1:8" ht="14.4" x14ac:dyDescent="0.3">
      <c r="A3043">
        <v>4191</v>
      </c>
      <c r="B3043" t="s">
        <v>4033</v>
      </c>
      <c r="C3043" t="s">
        <v>179</v>
      </c>
      <c r="D3043" t="s">
        <v>180</v>
      </c>
      <c r="E3043" s="446" t="s">
        <v>354</v>
      </c>
    </row>
    <row r="3044" spans="1:8" ht="14.4" x14ac:dyDescent="0.3">
      <c r="A3044">
        <v>4207</v>
      </c>
      <c r="B3044" t="s">
        <v>4034</v>
      </c>
      <c r="C3044" t="s">
        <v>179</v>
      </c>
      <c r="D3044" t="s">
        <v>180</v>
      </c>
      <c r="E3044" s="446" t="s">
        <v>4035</v>
      </c>
    </row>
    <row r="3045" spans="1:8" ht="14.4" x14ac:dyDescent="0.3">
      <c r="A3045">
        <v>4206</v>
      </c>
      <c r="B3045" t="s">
        <v>4036</v>
      </c>
      <c r="C3045" t="s">
        <v>179</v>
      </c>
      <c r="D3045" t="s">
        <v>180</v>
      </c>
      <c r="E3045" s="446" t="s">
        <v>4037</v>
      </c>
    </row>
    <row r="3046" spans="1:8" ht="14.4" x14ac:dyDescent="0.3">
      <c r="A3046">
        <v>4190</v>
      </c>
      <c r="B3046" t="s">
        <v>4038</v>
      </c>
      <c r="C3046" t="s">
        <v>179</v>
      </c>
      <c r="D3046" t="s">
        <v>180</v>
      </c>
      <c r="E3046" s="446" t="s">
        <v>4037</v>
      </c>
    </row>
    <row r="3047" spans="1:8" ht="14.4" x14ac:dyDescent="0.3">
      <c r="A3047">
        <v>4186</v>
      </c>
      <c r="B3047" t="s">
        <v>4039</v>
      </c>
      <c r="C3047" t="s">
        <v>179</v>
      </c>
      <c r="D3047" t="s">
        <v>180</v>
      </c>
      <c r="E3047" s="446" t="s">
        <v>4040</v>
      </c>
    </row>
    <row r="3048" spans="1:8" ht="14.4" x14ac:dyDescent="0.3">
      <c r="A3048">
        <v>4188</v>
      </c>
      <c r="B3048" t="s">
        <v>4041</v>
      </c>
      <c r="C3048" t="s">
        <v>179</v>
      </c>
      <c r="D3048" t="s">
        <v>180</v>
      </c>
      <c r="E3048" s="446" t="s">
        <v>4042</v>
      </c>
    </row>
    <row r="3049" spans="1:8" ht="14.4" x14ac:dyDescent="0.3">
      <c r="A3049">
        <v>4189</v>
      </c>
      <c r="B3049" t="s">
        <v>4043</v>
      </c>
      <c r="C3049" t="s">
        <v>179</v>
      </c>
      <c r="D3049" t="s">
        <v>180</v>
      </c>
      <c r="E3049" s="446" t="s">
        <v>4042</v>
      </c>
    </row>
    <row r="3050" spans="1:8" ht="14.4" x14ac:dyDescent="0.3">
      <c r="A3050">
        <v>4197</v>
      </c>
      <c r="B3050" t="s">
        <v>4044</v>
      </c>
      <c r="C3050" t="s">
        <v>179</v>
      </c>
      <c r="D3050" t="s">
        <v>180</v>
      </c>
      <c r="E3050" s="446" t="s">
        <v>4045</v>
      </c>
    </row>
    <row r="3051" spans="1:8" ht="14.4" x14ac:dyDescent="0.3">
      <c r="A3051">
        <v>4194</v>
      </c>
      <c r="B3051" t="s">
        <v>4046</v>
      </c>
      <c r="C3051" t="s">
        <v>179</v>
      </c>
      <c r="D3051" t="s">
        <v>180</v>
      </c>
      <c r="E3051" s="446" t="s">
        <v>4047</v>
      </c>
    </row>
    <row r="3052" spans="1:8" ht="14.4" x14ac:dyDescent="0.3">
      <c r="A3052">
        <v>4193</v>
      </c>
      <c r="B3052" t="s">
        <v>4048</v>
      </c>
      <c r="C3052" t="s">
        <v>179</v>
      </c>
      <c r="D3052" t="s">
        <v>180</v>
      </c>
      <c r="E3052" s="446" t="s">
        <v>4047</v>
      </c>
      <c r="G3052" s="199">
        <f>E3052*220</f>
        <v>11059.400000000001</v>
      </c>
      <c r="H3052" s="199">
        <f>G3052/2.11554</f>
        <v>5227.6960019664011</v>
      </c>
    </row>
    <row r="3053" spans="1:8" ht="14.4" x14ac:dyDescent="0.3">
      <c r="A3053">
        <v>4204</v>
      </c>
      <c r="B3053" t="s">
        <v>4049</v>
      </c>
      <c r="C3053" t="s">
        <v>179</v>
      </c>
      <c r="D3053" t="s">
        <v>180</v>
      </c>
      <c r="E3053" s="446" t="s">
        <v>4047</v>
      </c>
      <c r="G3053" s="199" t="str">
        <f>E3053</f>
        <v>50,27</v>
      </c>
      <c r="H3053" s="199">
        <f>G3053/1.7146</f>
        <v>29.31879155488161</v>
      </c>
    </row>
    <row r="3054" spans="1:8" ht="14.4" x14ac:dyDescent="0.3">
      <c r="A3054">
        <v>4187</v>
      </c>
      <c r="B3054" t="s">
        <v>4050</v>
      </c>
      <c r="C3054" t="s">
        <v>179</v>
      </c>
      <c r="D3054" t="s">
        <v>180</v>
      </c>
      <c r="E3054" s="446" t="s">
        <v>3876</v>
      </c>
    </row>
    <row r="3055" spans="1:8" ht="14.4" x14ac:dyDescent="0.3">
      <c r="A3055">
        <v>4202</v>
      </c>
      <c r="B3055" t="s">
        <v>4051</v>
      </c>
      <c r="C3055" t="s">
        <v>179</v>
      </c>
      <c r="D3055" t="s">
        <v>180</v>
      </c>
      <c r="E3055" s="446" t="s">
        <v>4052</v>
      </c>
    </row>
    <row r="3056" spans="1:8" ht="14.4" x14ac:dyDescent="0.3">
      <c r="A3056">
        <v>4203</v>
      </c>
      <c r="B3056" t="s">
        <v>4053</v>
      </c>
      <c r="C3056" t="s">
        <v>179</v>
      </c>
      <c r="D3056" t="s">
        <v>180</v>
      </c>
      <c r="E3056" s="446" t="s">
        <v>4054</v>
      </c>
    </row>
    <row r="3057" spans="1:8" ht="14.4" x14ac:dyDescent="0.3">
      <c r="A3057">
        <v>40368</v>
      </c>
      <c r="B3057" t="s">
        <v>4055</v>
      </c>
      <c r="C3057" t="s">
        <v>179</v>
      </c>
      <c r="D3057" t="s">
        <v>180</v>
      </c>
      <c r="E3057" s="446" t="s">
        <v>4056</v>
      </c>
      <c r="G3057" s="199">
        <f>E3057*220</f>
        <v>12324.400000000001</v>
      </c>
      <c r="H3057" s="199">
        <f>G3057/2.11554</f>
        <v>5825.6520793745331</v>
      </c>
    </row>
    <row r="3058" spans="1:8" ht="14.4" x14ac:dyDescent="0.3">
      <c r="A3058">
        <v>40365</v>
      </c>
      <c r="B3058" t="s">
        <v>4057</v>
      </c>
      <c r="C3058" t="s">
        <v>179</v>
      </c>
      <c r="D3058" t="s">
        <v>180</v>
      </c>
      <c r="E3058" s="446" t="s">
        <v>4058</v>
      </c>
      <c r="G3058" s="199" t="str">
        <f>E3058</f>
        <v>37,79</v>
      </c>
      <c r="H3058" s="199">
        <f>G3058/1.7146</f>
        <v>22.040125976904235</v>
      </c>
    </row>
    <row r="3059" spans="1:8" ht="14.4" x14ac:dyDescent="0.3">
      <c r="A3059">
        <v>40356</v>
      </c>
      <c r="B3059" t="s">
        <v>4059</v>
      </c>
      <c r="C3059" t="s">
        <v>179</v>
      </c>
      <c r="D3059" t="s">
        <v>180</v>
      </c>
      <c r="E3059" s="446" t="s">
        <v>2103</v>
      </c>
    </row>
    <row r="3060" spans="1:8" ht="14.4" x14ac:dyDescent="0.3">
      <c r="A3060">
        <v>40362</v>
      </c>
      <c r="B3060" t="s">
        <v>4060</v>
      </c>
      <c r="C3060" t="s">
        <v>179</v>
      </c>
      <c r="D3060" t="s">
        <v>180</v>
      </c>
      <c r="E3060" s="446" t="s">
        <v>4061</v>
      </c>
    </row>
    <row r="3061" spans="1:8" ht="14.4" x14ac:dyDescent="0.3">
      <c r="A3061">
        <v>40374</v>
      </c>
      <c r="B3061" t="s">
        <v>4062</v>
      </c>
      <c r="C3061" t="s">
        <v>179</v>
      </c>
      <c r="D3061" t="s">
        <v>180</v>
      </c>
      <c r="E3061" s="446" t="s">
        <v>4063</v>
      </c>
    </row>
    <row r="3062" spans="1:8" ht="14.4" x14ac:dyDescent="0.3">
      <c r="A3062">
        <v>40371</v>
      </c>
      <c r="B3062" t="s">
        <v>4064</v>
      </c>
      <c r="C3062" t="s">
        <v>179</v>
      </c>
      <c r="D3062" t="s">
        <v>180</v>
      </c>
      <c r="E3062" s="446" t="s">
        <v>4065</v>
      </c>
    </row>
    <row r="3063" spans="1:8" ht="14.4" x14ac:dyDescent="0.3">
      <c r="A3063">
        <v>40359</v>
      </c>
      <c r="B3063" t="s">
        <v>4066</v>
      </c>
      <c r="C3063" t="s">
        <v>179</v>
      </c>
      <c r="D3063" t="s">
        <v>180</v>
      </c>
      <c r="E3063" s="446" t="s">
        <v>4067</v>
      </c>
    </row>
    <row r="3064" spans="1:8" ht="14.4" x14ac:dyDescent="0.3">
      <c r="A3064">
        <v>7595</v>
      </c>
      <c r="B3064" t="s">
        <v>4068</v>
      </c>
      <c r="C3064" t="s">
        <v>375</v>
      </c>
      <c r="D3064" t="s">
        <v>180</v>
      </c>
      <c r="E3064" s="446" t="s">
        <v>6232</v>
      </c>
    </row>
    <row r="3065" spans="1:8" ht="14.4" x14ac:dyDescent="0.3">
      <c r="A3065">
        <v>41094</v>
      </c>
      <c r="B3065" t="s">
        <v>4069</v>
      </c>
      <c r="C3065" t="s">
        <v>378</v>
      </c>
      <c r="D3065" t="s">
        <v>180</v>
      </c>
      <c r="E3065" s="446" t="s">
        <v>6233</v>
      </c>
    </row>
    <row r="3066" spans="1:8" ht="14.4" x14ac:dyDescent="0.3">
      <c r="A3066">
        <v>39609</v>
      </c>
      <c r="B3066" t="s">
        <v>4070</v>
      </c>
      <c r="C3066" t="s">
        <v>179</v>
      </c>
      <c r="D3066" t="s">
        <v>180</v>
      </c>
      <c r="E3066" s="446" t="s">
        <v>7931</v>
      </c>
    </row>
    <row r="3067" spans="1:8" ht="14.4" x14ac:dyDescent="0.3">
      <c r="A3067">
        <v>39610</v>
      </c>
      <c r="B3067" t="s">
        <v>4071</v>
      </c>
      <c r="C3067" t="s">
        <v>179</v>
      </c>
      <c r="D3067" t="s">
        <v>180</v>
      </c>
      <c r="E3067" s="446" t="s">
        <v>7932</v>
      </c>
    </row>
    <row r="3068" spans="1:8" ht="14.4" x14ac:dyDescent="0.3">
      <c r="A3068">
        <v>39611</v>
      </c>
      <c r="B3068" t="s">
        <v>4072</v>
      </c>
      <c r="C3068" t="s">
        <v>179</v>
      </c>
      <c r="D3068" t="s">
        <v>180</v>
      </c>
      <c r="E3068" s="446" t="s">
        <v>7933</v>
      </c>
    </row>
    <row r="3069" spans="1:8" ht="14.4" x14ac:dyDescent="0.3">
      <c r="A3069">
        <v>39612</v>
      </c>
      <c r="B3069" t="s">
        <v>4073</v>
      </c>
      <c r="C3069" t="s">
        <v>179</v>
      </c>
      <c r="D3069" t="s">
        <v>180</v>
      </c>
      <c r="E3069" s="446" t="s">
        <v>7934</v>
      </c>
    </row>
    <row r="3070" spans="1:8" ht="14.4" x14ac:dyDescent="0.3">
      <c r="A3070">
        <v>39608</v>
      </c>
      <c r="B3070" t="s">
        <v>4074</v>
      </c>
      <c r="C3070" t="s">
        <v>179</v>
      </c>
      <c r="D3070" t="s">
        <v>180</v>
      </c>
      <c r="E3070" s="446" t="s">
        <v>7935</v>
      </c>
    </row>
    <row r="3071" spans="1:8" ht="14.4" x14ac:dyDescent="0.3">
      <c r="A3071">
        <v>38175</v>
      </c>
      <c r="B3071" t="s">
        <v>4075</v>
      </c>
      <c r="C3071" t="s">
        <v>179</v>
      </c>
      <c r="D3071" t="s">
        <v>180</v>
      </c>
      <c r="E3071" s="446" t="s">
        <v>4076</v>
      </c>
    </row>
    <row r="3072" spans="1:8" ht="14.4" x14ac:dyDescent="0.3">
      <c r="A3072">
        <v>38176</v>
      </c>
      <c r="B3072" t="s">
        <v>4077</v>
      </c>
      <c r="C3072" t="s">
        <v>179</v>
      </c>
      <c r="D3072" t="s">
        <v>180</v>
      </c>
      <c r="E3072" s="446" t="s">
        <v>4078</v>
      </c>
    </row>
    <row r="3073" spans="1:5" ht="14.4" x14ac:dyDescent="0.3">
      <c r="A3073">
        <v>36152</v>
      </c>
      <c r="B3073" t="s">
        <v>4079</v>
      </c>
      <c r="C3073" t="s">
        <v>179</v>
      </c>
      <c r="D3073" t="s">
        <v>180</v>
      </c>
      <c r="E3073" s="446" t="s">
        <v>7936</v>
      </c>
    </row>
    <row r="3074" spans="1:5" ht="14.4" x14ac:dyDescent="0.3">
      <c r="A3074">
        <v>4221</v>
      </c>
      <c r="B3074" t="s">
        <v>4080</v>
      </c>
      <c r="C3074" t="s">
        <v>254</v>
      </c>
      <c r="D3074" t="s">
        <v>189</v>
      </c>
      <c r="E3074" s="446" t="s">
        <v>7571</v>
      </c>
    </row>
    <row r="3075" spans="1:5" ht="14.4" x14ac:dyDescent="0.3">
      <c r="A3075">
        <v>4227</v>
      </c>
      <c r="B3075" t="s">
        <v>4081</v>
      </c>
      <c r="C3075" t="s">
        <v>254</v>
      </c>
      <c r="D3075" t="s">
        <v>180</v>
      </c>
      <c r="E3075" s="446" t="s">
        <v>3989</v>
      </c>
    </row>
    <row r="3076" spans="1:5" ht="14.4" x14ac:dyDescent="0.3">
      <c r="A3076">
        <v>38170</v>
      </c>
      <c r="B3076" t="s">
        <v>4083</v>
      </c>
      <c r="C3076" t="s">
        <v>179</v>
      </c>
      <c r="D3076" t="s">
        <v>180</v>
      </c>
      <c r="E3076" s="446" t="s">
        <v>4084</v>
      </c>
    </row>
    <row r="3077" spans="1:5" ht="14.4" x14ac:dyDescent="0.3">
      <c r="A3077">
        <v>4252</v>
      </c>
      <c r="B3077" t="s">
        <v>4085</v>
      </c>
      <c r="C3077" t="s">
        <v>375</v>
      </c>
      <c r="D3077" t="s">
        <v>180</v>
      </c>
      <c r="E3077" s="446" t="s">
        <v>7937</v>
      </c>
    </row>
    <row r="3078" spans="1:5" ht="14.4" x14ac:dyDescent="0.3">
      <c r="A3078">
        <v>40980</v>
      </c>
      <c r="B3078" t="s">
        <v>4086</v>
      </c>
      <c r="C3078" t="s">
        <v>378</v>
      </c>
      <c r="D3078" t="s">
        <v>180</v>
      </c>
      <c r="E3078" s="446" t="s">
        <v>7938</v>
      </c>
    </row>
    <row r="3079" spans="1:5" ht="14.4" x14ac:dyDescent="0.3">
      <c r="A3079">
        <v>41031</v>
      </c>
      <c r="B3079" t="s">
        <v>4087</v>
      </c>
      <c r="C3079" t="s">
        <v>378</v>
      </c>
      <c r="D3079" t="s">
        <v>180</v>
      </c>
      <c r="E3079" s="446" t="s">
        <v>7939</v>
      </c>
    </row>
    <row r="3080" spans="1:5" ht="14.4" x14ac:dyDescent="0.3">
      <c r="A3080">
        <v>37666</v>
      </c>
      <c r="B3080" t="s">
        <v>4088</v>
      </c>
      <c r="C3080" t="s">
        <v>375</v>
      </c>
      <c r="D3080" t="s">
        <v>180</v>
      </c>
      <c r="E3080" s="446" t="s">
        <v>3703</v>
      </c>
    </row>
    <row r="3081" spans="1:5" ht="14.4" x14ac:dyDescent="0.3">
      <c r="A3081">
        <v>40986</v>
      </c>
      <c r="B3081" t="s">
        <v>4089</v>
      </c>
      <c r="C3081" t="s">
        <v>378</v>
      </c>
      <c r="D3081" t="s">
        <v>180</v>
      </c>
      <c r="E3081" s="446" t="s">
        <v>7940</v>
      </c>
    </row>
    <row r="3082" spans="1:5" ht="14.4" x14ac:dyDescent="0.3">
      <c r="A3082">
        <v>4250</v>
      </c>
      <c r="B3082" t="s">
        <v>4090</v>
      </c>
      <c r="C3082" t="s">
        <v>375</v>
      </c>
      <c r="D3082" t="s">
        <v>180</v>
      </c>
      <c r="E3082" s="446" t="s">
        <v>7941</v>
      </c>
    </row>
    <row r="3083" spans="1:5" ht="14.4" x14ac:dyDescent="0.3">
      <c r="A3083">
        <v>40978</v>
      </c>
      <c r="B3083" t="s">
        <v>4091</v>
      </c>
      <c r="C3083" t="s">
        <v>378</v>
      </c>
      <c r="D3083" t="s">
        <v>180</v>
      </c>
      <c r="E3083" s="446" t="s">
        <v>7942</v>
      </c>
    </row>
    <row r="3084" spans="1:5" ht="14.4" x14ac:dyDescent="0.3">
      <c r="A3084">
        <v>44501</v>
      </c>
      <c r="B3084" t="s">
        <v>4092</v>
      </c>
      <c r="C3084" t="s">
        <v>375</v>
      </c>
      <c r="D3084" t="s">
        <v>180</v>
      </c>
      <c r="E3084" s="446" t="s">
        <v>7909</v>
      </c>
    </row>
    <row r="3085" spans="1:5" ht="14.4" x14ac:dyDescent="0.3">
      <c r="A3085">
        <v>41043</v>
      </c>
      <c r="B3085" t="s">
        <v>4093</v>
      </c>
      <c r="C3085" t="s">
        <v>378</v>
      </c>
      <c r="D3085" t="s">
        <v>180</v>
      </c>
      <c r="E3085" s="446" t="s">
        <v>7939</v>
      </c>
    </row>
    <row r="3086" spans="1:5" ht="14.4" x14ac:dyDescent="0.3">
      <c r="A3086">
        <v>4234</v>
      </c>
      <c r="B3086" t="s">
        <v>4094</v>
      </c>
      <c r="C3086" t="s">
        <v>375</v>
      </c>
      <c r="D3086" t="s">
        <v>189</v>
      </c>
      <c r="E3086" s="446" t="s">
        <v>245</v>
      </c>
    </row>
    <row r="3087" spans="1:5" ht="14.4" x14ac:dyDescent="0.3">
      <c r="A3087">
        <v>40987</v>
      </c>
      <c r="B3087" t="s">
        <v>4095</v>
      </c>
      <c r="C3087" t="s">
        <v>378</v>
      </c>
      <c r="D3087" t="s">
        <v>180</v>
      </c>
      <c r="E3087" s="446" t="s">
        <v>7943</v>
      </c>
    </row>
    <row r="3088" spans="1:5" ht="14.4" x14ac:dyDescent="0.3">
      <c r="A3088">
        <v>4253</v>
      </c>
      <c r="B3088" t="s">
        <v>4096</v>
      </c>
      <c r="C3088" t="s">
        <v>375</v>
      </c>
      <c r="D3088" t="s">
        <v>180</v>
      </c>
      <c r="E3088" s="446" t="s">
        <v>2495</v>
      </c>
    </row>
    <row r="3089" spans="1:8" ht="14.4" x14ac:dyDescent="0.3">
      <c r="A3089">
        <v>40981</v>
      </c>
      <c r="B3089" t="s">
        <v>4097</v>
      </c>
      <c r="C3089" t="s">
        <v>378</v>
      </c>
      <c r="D3089" t="s">
        <v>180</v>
      </c>
      <c r="E3089" s="446" t="s">
        <v>7893</v>
      </c>
    </row>
    <row r="3090" spans="1:8" ht="14.4" x14ac:dyDescent="0.3">
      <c r="A3090">
        <v>4254</v>
      </c>
      <c r="B3090" t="s">
        <v>4098</v>
      </c>
      <c r="C3090" t="s">
        <v>375</v>
      </c>
      <c r="D3090" t="s">
        <v>180</v>
      </c>
      <c r="E3090" s="446" t="s">
        <v>7537</v>
      </c>
    </row>
    <row r="3091" spans="1:8" ht="14.4" x14ac:dyDescent="0.3">
      <c r="A3091">
        <v>41036</v>
      </c>
      <c r="B3091" t="s">
        <v>4099</v>
      </c>
      <c r="C3091" t="s">
        <v>378</v>
      </c>
      <c r="D3091" t="s">
        <v>180</v>
      </c>
      <c r="E3091" s="446" t="s">
        <v>7944</v>
      </c>
    </row>
    <row r="3092" spans="1:8" ht="14.4" x14ac:dyDescent="0.3">
      <c r="A3092">
        <v>4251</v>
      </c>
      <c r="B3092" t="s">
        <v>4100</v>
      </c>
      <c r="C3092" t="s">
        <v>375</v>
      </c>
      <c r="D3092" t="s">
        <v>180</v>
      </c>
      <c r="E3092" s="446" t="s">
        <v>7945</v>
      </c>
    </row>
    <row r="3093" spans="1:8" ht="14.4" x14ac:dyDescent="0.3">
      <c r="A3093">
        <v>40979</v>
      </c>
      <c r="B3093" t="s">
        <v>4101</v>
      </c>
      <c r="C3093" t="s">
        <v>378</v>
      </c>
      <c r="D3093" t="s">
        <v>180</v>
      </c>
      <c r="E3093" s="446" t="s">
        <v>7946</v>
      </c>
    </row>
    <row r="3094" spans="1:8" ht="14.4" x14ac:dyDescent="0.3">
      <c r="A3094">
        <v>4230</v>
      </c>
      <c r="B3094" t="s">
        <v>4102</v>
      </c>
      <c r="C3094" t="s">
        <v>375</v>
      </c>
      <c r="D3094" t="s">
        <v>180</v>
      </c>
      <c r="E3094" s="446" t="s">
        <v>6755</v>
      </c>
    </row>
    <row r="3095" spans="1:8" ht="14.4" x14ac:dyDescent="0.3">
      <c r="A3095">
        <v>40998</v>
      </c>
      <c r="B3095" t="s">
        <v>4103</v>
      </c>
      <c r="C3095" t="s">
        <v>378</v>
      </c>
      <c r="D3095" t="s">
        <v>180</v>
      </c>
      <c r="E3095" s="446" t="s">
        <v>7947</v>
      </c>
    </row>
    <row r="3096" spans="1:8" ht="14.4" x14ac:dyDescent="0.3">
      <c r="A3096">
        <v>4257</v>
      </c>
      <c r="B3096" t="s">
        <v>4104</v>
      </c>
      <c r="C3096" t="s">
        <v>375</v>
      </c>
      <c r="D3096" t="s">
        <v>180</v>
      </c>
      <c r="E3096" s="446" t="s">
        <v>2495</v>
      </c>
    </row>
    <row r="3097" spans="1:8" ht="14.4" x14ac:dyDescent="0.3">
      <c r="A3097">
        <v>40982</v>
      </c>
      <c r="B3097" t="s">
        <v>4105</v>
      </c>
      <c r="C3097" t="s">
        <v>378</v>
      </c>
      <c r="D3097" t="s">
        <v>180</v>
      </c>
      <c r="E3097" s="446" t="s">
        <v>7893</v>
      </c>
      <c r="H3097" s="198" t="str">
        <f>E3097</f>
        <v>3.719,05</v>
      </c>
    </row>
    <row r="3098" spans="1:8" ht="14.4" x14ac:dyDescent="0.3">
      <c r="A3098">
        <v>4240</v>
      </c>
      <c r="B3098" t="s">
        <v>4106</v>
      </c>
      <c r="C3098" t="s">
        <v>375</v>
      </c>
      <c r="D3098" t="s">
        <v>180</v>
      </c>
      <c r="E3098" s="446" t="s">
        <v>7948</v>
      </c>
    </row>
    <row r="3099" spans="1:8" ht="14.4" x14ac:dyDescent="0.3">
      <c r="A3099">
        <v>41026</v>
      </c>
      <c r="B3099" t="s">
        <v>4107</v>
      </c>
      <c r="C3099" t="s">
        <v>378</v>
      </c>
      <c r="D3099" t="s">
        <v>180</v>
      </c>
      <c r="E3099" s="446" t="s">
        <v>7949</v>
      </c>
    </row>
    <row r="3100" spans="1:8" ht="14.4" x14ac:dyDescent="0.3">
      <c r="A3100">
        <v>4239</v>
      </c>
      <c r="B3100" t="s">
        <v>4108</v>
      </c>
      <c r="C3100" t="s">
        <v>375</v>
      </c>
      <c r="D3100" t="s">
        <v>180</v>
      </c>
      <c r="E3100" s="446" t="s">
        <v>7948</v>
      </c>
    </row>
    <row r="3101" spans="1:8" ht="14.4" x14ac:dyDescent="0.3">
      <c r="A3101">
        <v>41024</v>
      </c>
      <c r="B3101" t="s">
        <v>4109</v>
      </c>
      <c r="C3101" t="s">
        <v>378</v>
      </c>
      <c r="D3101" t="s">
        <v>180</v>
      </c>
      <c r="E3101" s="446" t="s">
        <v>7949</v>
      </c>
    </row>
    <row r="3102" spans="1:8" ht="14.4" x14ac:dyDescent="0.3">
      <c r="A3102">
        <v>4248</v>
      </c>
      <c r="B3102" t="s">
        <v>4110</v>
      </c>
      <c r="C3102" t="s">
        <v>375</v>
      </c>
      <c r="D3102" t="s">
        <v>180</v>
      </c>
      <c r="E3102" s="446" t="s">
        <v>7909</v>
      </c>
    </row>
    <row r="3103" spans="1:8" ht="14.4" x14ac:dyDescent="0.3">
      <c r="A3103">
        <v>41033</v>
      </c>
      <c r="B3103" t="s">
        <v>4111</v>
      </c>
      <c r="C3103" t="s">
        <v>378</v>
      </c>
      <c r="D3103" t="s">
        <v>180</v>
      </c>
      <c r="E3103" s="446" t="s">
        <v>7939</v>
      </c>
      <c r="H3103" s="198" t="str">
        <f>E3103</f>
        <v>4.015,23</v>
      </c>
    </row>
    <row r="3104" spans="1:8" ht="14.4" x14ac:dyDescent="0.3">
      <c r="A3104">
        <v>44500</v>
      </c>
      <c r="B3104" t="s">
        <v>4112</v>
      </c>
      <c r="C3104" t="s">
        <v>375</v>
      </c>
      <c r="D3104" t="s">
        <v>180</v>
      </c>
      <c r="E3104" s="446" t="s">
        <v>7909</v>
      </c>
    </row>
    <row r="3105" spans="1:5" ht="14.4" x14ac:dyDescent="0.3">
      <c r="A3105">
        <v>41040</v>
      </c>
      <c r="B3105" t="s">
        <v>4113</v>
      </c>
      <c r="C3105" t="s">
        <v>378</v>
      </c>
      <c r="D3105" t="s">
        <v>180</v>
      </c>
      <c r="E3105" s="446" t="s">
        <v>7939</v>
      </c>
    </row>
    <row r="3106" spans="1:5" ht="14.4" x14ac:dyDescent="0.3">
      <c r="A3106">
        <v>4238</v>
      </c>
      <c r="B3106" t="s">
        <v>4114</v>
      </c>
      <c r="C3106" t="s">
        <v>375</v>
      </c>
      <c r="D3106" t="s">
        <v>180</v>
      </c>
      <c r="E3106" s="446" t="s">
        <v>7950</v>
      </c>
    </row>
    <row r="3107" spans="1:5" ht="14.4" x14ac:dyDescent="0.3">
      <c r="A3107">
        <v>41012</v>
      </c>
      <c r="B3107" t="s">
        <v>4115</v>
      </c>
      <c r="C3107" t="s">
        <v>378</v>
      </c>
      <c r="D3107" t="s">
        <v>180</v>
      </c>
      <c r="E3107" s="446" t="s">
        <v>7951</v>
      </c>
    </row>
    <row r="3108" spans="1:5" ht="14.4" x14ac:dyDescent="0.3">
      <c r="A3108">
        <v>4233</v>
      </c>
      <c r="B3108" t="s">
        <v>4116</v>
      </c>
      <c r="C3108" t="s">
        <v>375</v>
      </c>
      <c r="D3108" t="s">
        <v>180</v>
      </c>
      <c r="E3108" s="446" t="s">
        <v>7948</v>
      </c>
    </row>
    <row r="3109" spans="1:5" ht="14.4" x14ac:dyDescent="0.3">
      <c r="A3109">
        <v>41001</v>
      </c>
      <c r="B3109" t="s">
        <v>4117</v>
      </c>
      <c r="C3109" t="s">
        <v>378</v>
      </c>
      <c r="D3109" t="s">
        <v>180</v>
      </c>
      <c r="E3109" s="446" t="s">
        <v>7949</v>
      </c>
    </row>
    <row r="3110" spans="1:5" ht="14.4" x14ac:dyDescent="0.3">
      <c r="A3110">
        <v>2</v>
      </c>
      <c r="B3110" t="s">
        <v>4118</v>
      </c>
      <c r="C3110" t="s">
        <v>373</v>
      </c>
      <c r="D3110" t="s">
        <v>180</v>
      </c>
      <c r="E3110" s="446" t="s">
        <v>7952</v>
      </c>
    </row>
    <row r="3111" spans="1:5" ht="14.4" x14ac:dyDescent="0.3">
      <c r="A3111">
        <v>36517</v>
      </c>
      <c r="B3111" t="s">
        <v>4120</v>
      </c>
      <c r="C3111" t="s">
        <v>179</v>
      </c>
      <c r="D3111" t="s">
        <v>180</v>
      </c>
      <c r="E3111" s="446" t="s">
        <v>7953</v>
      </c>
    </row>
    <row r="3112" spans="1:5" ht="14.4" x14ac:dyDescent="0.3">
      <c r="A3112">
        <v>4262</v>
      </c>
      <c r="B3112" t="s">
        <v>4121</v>
      </c>
      <c r="C3112" t="s">
        <v>179</v>
      </c>
      <c r="D3112" t="s">
        <v>189</v>
      </c>
      <c r="E3112" s="446" t="s">
        <v>7954</v>
      </c>
    </row>
    <row r="3113" spans="1:5" ht="14.4" x14ac:dyDescent="0.3">
      <c r="A3113">
        <v>4263</v>
      </c>
      <c r="B3113" t="s">
        <v>4122</v>
      </c>
      <c r="C3113" t="s">
        <v>179</v>
      </c>
      <c r="D3113" t="s">
        <v>180</v>
      </c>
      <c r="E3113" s="446" t="s">
        <v>7955</v>
      </c>
    </row>
    <row r="3114" spans="1:5" ht="14.4" x14ac:dyDescent="0.3">
      <c r="A3114">
        <v>36518</v>
      </c>
      <c r="B3114" t="s">
        <v>4123</v>
      </c>
      <c r="C3114" t="s">
        <v>179</v>
      </c>
      <c r="D3114" t="s">
        <v>180</v>
      </c>
      <c r="E3114" s="446" t="s">
        <v>7956</v>
      </c>
    </row>
    <row r="3115" spans="1:5" ht="14.4" x14ac:dyDescent="0.3">
      <c r="A3115">
        <v>14221</v>
      </c>
      <c r="B3115" t="s">
        <v>4124</v>
      </c>
      <c r="C3115" t="s">
        <v>179</v>
      </c>
      <c r="D3115" t="s">
        <v>180</v>
      </c>
      <c r="E3115" s="446" t="s">
        <v>7957</v>
      </c>
    </row>
    <row r="3116" spans="1:5" ht="14.4" x14ac:dyDescent="0.3">
      <c r="A3116">
        <v>38402</v>
      </c>
      <c r="B3116" t="s">
        <v>4125</v>
      </c>
      <c r="C3116" t="s">
        <v>179</v>
      </c>
      <c r="D3116" t="s">
        <v>180</v>
      </c>
      <c r="E3116" s="446" t="s">
        <v>4126</v>
      </c>
    </row>
    <row r="3117" spans="1:5" ht="14.4" x14ac:dyDescent="0.3">
      <c r="A3117">
        <v>3412</v>
      </c>
      <c r="B3117" t="s">
        <v>4127</v>
      </c>
      <c r="C3117" t="s">
        <v>693</v>
      </c>
      <c r="D3117" t="s">
        <v>180</v>
      </c>
      <c r="E3117" s="446" t="s">
        <v>7958</v>
      </c>
    </row>
    <row r="3118" spans="1:5" ht="14.4" x14ac:dyDescent="0.3">
      <c r="A3118">
        <v>3413</v>
      </c>
      <c r="B3118" t="s">
        <v>4128</v>
      </c>
      <c r="C3118" t="s">
        <v>693</v>
      </c>
      <c r="D3118" t="s">
        <v>180</v>
      </c>
      <c r="E3118" s="446" t="s">
        <v>7959</v>
      </c>
    </row>
    <row r="3119" spans="1:5" ht="14.4" x14ac:dyDescent="0.3">
      <c r="A3119">
        <v>39744</v>
      </c>
      <c r="B3119" t="s">
        <v>4129</v>
      </c>
      <c r="C3119" t="s">
        <v>693</v>
      </c>
      <c r="D3119" t="s">
        <v>180</v>
      </c>
      <c r="E3119" s="446" t="s">
        <v>7960</v>
      </c>
    </row>
    <row r="3120" spans="1:5" ht="14.4" x14ac:dyDescent="0.3">
      <c r="A3120">
        <v>39745</v>
      </c>
      <c r="B3120" t="s">
        <v>4131</v>
      </c>
      <c r="C3120" t="s">
        <v>693</v>
      </c>
      <c r="D3120" t="s">
        <v>180</v>
      </c>
      <c r="E3120" s="446" t="s">
        <v>7961</v>
      </c>
    </row>
    <row r="3121" spans="1:5" ht="14.4" x14ac:dyDescent="0.3">
      <c r="A3121">
        <v>39637</v>
      </c>
      <c r="B3121" t="s">
        <v>4132</v>
      </c>
      <c r="C3121" t="s">
        <v>693</v>
      </c>
      <c r="D3121" t="s">
        <v>180</v>
      </c>
      <c r="E3121" s="446" t="s">
        <v>7962</v>
      </c>
    </row>
    <row r="3122" spans="1:5" ht="14.4" x14ac:dyDescent="0.3">
      <c r="A3122">
        <v>39638</v>
      </c>
      <c r="B3122" t="s">
        <v>4133</v>
      </c>
      <c r="C3122" t="s">
        <v>693</v>
      </c>
      <c r="D3122" t="s">
        <v>180</v>
      </c>
      <c r="E3122" s="446" t="s">
        <v>7963</v>
      </c>
    </row>
    <row r="3123" spans="1:5" ht="14.4" x14ac:dyDescent="0.3">
      <c r="A3123">
        <v>39639</v>
      </c>
      <c r="B3123" t="s">
        <v>4134</v>
      </c>
      <c r="C3123" t="s">
        <v>693</v>
      </c>
      <c r="D3123" t="s">
        <v>180</v>
      </c>
      <c r="E3123" s="446" t="s">
        <v>7964</v>
      </c>
    </row>
    <row r="3124" spans="1:5" ht="14.4" x14ac:dyDescent="0.3">
      <c r="A3124">
        <v>39517</v>
      </c>
      <c r="B3124" t="s">
        <v>4135</v>
      </c>
      <c r="C3124" t="s">
        <v>693</v>
      </c>
      <c r="D3124" t="s">
        <v>180</v>
      </c>
      <c r="E3124" s="446" t="s">
        <v>6580</v>
      </c>
    </row>
    <row r="3125" spans="1:5" ht="14.4" x14ac:dyDescent="0.3">
      <c r="A3125">
        <v>39518</v>
      </c>
      <c r="B3125" t="s">
        <v>4136</v>
      </c>
      <c r="C3125" t="s">
        <v>693</v>
      </c>
      <c r="D3125" t="s">
        <v>180</v>
      </c>
      <c r="E3125" s="446" t="s">
        <v>7965</v>
      </c>
    </row>
    <row r="3126" spans="1:5" ht="14.4" x14ac:dyDescent="0.3">
      <c r="A3126">
        <v>38366</v>
      </c>
      <c r="B3126" t="s">
        <v>4137</v>
      </c>
      <c r="C3126" t="s">
        <v>693</v>
      </c>
      <c r="D3126" t="s">
        <v>180</v>
      </c>
      <c r="E3126" s="446" t="s">
        <v>394</v>
      </c>
    </row>
    <row r="3127" spans="1:5" ht="14.4" x14ac:dyDescent="0.3">
      <c r="A3127">
        <v>11703</v>
      </c>
      <c r="B3127" t="s">
        <v>4138</v>
      </c>
      <c r="C3127" t="s">
        <v>179</v>
      </c>
      <c r="D3127" t="s">
        <v>180</v>
      </c>
      <c r="E3127" s="446" t="s">
        <v>4139</v>
      </c>
    </row>
    <row r="3128" spans="1:5" ht="14.4" x14ac:dyDescent="0.3">
      <c r="A3128">
        <v>37400</v>
      </c>
      <c r="B3128" t="s">
        <v>4140</v>
      </c>
      <c r="C3128" t="s">
        <v>179</v>
      </c>
      <c r="D3128" t="s">
        <v>180</v>
      </c>
      <c r="E3128" s="446" t="s">
        <v>7966</v>
      </c>
    </row>
    <row r="3129" spans="1:5" ht="14.4" x14ac:dyDescent="0.3">
      <c r="A3129">
        <v>25400</v>
      </c>
      <c r="B3129" t="s">
        <v>4141</v>
      </c>
      <c r="C3129" t="s">
        <v>179</v>
      </c>
      <c r="D3129" t="s">
        <v>180</v>
      </c>
      <c r="E3129" s="446" t="s">
        <v>7967</v>
      </c>
    </row>
    <row r="3130" spans="1:5" ht="14.4" x14ac:dyDescent="0.3">
      <c r="A3130">
        <v>4276</v>
      </c>
      <c r="B3130" t="s">
        <v>4142</v>
      </c>
      <c r="C3130" t="s">
        <v>179</v>
      </c>
      <c r="D3130" t="s">
        <v>180</v>
      </c>
      <c r="E3130" s="446" t="s">
        <v>7968</v>
      </c>
    </row>
    <row r="3131" spans="1:5" ht="14.4" x14ac:dyDescent="0.3">
      <c r="A3131">
        <v>4273</v>
      </c>
      <c r="B3131" t="s">
        <v>4143</v>
      </c>
      <c r="C3131" t="s">
        <v>179</v>
      </c>
      <c r="D3131" t="s">
        <v>180</v>
      </c>
      <c r="E3131" s="446" t="s">
        <v>7969</v>
      </c>
    </row>
    <row r="3132" spans="1:5" ht="14.4" x14ac:dyDescent="0.3">
      <c r="A3132">
        <v>4274</v>
      </c>
      <c r="B3132" t="s">
        <v>4144</v>
      </c>
      <c r="C3132" t="s">
        <v>179</v>
      </c>
      <c r="D3132" t="s">
        <v>189</v>
      </c>
      <c r="E3132" s="446" t="s">
        <v>6811</v>
      </c>
    </row>
    <row r="3133" spans="1:5" ht="14.4" x14ac:dyDescent="0.3">
      <c r="A3133">
        <v>39438</v>
      </c>
      <c r="B3133" t="s">
        <v>4145</v>
      </c>
      <c r="C3133" t="s">
        <v>179</v>
      </c>
      <c r="D3133" t="s">
        <v>180</v>
      </c>
      <c r="E3133" s="446" t="s">
        <v>4171</v>
      </c>
    </row>
    <row r="3134" spans="1:5" ht="14.4" x14ac:dyDescent="0.3">
      <c r="A3134">
        <v>4379</v>
      </c>
      <c r="B3134" t="s">
        <v>4146</v>
      </c>
      <c r="C3134" t="s">
        <v>179</v>
      </c>
      <c r="D3134" t="s">
        <v>180</v>
      </c>
      <c r="E3134" s="446" t="s">
        <v>899</v>
      </c>
    </row>
    <row r="3135" spans="1:5" ht="14.4" x14ac:dyDescent="0.3">
      <c r="A3135">
        <v>4377</v>
      </c>
      <c r="B3135" t="s">
        <v>4147</v>
      </c>
      <c r="C3135" t="s">
        <v>179</v>
      </c>
      <c r="D3135" t="s">
        <v>180</v>
      </c>
      <c r="E3135" s="446" t="s">
        <v>4162</v>
      </c>
    </row>
    <row r="3136" spans="1:5" ht="14.4" x14ac:dyDescent="0.3">
      <c r="A3136">
        <v>4356</v>
      </c>
      <c r="B3136" t="s">
        <v>4148</v>
      </c>
      <c r="C3136" t="s">
        <v>179</v>
      </c>
      <c r="D3136" t="s">
        <v>180</v>
      </c>
      <c r="E3136" s="446" t="s">
        <v>4168</v>
      </c>
    </row>
    <row r="3137" spans="1:8" ht="14.4" x14ac:dyDescent="0.3">
      <c r="A3137">
        <v>13246</v>
      </c>
      <c r="B3137" t="s">
        <v>4149</v>
      </c>
      <c r="C3137" t="s">
        <v>179</v>
      </c>
      <c r="D3137" t="s">
        <v>180</v>
      </c>
      <c r="E3137" s="446" t="s">
        <v>7970</v>
      </c>
    </row>
    <row r="3138" spans="1:8" ht="14.4" x14ac:dyDescent="0.3">
      <c r="A3138">
        <v>13294</v>
      </c>
      <c r="B3138" t="s">
        <v>4150</v>
      </c>
      <c r="C3138" t="s">
        <v>179</v>
      </c>
      <c r="D3138" t="s">
        <v>180</v>
      </c>
      <c r="E3138" s="446" t="s">
        <v>760</v>
      </c>
    </row>
    <row r="3139" spans="1:8" ht="14.4" x14ac:dyDescent="0.3">
      <c r="A3139">
        <v>11963</v>
      </c>
      <c r="B3139" t="s">
        <v>4151</v>
      </c>
      <c r="C3139" t="s">
        <v>179</v>
      </c>
      <c r="D3139" t="s">
        <v>180</v>
      </c>
      <c r="E3139" s="446" t="s">
        <v>7724</v>
      </c>
    </row>
    <row r="3140" spans="1:8" ht="14.4" x14ac:dyDescent="0.3">
      <c r="A3140">
        <v>11964</v>
      </c>
      <c r="B3140" t="s">
        <v>4152</v>
      </c>
      <c r="C3140" t="s">
        <v>179</v>
      </c>
      <c r="D3140" t="s">
        <v>180</v>
      </c>
      <c r="E3140" s="446" t="s">
        <v>6238</v>
      </c>
    </row>
    <row r="3141" spans="1:8" ht="14.4" x14ac:dyDescent="0.3">
      <c r="A3141">
        <v>4346</v>
      </c>
      <c r="B3141" t="s">
        <v>4153</v>
      </c>
      <c r="C3141" t="s">
        <v>179</v>
      </c>
      <c r="D3141" t="s">
        <v>180</v>
      </c>
      <c r="E3141" s="446" t="s">
        <v>6840</v>
      </c>
    </row>
    <row r="3142" spans="1:8" ht="14.4" x14ac:dyDescent="0.3">
      <c r="A3142">
        <v>11955</v>
      </c>
      <c r="B3142" t="s">
        <v>4154</v>
      </c>
      <c r="C3142" t="s">
        <v>179</v>
      </c>
      <c r="D3142" t="s">
        <v>180</v>
      </c>
      <c r="E3142" s="446" t="s">
        <v>3723</v>
      </c>
    </row>
    <row r="3143" spans="1:8" ht="14.4" x14ac:dyDescent="0.3">
      <c r="A3143">
        <v>11960</v>
      </c>
      <c r="B3143" t="s">
        <v>4156</v>
      </c>
      <c r="C3143" t="s">
        <v>179</v>
      </c>
      <c r="D3143" t="s">
        <v>180</v>
      </c>
      <c r="E3143" s="446" t="s">
        <v>187</v>
      </c>
      <c r="G3143" s="199">
        <f>E3143*220</f>
        <v>33</v>
      </c>
      <c r="H3143" s="199">
        <f>G3143/2.11554</f>
        <v>15.598854193255621</v>
      </c>
    </row>
    <row r="3144" spans="1:8" ht="14.4" x14ac:dyDescent="0.3">
      <c r="A3144">
        <v>4333</v>
      </c>
      <c r="B3144" t="s">
        <v>4158</v>
      </c>
      <c r="C3144" t="s">
        <v>179</v>
      </c>
      <c r="D3144" t="s">
        <v>180</v>
      </c>
      <c r="E3144" s="446" t="s">
        <v>4168</v>
      </c>
      <c r="G3144" s="199" t="str">
        <f>E3144</f>
        <v>0,27</v>
      </c>
      <c r="H3144" s="199">
        <f>G3144/1.7146</f>
        <v>0.15747113029277968</v>
      </c>
    </row>
    <row r="3145" spans="1:8" ht="14.4" x14ac:dyDescent="0.3">
      <c r="A3145">
        <v>4358</v>
      </c>
      <c r="B3145" t="s">
        <v>4159</v>
      </c>
      <c r="C3145" t="s">
        <v>179</v>
      </c>
      <c r="D3145" t="s">
        <v>180</v>
      </c>
      <c r="E3145" s="446" t="s">
        <v>6737</v>
      </c>
      <c r="G3145" s="199">
        <f>E3145*220</f>
        <v>457.6</v>
      </c>
      <c r="H3145" s="199">
        <f t="shared" ref="H3145:H3146" si="0">G3145/1.7146</f>
        <v>266.88440452583694</v>
      </c>
    </row>
    <row r="3146" spans="1:8" ht="14.4" x14ac:dyDescent="0.3">
      <c r="A3146">
        <v>39435</v>
      </c>
      <c r="B3146" t="s">
        <v>4160</v>
      </c>
      <c r="C3146" t="s">
        <v>179</v>
      </c>
      <c r="D3146" t="s">
        <v>180</v>
      </c>
      <c r="E3146" s="446" t="s">
        <v>1331</v>
      </c>
      <c r="G3146" s="199" t="str">
        <f t="shared" ref="G3146" si="1">E3146</f>
        <v>0,10</v>
      </c>
      <c r="H3146" s="199">
        <f t="shared" si="0"/>
        <v>5.8322640849177661E-2</v>
      </c>
    </row>
    <row r="3147" spans="1:8" ht="14.4" x14ac:dyDescent="0.3">
      <c r="A3147">
        <v>39436</v>
      </c>
      <c r="B3147" t="s">
        <v>4161</v>
      </c>
      <c r="C3147" t="s">
        <v>179</v>
      </c>
      <c r="D3147" t="s">
        <v>180</v>
      </c>
      <c r="E3147" s="446" t="s">
        <v>904</v>
      </c>
    </row>
    <row r="3148" spans="1:8" ht="14.4" x14ac:dyDescent="0.3">
      <c r="A3148">
        <v>39437</v>
      </c>
      <c r="B3148" t="s">
        <v>4163</v>
      </c>
      <c r="C3148" t="s">
        <v>179</v>
      </c>
      <c r="D3148" t="s">
        <v>180</v>
      </c>
      <c r="E3148" s="446" t="s">
        <v>7971</v>
      </c>
    </row>
    <row r="3149" spans="1:8" ht="14.4" x14ac:dyDescent="0.3">
      <c r="A3149">
        <v>39439</v>
      </c>
      <c r="B3149" t="s">
        <v>4165</v>
      </c>
      <c r="C3149" t="s">
        <v>179</v>
      </c>
      <c r="D3149" t="s">
        <v>180</v>
      </c>
      <c r="E3149" s="446" t="s">
        <v>4157</v>
      </c>
    </row>
    <row r="3150" spans="1:8" ht="14.4" x14ac:dyDescent="0.3">
      <c r="A3150">
        <v>39440</v>
      </c>
      <c r="B3150" t="s">
        <v>4166</v>
      </c>
      <c r="C3150" t="s">
        <v>179</v>
      </c>
      <c r="D3150" t="s">
        <v>180</v>
      </c>
      <c r="E3150" s="446" t="s">
        <v>190</v>
      </c>
    </row>
    <row r="3151" spans="1:8" ht="14.4" x14ac:dyDescent="0.3">
      <c r="A3151">
        <v>39441</v>
      </c>
      <c r="B3151" t="s">
        <v>4167</v>
      </c>
      <c r="C3151" t="s">
        <v>179</v>
      </c>
      <c r="D3151" t="s">
        <v>180</v>
      </c>
      <c r="E3151" s="446" t="s">
        <v>4171</v>
      </c>
      <c r="G3151" s="199">
        <f>E3151*220</f>
        <v>57.2</v>
      </c>
      <c r="H3151" s="199">
        <f>G3151/2.11554</f>
        <v>27.038013934976412</v>
      </c>
    </row>
    <row r="3152" spans="1:8" ht="14.4" x14ac:dyDescent="0.3">
      <c r="A3152">
        <v>39442</v>
      </c>
      <c r="B3152" t="s">
        <v>4169</v>
      </c>
      <c r="C3152" t="s">
        <v>179</v>
      </c>
      <c r="D3152" t="s">
        <v>180</v>
      </c>
      <c r="E3152" s="446" t="s">
        <v>4162</v>
      </c>
      <c r="G3152" s="199" t="str">
        <f>E3152</f>
        <v>0,19</v>
      </c>
      <c r="H3152" s="199">
        <f>G3152/1.7146</f>
        <v>0.11081301761343755</v>
      </c>
    </row>
    <row r="3153" spans="1:8" ht="14.4" x14ac:dyDescent="0.3">
      <c r="A3153">
        <v>39443</v>
      </c>
      <c r="B3153" t="s">
        <v>4170</v>
      </c>
      <c r="C3153" t="s">
        <v>179</v>
      </c>
      <c r="D3153" t="s">
        <v>180</v>
      </c>
      <c r="E3153" s="446" t="s">
        <v>4164</v>
      </c>
    </row>
    <row r="3154" spans="1:8" ht="14.4" x14ac:dyDescent="0.3">
      <c r="A3154">
        <v>4329</v>
      </c>
      <c r="B3154" t="s">
        <v>4172</v>
      </c>
      <c r="C3154" t="s">
        <v>179</v>
      </c>
      <c r="D3154" t="s">
        <v>189</v>
      </c>
      <c r="E3154" s="446" t="s">
        <v>3906</v>
      </c>
    </row>
    <row r="3155" spans="1:8" ht="14.4" x14ac:dyDescent="0.3">
      <c r="A3155">
        <v>4383</v>
      </c>
      <c r="B3155" t="s">
        <v>4173</v>
      </c>
      <c r="C3155" t="s">
        <v>179</v>
      </c>
      <c r="D3155" t="s">
        <v>180</v>
      </c>
      <c r="E3155" s="446" t="s">
        <v>7972</v>
      </c>
    </row>
    <row r="3156" spans="1:8" ht="14.4" x14ac:dyDescent="0.3">
      <c r="A3156">
        <v>4344</v>
      </c>
      <c r="B3156" t="s">
        <v>4175</v>
      </c>
      <c r="C3156" t="s">
        <v>179</v>
      </c>
      <c r="D3156" t="s">
        <v>180</v>
      </c>
      <c r="E3156" s="446" t="s">
        <v>7973</v>
      </c>
    </row>
    <row r="3157" spans="1:8" ht="14.4" x14ac:dyDescent="0.3">
      <c r="A3157">
        <v>436</v>
      </c>
      <c r="B3157" t="s">
        <v>4177</v>
      </c>
      <c r="C3157" t="s">
        <v>179</v>
      </c>
      <c r="D3157" t="s">
        <v>180</v>
      </c>
      <c r="E3157" s="446" t="s">
        <v>2960</v>
      </c>
    </row>
    <row r="3158" spans="1:8" ht="14.4" x14ac:dyDescent="0.3">
      <c r="A3158">
        <v>442</v>
      </c>
      <c r="B3158" t="s">
        <v>4178</v>
      </c>
      <c r="C3158" t="s">
        <v>179</v>
      </c>
      <c r="D3158" t="s">
        <v>180</v>
      </c>
      <c r="E3158" s="446" t="s">
        <v>2533</v>
      </c>
    </row>
    <row r="3159" spans="1:8" ht="14.4" x14ac:dyDescent="0.3">
      <c r="A3159">
        <v>4335</v>
      </c>
      <c r="B3159" t="s">
        <v>4179</v>
      </c>
      <c r="C3159" t="s">
        <v>179</v>
      </c>
      <c r="D3159" t="s">
        <v>180</v>
      </c>
      <c r="E3159" s="446" t="s">
        <v>7974</v>
      </c>
    </row>
    <row r="3160" spans="1:8" ht="14.4" x14ac:dyDescent="0.3">
      <c r="A3160">
        <v>4334</v>
      </c>
      <c r="B3160" t="s">
        <v>4181</v>
      </c>
      <c r="C3160" t="s">
        <v>179</v>
      </c>
      <c r="D3160" t="s">
        <v>180</v>
      </c>
      <c r="E3160" s="446" t="s">
        <v>7798</v>
      </c>
      <c r="H3160" s="198" t="str">
        <f>E3160</f>
        <v>19,38</v>
      </c>
    </row>
    <row r="3161" spans="1:8" ht="14.4" x14ac:dyDescent="0.3">
      <c r="A3161">
        <v>11953</v>
      </c>
      <c r="B3161" t="s">
        <v>7975</v>
      </c>
      <c r="C3161" t="s">
        <v>179</v>
      </c>
      <c r="D3161" t="s">
        <v>180</v>
      </c>
      <c r="E3161" s="446" t="s">
        <v>5089</v>
      </c>
      <c r="H3161" s="198" t="str">
        <f>E3161</f>
        <v>3,33</v>
      </c>
    </row>
    <row r="3162" spans="1:8" ht="14.4" x14ac:dyDescent="0.3">
      <c r="A3162">
        <v>4343</v>
      </c>
      <c r="B3162" t="s">
        <v>4182</v>
      </c>
      <c r="C3162" t="s">
        <v>179</v>
      </c>
      <c r="D3162" t="s">
        <v>180</v>
      </c>
      <c r="E3162" s="446" t="s">
        <v>7976</v>
      </c>
      <c r="H3162" s="198" t="str">
        <f>E3162</f>
        <v>4,76</v>
      </c>
    </row>
    <row r="3163" spans="1:8" ht="14.4" x14ac:dyDescent="0.3">
      <c r="A3163">
        <v>430</v>
      </c>
      <c r="B3163" t="s">
        <v>4183</v>
      </c>
      <c r="C3163" t="s">
        <v>179</v>
      </c>
      <c r="D3163" t="s">
        <v>180</v>
      </c>
      <c r="E3163" s="446" t="s">
        <v>326</v>
      </c>
      <c r="H3163" s="198" t="str">
        <f>E3163</f>
        <v>10,86</v>
      </c>
    </row>
    <row r="3164" spans="1:8" ht="14.4" x14ac:dyDescent="0.3">
      <c r="A3164">
        <v>441</v>
      </c>
      <c r="B3164" t="s">
        <v>4184</v>
      </c>
      <c r="C3164" t="s">
        <v>179</v>
      </c>
      <c r="D3164" t="s">
        <v>180</v>
      </c>
      <c r="E3164" s="446" t="s">
        <v>1852</v>
      </c>
      <c r="H3164" s="198" t="str">
        <f>E3164</f>
        <v>11,95</v>
      </c>
    </row>
    <row r="3165" spans="1:8" ht="14.4" x14ac:dyDescent="0.3">
      <c r="A3165">
        <v>431</v>
      </c>
      <c r="B3165" t="s">
        <v>4186</v>
      </c>
      <c r="C3165" t="s">
        <v>179</v>
      </c>
      <c r="D3165" t="s">
        <v>180</v>
      </c>
      <c r="E3165" s="446" t="s">
        <v>3874</v>
      </c>
    </row>
    <row r="3166" spans="1:8" ht="14.4" x14ac:dyDescent="0.3">
      <c r="A3166">
        <v>432</v>
      </c>
      <c r="B3166" t="s">
        <v>4187</v>
      </c>
      <c r="C3166" t="s">
        <v>179</v>
      </c>
      <c r="D3166" t="s">
        <v>180</v>
      </c>
      <c r="E3166" s="446" t="s">
        <v>7977</v>
      </c>
    </row>
    <row r="3167" spans="1:8" ht="14.4" x14ac:dyDescent="0.3">
      <c r="A3167">
        <v>429</v>
      </c>
      <c r="B3167" t="s">
        <v>4188</v>
      </c>
      <c r="C3167" t="s">
        <v>179</v>
      </c>
      <c r="D3167" t="s">
        <v>180</v>
      </c>
      <c r="E3167" s="446" t="s">
        <v>6535</v>
      </c>
    </row>
    <row r="3168" spans="1:8" ht="14.4" x14ac:dyDescent="0.3">
      <c r="A3168">
        <v>439</v>
      </c>
      <c r="B3168" t="s">
        <v>4189</v>
      </c>
      <c r="C3168" t="s">
        <v>179</v>
      </c>
      <c r="D3168" t="s">
        <v>180</v>
      </c>
      <c r="E3168" s="446" t="s">
        <v>7978</v>
      </c>
    </row>
    <row r="3169" spans="1:5" ht="14.4" x14ac:dyDescent="0.3">
      <c r="A3169">
        <v>433</v>
      </c>
      <c r="B3169" t="s">
        <v>4190</v>
      </c>
      <c r="C3169" t="s">
        <v>179</v>
      </c>
      <c r="D3169" t="s">
        <v>180</v>
      </c>
      <c r="E3169" s="446" t="s">
        <v>7979</v>
      </c>
    </row>
    <row r="3170" spans="1:5" ht="14.4" x14ac:dyDescent="0.3">
      <c r="A3170">
        <v>437</v>
      </c>
      <c r="B3170" t="s">
        <v>4191</v>
      </c>
      <c r="C3170" t="s">
        <v>179</v>
      </c>
      <c r="D3170" t="s">
        <v>180</v>
      </c>
      <c r="E3170" s="446" t="s">
        <v>7980</v>
      </c>
    </row>
    <row r="3171" spans="1:5" ht="14.4" x14ac:dyDescent="0.3">
      <c r="A3171">
        <v>11790</v>
      </c>
      <c r="B3171" t="s">
        <v>4192</v>
      </c>
      <c r="C3171" t="s">
        <v>179</v>
      </c>
      <c r="D3171" t="s">
        <v>180</v>
      </c>
      <c r="E3171" s="446" t="s">
        <v>7981</v>
      </c>
    </row>
    <row r="3172" spans="1:5" ht="14.4" x14ac:dyDescent="0.3">
      <c r="A3172">
        <v>428</v>
      </c>
      <c r="B3172" t="s">
        <v>4193</v>
      </c>
      <c r="C3172" t="s">
        <v>179</v>
      </c>
      <c r="D3172" t="s">
        <v>189</v>
      </c>
      <c r="E3172" s="446" t="s">
        <v>7982</v>
      </c>
    </row>
    <row r="3173" spans="1:5" ht="14.4" x14ac:dyDescent="0.3">
      <c r="A3173">
        <v>4384</v>
      </c>
      <c r="B3173" t="s">
        <v>4194</v>
      </c>
      <c r="C3173" t="s">
        <v>179</v>
      </c>
      <c r="D3173" t="s">
        <v>180</v>
      </c>
      <c r="E3173" s="446" t="s">
        <v>1562</v>
      </c>
    </row>
    <row r="3174" spans="1:5" ht="14.4" x14ac:dyDescent="0.3">
      <c r="A3174">
        <v>4351</v>
      </c>
      <c r="B3174" t="s">
        <v>4196</v>
      </c>
      <c r="C3174" t="s">
        <v>179</v>
      </c>
      <c r="D3174" t="s">
        <v>180</v>
      </c>
      <c r="E3174" s="446" t="s">
        <v>7983</v>
      </c>
    </row>
    <row r="3175" spans="1:5" ht="14.4" x14ac:dyDescent="0.3">
      <c r="A3175">
        <v>11054</v>
      </c>
      <c r="B3175" t="s">
        <v>4197</v>
      </c>
      <c r="C3175" t="s">
        <v>179</v>
      </c>
      <c r="D3175" t="s">
        <v>180</v>
      </c>
      <c r="E3175" s="446" t="s">
        <v>899</v>
      </c>
    </row>
    <row r="3176" spans="1:5" ht="14.4" x14ac:dyDescent="0.3">
      <c r="A3176">
        <v>11055</v>
      </c>
      <c r="B3176" t="s">
        <v>4198</v>
      </c>
      <c r="C3176" t="s">
        <v>179</v>
      </c>
      <c r="D3176" t="s">
        <v>180</v>
      </c>
      <c r="E3176" s="446" t="s">
        <v>902</v>
      </c>
    </row>
    <row r="3177" spans="1:5" ht="14.4" x14ac:dyDescent="0.3">
      <c r="A3177">
        <v>11056</v>
      </c>
      <c r="B3177" t="s">
        <v>4199</v>
      </c>
      <c r="C3177" t="s">
        <v>179</v>
      </c>
      <c r="D3177" t="s">
        <v>180</v>
      </c>
      <c r="E3177" s="446" t="s">
        <v>902</v>
      </c>
    </row>
    <row r="3178" spans="1:5" ht="14.4" x14ac:dyDescent="0.3">
      <c r="A3178">
        <v>11057</v>
      </c>
      <c r="B3178" t="s">
        <v>4200</v>
      </c>
      <c r="C3178" t="s">
        <v>179</v>
      </c>
      <c r="D3178" t="s">
        <v>180</v>
      </c>
      <c r="E3178" s="446" t="s">
        <v>4162</v>
      </c>
    </row>
    <row r="3179" spans="1:5" ht="14.4" x14ac:dyDescent="0.3">
      <c r="A3179">
        <v>11059</v>
      </c>
      <c r="B3179" t="s">
        <v>4201</v>
      </c>
      <c r="C3179" t="s">
        <v>179</v>
      </c>
      <c r="D3179" t="s">
        <v>180</v>
      </c>
      <c r="E3179" s="446" t="s">
        <v>7984</v>
      </c>
    </row>
    <row r="3180" spans="1:5" ht="14.4" x14ac:dyDescent="0.3">
      <c r="A3180">
        <v>11058</v>
      </c>
      <c r="B3180" t="s">
        <v>4202</v>
      </c>
      <c r="C3180" t="s">
        <v>179</v>
      </c>
      <c r="D3180" t="s">
        <v>180</v>
      </c>
      <c r="E3180" s="446" t="s">
        <v>2755</v>
      </c>
    </row>
    <row r="3181" spans="1:5" ht="14.4" x14ac:dyDescent="0.3">
      <c r="A3181">
        <v>4380</v>
      </c>
      <c r="B3181" t="s">
        <v>7985</v>
      </c>
      <c r="C3181" t="s">
        <v>179</v>
      </c>
      <c r="D3181" t="s">
        <v>180</v>
      </c>
      <c r="E3181" s="446" t="s">
        <v>228</v>
      </c>
    </row>
    <row r="3182" spans="1:5" ht="14.4" x14ac:dyDescent="0.3">
      <c r="A3182">
        <v>4299</v>
      </c>
      <c r="B3182" t="s">
        <v>7986</v>
      </c>
      <c r="C3182" t="s">
        <v>179</v>
      </c>
      <c r="D3182" t="s">
        <v>189</v>
      </c>
      <c r="E3182" s="446" t="s">
        <v>644</v>
      </c>
    </row>
    <row r="3183" spans="1:5" ht="14.4" x14ac:dyDescent="0.3">
      <c r="A3183">
        <v>4304</v>
      </c>
      <c r="B3183" t="s">
        <v>7987</v>
      </c>
      <c r="C3183" t="s">
        <v>179</v>
      </c>
      <c r="D3183" t="s">
        <v>180</v>
      </c>
      <c r="E3183" s="446" t="s">
        <v>7077</v>
      </c>
    </row>
    <row r="3184" spans="1:5" ht="14.4" x14ac:dyDescent="0.3">
      <c r="A3184">
        <v>4305</v>
      </c>
      <c r="B3184" t="s">
        <v>7988</v>
      </c>
      <c r="C3184" t="s">
        <v>179</v>
      </c>
      <c r="D3184" t="s">
        <v>180</v>
      </c>
      <c r="E3184" s="446" t="s">
        <v>4759</v>
      </c>
    </row>
    <row r="3185" spans="1:5" ht="14.4" x14ac:dyDescent="0.3">
      <c r="A3185">
        <v>4306</v>
      </c>
      <c r="B3185" t="s">
        <v>7989</v>
      </c>
      <c r="C3185" t="s">
        <v>179</v>
      </c>
      <c r="D3185" t="s">
        <v>180</v>
      </c>
      <c r="E3185" s="446" t="s">
        <v>2434</v>
      </c>
    </row>
    <row r="3186" spans="1:5" ht="14.4" x14ac:dyDescent="0.3">
      <c r="A3186">
        <v>4308</v>
      </c>
      <c r="B3186" t="s">
        <v>7990</v>
      </c>
      <c r="C3186" t="s">
        <v>179</v>
      </c>
      <c r="D3186" t="s">
        <v>180</v>
      </c>
      <c r="E3186" s="446" t="s">
        <v>4281</v>
      </c>
    </row>
    <row r="3187" spans="1:5" ht="14.4" x14ac:dyDescent="0.3">
      <c r="A3187">
        <v>4302</v>
      </c>
      <c r="B3187" t="s">
        <v>7991</v>
      </c>
      <c r="C3187" t="s">
        <v>179</v>
      </c>
      <c r="D3187" t="s">
        <v>180</v>
      </c>
      <c r="E3187" s="446" t="s">
        <v>2826</v>
      </c>
    </row>
    <row r="3188" spans="1:5" ht="14.4" x14ac:dyDescent="0.3">
      <c r="A3188">
        <v>4300</v>
      </c>
      <c r="B3188" t="s">
        <v>7992</v>
      </c>
      <c r="C3188" t="s">
        <v>179</v>
      </c>
      <c r="D3188" t="s">
        <v>180</v>
      </c>
      <c r="E3188" s="446" t="s">
        <v>2588</v>
      </c>
    </row>
    <row r="3189" spans="1:5" ht="14.4" x14ac:dyDescent="0.3">
      <c r="A3189">
        <v>4301</v>
      </c>
      <c r="B3189" t="s">
        <v>7993</v>
      </c>
      <c r="C3189" t="s">
        <v>179</v>
      </c>
      <c r="D3189" t="s">
        <v>180</v>
      </c>
      <c r="E3189" s="446" t="s">
        <v>1039</v>
      </c>
    </row>
    <row r="3190" spans="1:5" ht="14.4" x14ac:dyDescent="0.3">
      <c r="A3190">
        <v>4320</v>
      </c>
      <c r="B3190" t="s">
        <v>7994</v>
      </c>
      <c r="C3190" t="s">
        <v>179</v>
      </c>
      <c r="D3190" t="s">
        <v>180</v>
      </c>
      <c r="E3190" s="446" t="s">
        <v>318</v>
      </c>
    </row>
    <row r="3191" spans="1:5" ht="14.4" x14ac:dyDescent="0.3">
      <c r="A3191">
        <v>4318</v>
      </c>
      <c r="B3191" t="s">
        <v>7995</v>
      </c>
      <c r="C3191" t="s">
        <v>179</v>
      </c>
      <c r="D3191" t="s">
        <v>180</v>
      </c>
      <c r="E3191" s="446" t="s">
        <v>6253</v>
      </c>
    </row>
    <row r="3192" spans="1:5" ht="14.4" x14ac:dyDescent="0.3">
      <c r="A3192">
        <v>40547</v>
      </c>
      <c r="B3192" t="s">
        <v>4206</v>
      </c>
      <c r="C3192" t="s">
        <v>2819</v>
      </c>
      <c r="D3192" t="s">
        <v>180</v>
      </c>
      <c r="E3192" s="446" t="s">
        <v>7996</v>
      </c>
    </row>
    <row r="3193" spans="1:5" ht="14.4" x14ac:dyDescent="0.3">
      <c r="A3193">
        <v>11962</v>
      </c>
      <c r="B3193" t="s">
        <v>4207</v>
      </c>
      <c r="C3193" t="s">
        <v>179</v>
      </c>
      <c r="D3193" t="s">
        <v>180</v>
      </c>
      <c r="E3193" s="446" t="s">
        <v>7971</v>
      </c>
    </row>
    <row r="3194" spans="1:5" ht="14.4" x14ac:dyDescent="0.3">
      <c r="A3194">
        <v>4332</v>
      </c>
      <c r="B3194" t="s">
        <v>4208</v>
      </c>
      <c r="C3194" t="s">
        <v>179</v>
      </c>
      <c r="D3194" t="s">
        <v>180</v>
      </c>
      <c r="E3194" s="446" t="s">
        <v>7997</v>
      </c>
    </row>
    <row r="3195" spans="1:5" ht="14.4" x14ac:dyDescent="0.3">
      <c r="A3195">
        <v>4331</v>
      </c>
      <c r="B3195" t="s">
        <v>4209</v>
      </c>
      <c r="C3195" t="s">
        <v>179</v>
      </c>
      <c r="D3195" t="s">
        <v>180</v>
      </c>
      <c r="E3195" s="446" t="s">
        <v>296</v>
      </c>
    </row>
    <row r="3196" spans="1:5" ht="14.4" x14ac:dyDescent="0.3">
      <c r="A3196">
        <v>4336</v>
      </c>
      <c r="B3196" t="s">
        <v>4210</v>
      </c>
      <c r="C3196" t="s">
        <v>179</v>
      </c>
      <c r="D3196" t="s">
        <v>180</v>
      </c>
      <c r="E3196" s="446" t="s">
        <v>6744</v>
      </c>
    </row>
    <row r="3197" spans="1:5" ht="14.4" x14ac:dyDescent="0.3">
      <c r="A3197">
        <v>11948</v>
      </c>
      <c r="B3197" t="s">
        <v>4211</v>
      </c>
      <c r="C3197" t="s">
        <v>179</v>
      </c>
      <c r="D3197" t="s">
        <v>180</v>
      </c>
      <c r="E3197" s="446" t="s">
        <v>7998</v>
      </c>
    </row>
    <row r="3198" spans="1:5" ht="14.4" x14ac:dyDescent="0.3">
      <c r="A3198">
        <v>4382</v>
      </c>
      <c r="B3198" t="s">
        <v>4212</v>
      </c>
      <c r="C3198" t="s">
        <v>179</v>
      </c>
      <c r="D3198" t="s">
        <v>180</v>
      </c>
      <c r="E3198" s="446" t="s">
        <v>3455</v>
      </c>
    </row>
    <row r="3199" spans="1:5" ht="14.4" x14ac:dyDescent="0.3">
      <c r="A3199">
        <v>4354</v>
      </c>
      <c r="B3199" t="s">
        <v>4213</v>
      </c>
      <c r="C3199" t="s">
        <v>179</v>
      </c>
      <c r="D3199" t="s">
        <v>180</v>
      </c>
      <c r="E3199" s="446" t="s">
        <v>7999</v>
      </c>
    </row>
    <row r="3200" spans="1:5" ht="14.4" x14ac:dyDescent="0.3">
      <c r="A3200">
        <v>40839</v>
      </c>
      <c r="B3200" t="s">
        <v>8000</v>
      </c>
      <c r="C3200" t="s">
        <v>2819</v>
      </c>
      <c r="D3200" t="s">
        <v>180</v>
      </c>
      <c r="E3200" s="446" t="s">
        <v>8001</v>
      </c>
    </row>
    <row r="3201" spans="1:5" ht="14.4" x14ac:dyDescent="0.3">
      <c r="A3201">
        <v>40552</v>
      </c>
      <c r="B3201" t="s">
        <v>4214</v>
      </c>
      <c r="C3201" t="s">
        <v>2819</v>
      </c>
      <c r="D3201" t="s">
        <v>180</v>
      </c>
      <c r="E3201" s="446" t="s">
        <v>7069</v>
      </c>
    </row>
    <row r="3202" spans="1:5" ht="14.4" x14ac:dyDescent="0.3">
      <c r="A3202">
        <v>40549</v>
      </c>
      <c r="B3202" t="s">
        <v>4215</v>
      </c>
      <c r="C3202" t="s">
        <v>2819</v>
      </c>
      <c r="D3202" t="s">
        <v>180</v>
      </c>
      <c r="E3202" s="446" t="s">
        <v>8002</v>
      </c>
    </row>
    <row r="3203" spans="1:5" ht="14.4" x14ac:dyDescent="0.3">
      <c r="A3203">
        <v>4385</v>
      </c>
      <c r="B3203" t="s">
        <v>4216</v>
      </c>
      <c r="C3203" t="s">
        <v>4217</v>
      </c>
      <c r="D3203" t="s">
        <v>180</v>
      </c>
      <c r="E3203" s="446" t="s">
        <v>8003</v>
      </c>
    </row>
    <row r="3204" spans="1:5" ht="14.4" x14ac:dyDescent="0.3">
      <c r="A3204">
        <v>20078</v>
      </c>
      <c r="B3204" t="s">
        <v>4218</v>
      </c>
      <c r="C3204" t="s">
        <v>179</v>
      </c>
      <c r="D3204" t="s">
        <v>180</v>
      </c>
      <c r="E3204" s="446" t="s">
        <v>1724</v>
      </c>
    </row>
    <row r="3205" spans="1:5" ht="14.4" x14ac:dyDescent="0.3">
      <c r="A3205">
        <v>39897</v>
      </c>
      <c r="B3205" t="s">
        <v>4220</v>
      </c>
      <c r="C3205" t="s">
        <v>179</v>
      </c>
      <c r="D3205" t="s">
        <v>180</v>
      </c>
      <c r="E3205" s="446" t="s">
        <v>4842</v>
      </c>
    </row>
    <row r="3206" spans="1:5" ht="14.4" x14ac:dyDescent="0.3">
      <c r="A3206">
        <v>118</v>
      </c>
      <c r="B3206" t="s">
        <v>4221</v>
      </c>
      <c r="C3206" t="s">
        <v>179</v>
      </c>
      <c r="D3206" t="s">
        <v>180</v>
      </c>
      <c r="E3206" s="446" t="s">
        <v>8004</v>
      </c>
    </row>
    <row r="3207" spans="1:5" ht="14.4" x14ac:dyDescent="0.3">
      <c r="A3207">
        <v>4396</v>
      </c>
      <c r="B3207" t="s">
        <v>8005</v>
      </c>
      <c r="C3207" t="s">
        <v>693</v>
      </c>
      <c r="D3207" t="s">
        <v>180</v>
      </c>
      <c r="E3207" s="446" t="s">
        <v>8006</v>
      </c>
    </row>
    <row r="3208" spans="1:5" ht="14.4" x14ac:dyDescent="0.3">
      <c r="A3208">
        <v>36881</v>
      </c>
      <c r="B3208" t="s">
        <v>8007</v>
      </c>
      <c r="C3208" t="s">
        <v>693</v>
      </c>
      <c r="D3208" t="s">
        <v>180</v>
      </c>
      <c r="E3208" s="446" t="s">
        <v>8008</v>
      </c>
    </row>
    <row r="3209" spans="1:5" ht="14.4" x14ac:dyDescent="0.3">
      <c r="A3209">
        <v>4397</v>
      </c>
      <c r="B3209" t="s">
        <v>8009</v>
      </c>
      <c r="C3209" t="s">
        <v>693</v>
      </c>
      <c r="D3209" t="s">
        <v>180</v>
      </c>
      <c r="E3209" s="446" t="s">
        <v>8010</v>
      </c>
    </row>
    <row r="3210" spans="1:5" ht="14.4" x14ac:dyDescent="0.3">
      <c r="A3210">
        <v>36882</v>
      </c>
      <c r="B3210" t="s">
        <v>8011</v>
      </c>
      <c r="C3210" t="s">
        <v>693</v>
      </c>
      <c r="D3210" t="s">
        <v>180</v>
      </c>
      <c r="E3210" s="446" t="s">
        <v>8012</v>
      </c>
    </row>
    <row r="3211" spans="1:5" ht="14.4" x14ac:dyDescent="0.3">
      <c r="A3211">
        <v>4751</v>
      </c>
      <c r="B3211" t="s">
        <v>4224</v>
      </c>
      <c r="C3211" t="s">
        <v>375</v>
      </c>
      <c r="D3211" t="s">
        <v>180</v>
      </c>
      <c r="E3211" s="446" t="s">
        <v>6364</v>
      </c>
    </row>
    <row r="3212" spans="1:5" ht="14.4" x14ac:dyDescent="0.3">
      <c r="A3212">
        <v>41066</v>
      </c>
      <c r="B3212" t="s">
        <v>4225</v>
      </c>
      <c r="C3212" t="s">
        <v>378</v>
      </c>
      <c r="D3212" t="s">
        <v>180</v>
      </c>
      <c r="E3212" s="446" t="s">
        <v>6365</v>
      </c>
    </row>
    <row r="3213" spans="1:5" ht="14.4" x14ac:dyDescent="0.3">
      <c r="A3213">
        <v>39604</v>
      </c>
      <c r="B3213" t="s">
        <v>4226</v>
      </c>
      <c r="C3213" t="s">
        <v>179</v>
      </c>
      <c r="D3213" t="s">
        <v>180</v>
      </c>
      <c r="E3213" s="446" t="s">
        <v>6628</v>
      </c>
    </row>
    <row r="3214" spans="1:5" ht="14.4" x14ac:dyDescent="0.3">
      <c r="A3214">
        <v>39605</v>
      </c>
      <c r="B3214" t="s">
        <v>4228</v>
      </c>
      <c r="C3214" t="s">
        <v>179</v>
      </c>
      <c r="D3214" t="s">
        <v>180</v>
      </c>
      <c r="E3214" s="446" t="s">
        <v>8013</v>
      </c>
    </row>
    <row r="3215" spans="1:5" ht="14.4" x14ac:dyDescent="0.3">
      <c r="A3215">
        <v>39606</v>
      </c>
      <c r="B3215" t="s">
        <v>4229</v>
      </c>
      <c r="C3215" t="s">
        <v>179</v>
      </c>
      <c r="D3215" t="s">
        <v>180</v>
      </c>
      <c r="E3215" s="446" t="s">
        <v>3764</v>
      </c>
    </row>
    <row r="3216" spans="1:5" ht="14.4" x14ac:dyDescent="0.3">
      <c r="A3216">
        <v>39607</v>
      </c>
      <c r="B3216" t="s">
        <v>4231</v>
      </c>
      <c r="C3216" t="s">
        <v>179</v>
      </c>
      <c r="D3216" t="s">
        <v>180</v>
      </c>
      <c r="E3216" s="446" t="s">
        <v>8014</v>
      </c>
    </row>
    <row r="3217" spans="1:5" ht="14.4" x14ac:dyDescent="0.3">
      <c r="A3217">
        <v>39594</v>
      </c>
      <c r="B3217" t="s">
        <v>4232</v>
      </c>
      <c r="C3217" t="s">
        <v>179</v>
      </c>
      <c r="D3217" t="s">
        <v>189</v>
      </c>
      <c r="E3217" s="446" t="s">
        <v>8015</v>
      </c>
    </row>
    <row r="3218" spans="1:5" ht="14.4" x14ac:dyDescent="0.3">
      <c r="A3218">
        <v>39596</v>
      </c>
      <c r="B3218" t="s">
        <v>4233</v>
      </c>
      <c r="C3218" t="s">
        <v>179</v>
      </c>
      <c r="D3218" t="s">
        <v>180</v>
      </c>
      <c r="E3218" s="446" t="s">
        <v>8016</v>
      </c>
    </row>
    <row r="3219" spans="1:5" ht="14.4" x14ac:dyDescent="0.3">
      <c r="A3219">
        <v>39595</v>
      </c>
      <c r="B3219" t="s">
        <v>4234</v>
      </c>
      <c r="C3219" t="s">
        <v>179</v>
      </c>
      <c r="D3219" t="s">
        <v>180</v>
      </c>
      <c r="E3219" s="446" t="s">
        <v>8017</v>
      </c>
    </row>
    <row r="3220" spans="1:5" ht="14.4" x14ac:dyDescent="0.3">
      <c r="A3220">
        <v>39597</v>
      </c>
      <c r="B3220" t="s">
        <v>4235</v>
      </c>
      <c r="C3220" t="s">
        <v>179</v>
      </c>
      <c r="D3220" t="s">
        <v>180</v>
      </c>
      <c r="E3220" s="446" t="s">
        <v>8018</v>
      </c>
    </row>
    <row r="3221" spans="1:5" ht="14.4" x14ac:dyDescent="0.3">
      <c r="A3221">
        <v>10731</v>
      </c>
      <c r="B3221" t="s">
        <v>4236</v>
      </c>
      <c r="C3221" t="s">
        <v>693</v>
      </c>
      <c r="D3221" t="s">
        <v>189</v>
      </c>
      <c r="E3221" s="446" t="s">
        <v>6621</v>
      </c>
    </row>
    <row r="3222" spans="1:5" ht="14.4" x14ac:dyDescent="0.3">
      <c r="A3222">
        <v>4704</v>
      </c>
      <c r="B3222" t="s">
        <v>8019</v>
      </c>
      <c r="C3222" t="s">
        <v>693</v>
      </c>
      <c r="D3222" t="s">
        <v>180</v>
      </c>
      <c r="E3222" s="446" t="s">
        <v>8020</v>
      </c>
    </row>
    <row r="3223" spans="1:5" ht="14.4" x14ac:dyDescent="0.3">
      <c r="A3223">
        <v>10730</v>
      </c>
      <c r="B3223" t="s">
        <v>8021</v>
      </c>
      <c r="C3223" t="s">
        <v>693</v>
      </c>
      <c r="D3223" t="s">
        <v>180</v>
      </c>
      <c r="E3223" s="446" t="s">
        <v>8022</v>
      </c>
    </row>
    <row r="3224" spans="1:5" ht="14.4" x14ac:dyDescent="0.3">
      <c r="A3224">
        <v>4720</v>
      </c>
      <c r="B3224" t="s">
        <v>4239</v>
      </c>
      <c r="C3224" t="s">
        <v>373</v>
      </c>
      <c r="D3224" t="s">
        <v>180</v>
      </c>
      <c r="E3224" s="446" t="s">
        <v>8023</v>
      </c>
    </row>
    <row r="3225" spans="1:5" ht="14.4" x14ac:dyDescent="0.3">
      <c r="A3225">
        <v>4721</v>
      </c>
      <c r="B3225" t="s">
        <v>8024</v>
      </c>
      <c r="C3225" t="s">
        <v>373</v>
      </c>
      <c r="D3225" t="s">
        <v>180</v>
      </c>
      <c r="E3225" s="446" t="s">
        <v>8025</v>
      </c>
    </row>
    <row r="3226" spans="1:5" ht="14.4" x14ac:dyDescent="0.3">
      <c r="A3226">
        <v>4718</v>
      </c>
      <c r="B3226" t="s">
        <v>4240</v>
      </c>
      <c r="C3226" t="s">
        <v>373</v>
      </c>
      <c r="D3226" t="s">
        <v>189</v>
      </c>
      <c r="E3226" s="446" t="s">
        <v>8026</v>
      </c>
    </row>
    <row r="3227" spans="1:5" ht="14.4" x14ac:dyDescent="0.3">
      <c r="A3227">
        <v>4722</v>
      </c>
      <c r="B3227" t="s">
        <v>4241</v>
      </c>
      <c r="C3227" t="s">
        <v>373</v>
      </c>
      <c r="D3227" t="s">
        <v>180</v>
      </c>
      <c r="E3227" s="446" t="s">
        <v>8027</v>
      </c>
    </row>
    <row r="3228" spans="1:5" ht="14.4" x14ac:dyDescent="0.3">
      <c r="A3228">
        <v>4730</v>
      </c>
      <c r="B3228" t="s">
        <v>4242</v>
      </c>
      <c r="C3228" t="s">
        <v>373</v>
      </c>
      <c r="D3228" t="s">
        <v>180</v>
      </c>
      <c r="E3228" s="446" t="s">
        <v>8028</v>
      </c>
    </row>
    <row r="3229" spans="1:5" ht="14.4" x14ac:dyDescent="0.3">
      <c r="A3229">
        <v>13186</v>
      </c>
      <c r="B3229" t="s">
        <v>4243</v>
      </c>
      <c r="C3229" t="s">
        <v>373</v>
      </c>
      <c r="D3229" t="s">
        <v>180</v>
      </c>
      <c r="E3229" s="446" t="s">
        <v>8029</v>
      </c>
    </row>
    <row r="3230" spans="1:5" ht="14.4" x14ac:dyDescent="0.3">
      <c r="A3230">
        <v>10737</v>
      </c>
      <c r="B3230" t="s">
        <v>8030</v>
      </c>
      <c r="C3230" t="s">
        <v>693</v>
      </c>
      <c r="D3230" t="s">
        <v>180</v>
      </c>
      <c r="E3230" s="446" t="s">
        <v>8031</v>
      </c>
    </row>
    <row r="3231" spans="1:5" ht="14.4" x14ac:dyDescent="0.3">
      <c r="A3231">
        <v>10734</v>
      </c>
      <c r="B3231" t="s">
        <v>8032</v>
      </c>
      <c r="C3231" t="s">
        <v>693</v>
      </c>
      <c r="D3231" t="s">
        <v>180</v>
      </c>
      <c r="E3231" s="446" t="s">
        <v>8033</v>
      </c>
    </row>
    <row r="3232" spans="1:5" ht="14.4" x14ac:dyDescent="0.3">
      <c r="A3232">
        <v>4708</v>
      </c>
      <c r="B3232" t="s">
        <v>8034</v>
      </c>
      <c r="C3232" t="s">
        <v>693</v>
      </c>
      <c r="D3232" t="s">
        <v>180</v>
      </c>
      <c r="E3232" s="446" t="s">
        <v>8035</v>
      </c>
    </row>
    <row r="3233" spans="1:5" ht="14.4" x14ac:dyDescent="0.3">
      <c r="A3233">
        <v>4712</v>
      </c>
      <c r="B3233" t="s">
        <v>8036</v>
      </c>
      <c r="C3233" t="s">
        <v>693</v>
      </c>
      <c r="D3233" t="s">
        <v>180</v>
      </c>
      <c r="E3233" s="446" t="s">
        <v>8037</v>
      </c>
    </row>
    <row r="3234" spans="1:5" ht="14.4" x14ac:dyDescent="0.3">
      <c r="A3234">
        <v>4710</v>
      </c>
      <c r="B3234" t="s">
        <v>8038</v>
      </c>
      <c r="C3234" t="s">
        <v>693</v>
      </c>
      <c r="D3234" t="s">
        <v>180</v>
      </c>
      <c r="E3234" s="446" t="s">
        <v>8039</v>
      </c>
    </row>
    <row r="3235" spans="1:5" ht="14.4" x14ac:dyDescent="0.3">
      <c r="A3235">
        <v>4750</v>
      </c>
      <c r="B3235" t="s">
        <v>4246</v>
      </c>
      <c r="C3235" t="s">
        <v>375</v>
      </c>
      <c r="D3235" t="s">
        <v>189</v>
      </c>
      <c r="E3235" s="446" t="s">
        <v>6364</v>
      </c>
    </row>
    <row r="3236" spans="1:5" ht="14.4" x14ac:dyDescent="0.3">
      <c r="A3236">
        <v>41065</v>
      </c>
      <c r="B3236" t="s">
        <v>4247</v>
      </c>
      <c r="C3236" t="s">
        <v>378</v>
      </c>
      <c r="D3236" t="s">
        <v>180</v>
      </c>
      <c r="E3236" s="446" t="s">
        <v>6365</v>
      </c>
    </row>
    <row r="3237" spans="1:5" ht="14.4" x14ac:dyDescent="0.3">
      <c r="A3237">
        <v>34747</v>
      </c>
      <c r="B3237" t="s">
        <v>8040</v>
      </c>
      <c r="C3237" t="s">
        <v>247</v>
      </c>
      <c r="D3237" t="s">
        <v>180</v>
      </c>
      <c r="E3237" s="446" t="s">
        <v>8041</v>
      </c>
    </row>
    <row r="3238" spans="1:5" ht="14.4" x14ac:dyDescent="0.3">
      <c r="A3238">
        <v>4826</v>
      </c>
      <c r="B3238" t="s">
        <v>8042</v>
      </c>
      <c r="C3238" t="s">
        <v>247</v>
      </c>
      <c r="D3238" t="s">
        <v>180</v>
      </c>
      <c r="E3238" s="446" t="s">
        <v>8043</v>
      </c>
    </row>
    <row r="3239" spans="1:5" ht="14.4" x14ac:dyDescent="0.3">
      <c r="A3239">
        <v>41975</v>
      </c>
      <c r="B3239" t="s">
        <v>4248</v>
      </c>
      <c r="C3239" t="s">
        <v>693</v>
      </c>
      <c r="D3239" t="s">
        <v>180</v>
      </c>
      <c r="E3239" s="446" t="s">
        <v>8044</v>
      </c>
    </row>
    <row r="3240" spans="1:5" ht="14.4" x14ac:dyDescent="0.3">
      <c r="A3240">
        <v>4825</v>
      </c>
      <c r="B3240" t="s">
        <v>8045</v>
      </c>
      <c r="C3240" t="s">
        <v>247</v>
      </c>
      <c r="D3240" t="s">
        <v>180</v>
      </c>
      <c r="E3240" s="446" t="s">
        <v>8046</v>
      </c>
    </row>
    <row r="3241" spans="1:5" ht="14.4" x14ac:dyDescent="0.3">
      <c r="A3241">
        <v>34744</v>
      </c>
      <c r="B3241" t="s">
        <v>4249</v>
      </c>
      <c r="C3241" t="s">
        <v>693</v>
      </c>
      <c r="D3241" t="s">
        <v>180</v>
      </c>
      <c r="E3241" s="446" t="s">
        <v>8047</v>
      </c>
    </row>
    <row r="3242" spans="1:5" ht="14.4" x14ac:dyDescent="0.3">
      <c r="A3242">
        <v>39430</v>
      </c>
      <c r="B3242" t="s">
        <v>4250</v>
      </c>
      <c r="C3242" t="s">
        <v>179</v>
      </c>
      <c r="D3242" t="s">
        <v>180</v>
      </c>
      <c r="E3242" s="446" t="s">
        <v>760</v>
      </c>
    </row>
    <row r="3243" spans="1:5" ht="14.4" x14ac:dyDescent="0.3">
      <c r="A3243">
        <v>39573</v>
      </c>
      <c r="B3243" t="s">
        <v>4251</v>
      </c>
      <c r="C3243" t="s">
        <v>179</v>
      </c>
      <c r="D3243" t="s">
        <v>180</v>
      </c>
      <c r="E3243" s="446" t="s">
        <v>7761</v>
      </c>
    </row>
    <row r="3244" spans="1:5" ht="14.4" x14ac:dyDescent="0.3">
      <c r="A3244">
        <v>38410</v>
      </c>
      <c r="B3244" t="s">
        <v>4252</v>
      </c>
      <c r="C3244" t="s">
        <v>179</v>
      </c>
      <c r="D3244" t="s">
        <v>180</v>
      </c>
      <c r="E3244" s="446" t="s">
        <v>4253</v>
      </c>
    </row>
    <row r="3245" spans="1:5" ht="14.4" x14ac:dyDescent="0.3">
      <c r="A3245">
        <v>43082</v>
      </c>
      <c r="B3245" t="s">
        <v>4254</v>
      </c>
      <c r="C3245" t="s">
        <v>252</v>
      </c>
      <c r="D3245" t="s">
        <v>189</v>
      </c>
      <c r="E3245" s="446" t="s">
        <v>4255</v>
      </c>
    </row>
    <row r="3246" spans="1:5" ht="14.4" x14ac:dyDescent="0.3">
      <c r="A3246">
        <v>43083</v>
      </c>
      <c r="B3246" t="s">
        <v>4256</v>
      </c>
      <c r="C3246" t="s">
        <v>252</v>
      </c>
      <c r="D3246" t="s">
        <v>180</v>
      </c>
      <c r="E3246" s="446" t="s">
        <v>1532</v>
      </c>
    </row>
    <row r="3247" spans="1:5" ht="14.4" x14ac:dyDescent="0.3">
      <c r="A3247">
        <v>40535</v>
      </c>
      <c r="B3247" t="s">
        <v>4257</v>
      </c>
      <c r="C3247" t="s">
        <v>252</v>
      </c>
      <c r="D3247" t="s">
        <v>180</v>
      </c>
      <c r="E3247" s="446" t="s">
        <v>1532</v>
      </c>
    </row>
    <row r="3248" spans="1:5" ht="14.4" x14ac:dyDescent="0.3">
      <c r="A3248">
        <v>40598</v>
      </c>
      <c r="B3248" t="s">
        <v>4258</v>
      </c>
      <c r="C3248" t="s">
        <v>252</v>
      </c>
      <c r="D3248" t="s">
        <v>180</v>
      </c>
      <c r="E3248" s="446" t="s">
        <v>4259</v>
      </c>
    </row>
    <row r="3249" spans="1:5" ht="14.4" x14ac:dyDescent="0.3">
      <c r="A3249">
        <v>43692</v>
      </c>
      <c r="B3249" t="s">
        <v>4260</v>
      </c>
      <c r="C3249" t="s">
        <v>252</v>
      </c>
      <c r="D3249" t="s">
        <v>180</v>
      </c>
      <c r="E3249" s="446" t="s">
        <v>2814</v>
      </c>
    </row>
    <row r="3250" spans="1:5" ht="14.4" x14ac:dyDescent="0.3">
      <c r="A3250">
        <v>43665</v>
      </c>
      <c r="B3250" t="s">
        <v>4261</v>
      </c>
      <c r="C3250" t="s">
        <v>252</v>
      </c>
      <c r="D3250" t="s">
        <v>180</v>
      </c>
      <c r="E3250" s="446" t="s">
        <v>4262</v>
      </c>
    </row>
    <row r="3251" spans="1:5" ht="14.4" x14ac:dyDescent="0.3">
      <c r="A3251">
        <v>10966</v>
      </c>
      <c r="B3251" t="s">
        <v>4263</v>
      </c>
      <c r="C3251" t="s">
        <v>252</v>
      </c>
      <c r="D3251" t="s">
        <v>180</v>
      </c>
      <c r="E3251" s="446" t="s">
        <v>2814</v>
      </c>
    </row>
    <row r="3252" spans="1:5" ht="14.4" x14ac:dyDescent="0.3">
      <c r="A3252">
        <v>39427</v>
      </c>
      <c r="B3252" t="s">
        <v>4264</v>
      </c>
      <c r="C3252" t="s">
        <v>247</v>
      </c>
      <c r="D3252" t="s">
        <v>180</v>
      </c>
      <c r="E3252" s="446" t="s">
        <v>6998</v>
      </c>
    </row>
    <row r="3253" spans="1:5" ht="14.4" x14ac:dyDescent="0.3">
      <c r="A3253">
        <v>39424</v>
      </c>
      <c r="B3253" t="s">
        <v>4265</v>
      </c>
      <c r="C3253" t="s">
        <v>247</v>
      </c>
      <c r="D3253" t="s">
        <v>180</v>
      </c>
      <c r="E3253" s="446" t="s">
        <v>454</v>
      </c>
    </row>
    <row r="3254" spans="1:5" ht="14.4" x14ac:dyDescent="0.3">
      <c r="A3254">
        <v>39425</v>
      </c>
      <c r="B3254" t="s">
        <v>4266</v>
      </c>
      <c r="C3254" t="s">
        <v>247</v>
      </c>
      <c r="D3254" t="s">
        <v>180</v>
      </c>
      <c r="E3254" s="446" t="s">
        <v>8048</v>
      </c>
    </row>
    <row r="3255" spans="1:5" ht="14.4" x14ac:dyDescent="0.3">
      <c r="A3255">
        <v>40664</v>
      </c>
      <c r="B3255" t="s">
        <v>8049</v>
      </c>
      <c r="C3255" t="s">
        <v>252</v>
      </c>
      <c r="D3255" t="s">
        <v>180</v>
      </c>
      <c r="E3255" s="446" t="s">
        <v>4267</v>
      </c>
    </row>
    <row r="3256" spans="1:5" ht="14.4" x14ac:dyDescent="0.3">
      <c r="A3256">
        <v>34360</v>
      </c>
      <c r="B3256" t="s">
        <v>4268</v>
      </c>
      <c r="C3256" t="s">
        <v>252</v>
      </c>
      <c r="D3256" t="s">
        <v>180</v>
      </c>
      <c r="E3256" s="446" t="s">
        <v>8050</v>
      </c>
    </row>
    <row r="3257" spans="1:5" ht="14.4" x14ac:dyDescent="0.3">
      <c r="A3257">
        <v>20259</v>
      </c>
      <c r="B3257" t="s">
        <v>4270</v>
      </c>
      <c r="C3257" t="s">
        <v>247</v>
      </c>
      <c r="D3257" t="s">
        <v>180</v>
      </c>
      <c r="E3257" s="446" t="s">
        <v>2668</v>
      </c>
    </row>
    <row r="3258" spans="1:5" ht="14.4" x14ac:dyDescent="0.3">
      <c r="A3258">
        <v>14077</v>
      </c>
      <c r="B3258" t="s">
        <v>4271</v>
      </c>
      <c r="C3258" t="s">
        <v>247</v>
      </c>
      <c r="D3258" t="s">
        <v>180</v>
      </c>
      <c r="E3258" s="446" t="s">
        <v>4272</v>
      </c>
    </row>
    <row r="3259" spans="1:5" ht="14.4" x14ac:dyDescent="0.3">
      <c r="A3259">
        <v>3678</v>
      </c>
      <c r="B3259" t="s">
        <v>4273</v>
      </c>
      <c r="C3259" t="s">
        <v>247</v>
      </c>
      <c r="D3259" t="s">
        <v>180</v>
      </c>
      <c r="E3259" s="446" t="s">
        <v>4274</v>
      </c>
    </row>
    <row r="3260" spans="1:5" ht="14.4" x14ac:dyDescent="0.3">
      <c r="A3260">
        <v>11552</v>
      </c>
      <c r="B3260" t="s">
        <v>8051</v>
      </c>
      <c r="C3260" t="s">
        <v>247</v>
      </c>
      <c r="D3260" t="s">
        <v>180</v>
      </c>
      <c r="E3260" s="446" t="s">
        <v>3868</v>
      </c>
    </row>
    <row r="3261" spans="1:5" ht="14.4" x14ac:dyDescent="0.3">
      <c r="A3261">
        <v>585</v>
      </c>
      <c r="B3261" t="s">
        <v>4275</v>
      </c>
      <c r="C3261" t="s">
        <v>252</v>
      </c>
      <c r="D3261" t="s">
        <v>180</v>
      </c>
      <c r="E3261" s="446" t="s">
        <v>6790</v>
      </c>
    </row>
    <row r="3262" spans="1:5" ht="14.4" x14ac:dyDescent="0.3">
      <c r="A3262">
        <v>39418</v>
      </c>
      <c r="B3262" t="s">
        <v>8052</v>
      </c>
      <c r="C3262" t="s">
        <v>247</v>
      </c>
      <c r="D3262" t="s">
        <v>180</v>
      </c>
      <c r="E3262" s="446" t="s">
        <v>4205</v>
      </c>
    </row>
    <row r="3263" spans="1:5" ht="14.4" x14ac:dyDescent="0.3">
      <c r="A3263">
        <v>39419</v>
      </c>
      <c r="B3263" t="s">
        <v>4277</v>
      </c>
      <c r="C3263" t="s">
        <v>247</v>
      </c>
      <c r="D3263" t="s">
        <v>180</v>
      </c>
      <c r="E3263" s="446" t="s">
        <v>400</v>
      </c>
    </row>
    <row r="3264" spans="1:5" ht="14.4" x14ac:dyDescent="0.3">
      <c r="A3264">
        <v>39420</v>
      </c>
      <c r="B3264" t="s">
        <v>4278</v>
      </c>
      <c r="C3264" t="s">
        <v>247</v>
      </c>
      <c r="D3264" t="s">
        <v>180</v>
      </c>
      <c r="E3264" s="446" t="s">
        <v>4310</v>
      </c>
    </row>
    <row r="3265" spans="1:5" ht="14.4" x14ac:dyDescent="0.3">
      <c r="A3265">
        <v>39571</v>
      </c>
      <c r="B3265" t="s">
        <v>4279</v>
      </c>
      <c r="C3265" t="s">
        <v>247</v>
      </c>
      <c r="D3265" t="s">
        <v>180</v>
      </c>
      <c r="E3265" s="446" t="s">
        <v>2828</v>
      </c>
    </row>
    <row r="3266" spans="1:5" ht="14.4" x14ac:dyDescent="0.3">
      <c r="A3266">
        <v>39421</v>
      </c>
      <c r="B3266" t="s">
        <v>4280</v>
      </c>
      <c r="C3266" t="s">
        <v>247</v>
      </c>
      <c r="D3266" t="s">
        <v>180</v>
      </c>
      <c r="E3266" s="446" t="s">
        <v>5307</v>
      </c>
    </row>
    <row r="3267" spans="1:5" ht="14.4" x14ac:dyDescent="0.3">
      <c r="A3267">
        <v>39422</v>
      </c>
      <c r="B3267" t="s">
        <v>4282</v>
      </c>
      <c r="C3267" t="s">
        <v>247</v>
      </c>
      <c r="D3267" t="s">
        <v>189</v>
      </c>
      <c r="E3267" s="446" t="s">
        <v>7767</v>
      </c>
    </row>
    <row r="3268" spans="1:5" ht="14.4" x14ac:dyDescent="0.3">
      <c r="A3268">
        <v>39423</v>
      </c>
      <c r="B3268" t="s">
        <v>4283</v>
      </c>
      <c r="C3268" t="s">
        <v>247</v>
      </c>
      <c r="D3268" t="s">
        <v>180</v>
      </c>
      <c r="E3268" s="446" t="s">
        <v>8053</v>
      </c>
    </row>
    <row r="3269" spans="1:5" ht="14.4" x14ac:dyDescent="0.3">
      <c r="A3269">
        <v>39426</v>
      </c>
      <c r="B3269" t="s">
        <v>4285</v>
      </c>
      <c r="C3269" t="s">
        <v>247</v>
      </c>
      <c r="D3269" t="s">
        <v>180</v>
      </c>
      <c r="E3269" s="446" t="s">
        <v>8054</v>
      </c>
    </row>
    <row r="3270" spans="1:5" ht="14.4" x14ac:dyDescent="0.3">
      <c r="A3270">
        <v>39429</v>
      </c>
      <c r="B3270" t="s">
        <v>4286</v>
      </c>
      <c r="C3270" t="s">
        <v>247</v>
      </c>
      <c r="D3270" t="s">
        <v>180</v>
      </c>
      <c r="E3270" s="446" t="s">
        <v>3215</v>
      </c>
    </row>
    <row r="3271" spans="1:5" ht="14.4" x14ac:dyDescent="0.3">
      <c r="A3271">
        <v>39428</v>
      </c>
      <c r="B3271" t="s">
        <v>4288</v>
      </c>
      <c r="C3271" t="s">
        <v>247</v>
      </c>
      <c r="D3271" t="s">
        <v>180</v>
      </c>
      <c r="E3271" s="446" t="s">
        <v>298</v>
      </c>
    </row>
    <row r="3272" spans="1:5" ht="14.4" x14ac:dyDescent="0.3">
      <c r="A3272">
        <v>39572</v>
      </c>
      <c r="B3272" t="s">
        <v>4289</v>
      </c>
      <c r="C3272" t="s">
        <v>247</v>
      </c>
      <c r="D3272" t="s">
        <v>180</v>
      </c>
      <c r="E3272" s="446" t="s">
        <v>6461</v>
      </c>
    </row>
    <row r="3273" spans="1:5" ht="14.4" x14ac:dyDescent="0.3">
      <c r="A3273">
        <v>39570</v>
      </c>
      <c r="B3273" t="s">
        <v>8055</v>
      </c>
      <c r="C3273" t="s">
        <v>247</v>
      </c>
      <c r="D3273" t="s">
        <v>180</v>
      </c>
      <c r="E3273" s="446" t="s">
        <v>834</v>
      </c>
    </row>
    <row r="3274" spans="1:5" ht="14.4" x14ac:dyDescent="0.3">
      <c r="A3274">
        <v>39569</v>
      </c>
      <c r="B3274" t="s">
        <v>4291</v>
      </c>
      <c r="C3274" t="s">
        <v>247</v>
      </c>
      <c r="D3274" t="s">
        <v>180</v>
      </c>
      <c r="E3274" s="446" t="s">
        <v>2857</v>
      </c>
    </row>
    <row r="3275" spans="1:5" ht="14.4" x14ac:dyDescent="0.3">
      <c r="A3275">
        <v>39029</v>
      </c>
      <c r="B3275" t="s">
        <v>4292</v>
      </c>
      <c r="C3275" t="s">
        <v>247</v>
      </c>
      <c r="D3275" t="s">
        <v>180</v>
      </c>
      <c r="E3275" s="446" t="s">
        <v>8056</v>
      </c>
    </row>
    <row r="3276" spans="1:5" ht="14.4" x14ac:dyDescent="0.3">
      <c r="A3276">
        <v>39028</v>
      </c>
      <c r="B3276" t="s">
        <v>4293</v>
      </c>
      <c r="C3276" t="s">
        <v>247</v>
      </c>
      <c r="D3276" t="s">
        <v>180</v>
      </c>
      <c r="E3276" s="446" t="s">
        <v>2523</v>
      </c>
    </row>
    <row r="3277" spans="1:5" ht="14.4" x14ac:dyDescent="0.3">
      <c r="A3277">
        <v>39328</v>
      </c>
      <c r="B3277" t="s">
        <v>4294</v>
      </c>
      <c r="C3277" t="s">
        <v>247</v>
      </c>
      <c r="D3277" t="s">
        <v>180</v>
      </c>
      <c r="E3277" s="446" t="s">
        <v>3042</v>
      </c>
    </row>
    <row r="3278" spans="1:5" ht="14.4" x14ac:dyDescent="0.3">
      <c r="A3278">
        <v>38541</v>
      </c>
      <c r="B3278" t="s">
        <v>4296</v>
      </c>
      <c r="C3278" t="s">
        <v>179</v>
      </c>
      <c r="D3278" t="s">
        <v>180</v>
      </c>
      <c r="E3278" s="446" t="s">
        <v>8057</v>
      </c>
    </row>
    <row r="3279" spans="1:5" ht="14.4" x14ac:dyDescent="0.3">
      <c r="A3279">
        <v>38542</v>
      </c>
      <c r="B3279" t="s">
        <v>4297</v>
      </c>
      <c r="C3279" t="s">
        <v>179</v>
      </c>
      <c r="D3279" t="s">
        <v>180</v>
      </c>
      <c r="E3279" s="446" t="s">
        <v>8058</v>
      </c>
    </row>
    <row r="3280" spans="1:5" ht="14.4" x14ac:dyDescent="0.3">
      <c r="A3280">
        <v>38543</v>
      </c>
      <c r="B3280" t="s">
        <v>4298</v>
      </c>
      <c r="C3280" t="s">
        <v>179</v>
      </c>
      <c r="D3280" t="s">
        <v>180</v>
      </c>
      <c r="E3280" s="446" t="s">
        <v>8059</v>
      </c>
    </row>
    <row r="3281" spans="1:5" ht="14.4" x14ac:dyDescent="0.3">
      <c r="A3281">
        <v>40406</v>
      </c>
      <c r="B3281" t="s">
        <v>4299</v>
      </c>
      <c r="C3281" t="s">
        <v>179</v>
      </c>
      <c r="D3281" t="s">
        <v>180</v>
      </c>
      <c r="E3281" s="446" t="s">
        <v>8060</v>
      </c>
    </row>
    <row r="3282" spans="1:5" ht="14.4" x14ac:dyDescent="0.3">
      <c r="A3282">
        <v>40789</v>
      </c>
      <c r="B3282" t="s">
        <v>4300</v>
      </c>
      <c r="C3282" t="s">
        <v>179</v>
      </c>
      <c r="D3282" t="s">
        <v>180</v>
      </c>
      <c r="E3282" s="446" t="s">
        <v>8061</v>
      </c>
    </row>
    <row r="3283" spans="1:5" ht="14.4" x14ac:dyDescent="0.3">
      <c r="A3283">
        <v>40791</v>
      </c>
      <c r="B3283" t="s">
        <v>4301</v>
      </c>
      <c r="C3283" t="s">
        <v>179</v>
      </c>
      <c r="D3283" t="s">
        <v>180</v>
      </c>
      <c r="E3283" s="446" t="s">
        <v>8062</v>
      </c>
    </row>
    <row r="3284" spans="1:5" ht="14.4" x14ac:dyDescent="0.3">
      <c r="A3284">
        <v>11651</v>
      </c>
      <c r="B3284" t="s">
        <v>4302</v>
      </c>
      <c r="C3284" t="s">
        <v>179</v>
      </c>
      <c r="D3284" t="s">
        <v>180</v>
      </c>
      <c r="E3284" s="446" t="s">
        <v>8063</v>
      </c>
    </row>
    <row r="3285" spans="1:5" ht="14.4" x14ac:dyDescent="0.3">
      <c r="A3285">
        <v>40435</v>
      </c>
      <c r="B3285" t="s">
        <v>4303</v>
      </c>
      <c r="C3285" t="s">
        <v>179</v>
      </c>
      <c r="D3285" t="s">
        <v>180</v>
      </c>
      <c r="E3285" s="446" t="s">
        <v>8064</v>
      </c>
    </row>
    <row r="3286" spans="1:5" ht="14.4" x14ac:dyDescent="0.3">
      <c r="A3286">
        <v>39012</v>
      </c>
      <c r="B3286" t="s">
        <v>4304</v>
      </c>
      <c r="C3286" t="s">
        <v>179</v>
      </c>
      <c r="D3286" t="s">
        <v>180</v>
      </c>
      <c r="E3286" s="446" t="s">
        <v>8065</v>
      </c>
    </row>
    <row r="3287" spans="1:5" ht="14.4" x14ac:dyDescent="0.3">
      <c r="A3287">
        <v>13617</v>
      </c>
      <c r="B3287" t="s">
        <v>4305</v>
      </c>
      <c r="C3287" t="s">
        <v>179</v>
      </c>
      <c r="D3287" t="s">
        <v>180</v>
      </c>
      <c r="E3287" s="446" t="s">
        <v>8066</v>
      </c>
    </row>
    <row r="3288" spans="1:5" ht="14.4" x14ac:dyDescent="0.3">
      <c r="A3288">
        <v>35274</v>
      </c>
      <c r="B3288" t="s">
        <v>4306</v>
      </c>
      <c r="C3288" t="s">
        <v>247</v>
      </c>
      <c r="D3288" t="s">
        <v>180</v>
      </c>
      <c r="E3288" s="446" t="s">
        <v>8067</v>
      </c>
    </row>
    <row r="3289" spans="1:5" ht="14.4" x14ac:dyDescent="0.3">
      <c r="A3289">
        <v>35275</v>
      </c>
      <c r="B3289" t="s">
        <v>4308</v>
      </c>
      <c r="C3289" t="s">
        <v>247</v>
      </c>
      <c r="D3289" t="s">
        <v>180</v>
      </c>
      <c r="E3289" s="446" t="s">
        <v>8068</v>
      </c>
    </row>
    <row r="3290" spans="1:5" ht="14.4" x14ac:dyDescent="0.3">
      <c r="A3290">
        <v>35276</v>
      </c>
      <c r="B3290" t="s">
        <v>4309</v>
      </c>
      <c r="C3290" t="s">
        <v>247</v>
      </c>
      <c r="D3290" t="s">
        <v>180</v>
      </c>
      <c r="E3290" s="446" t="s">
        <v>8069</v>
      </c>
    </row>
    <row r="3291" spans="1:5" ht="14.4" x14ac:dyDescent="0.3">
      <c r="A3291">
        <v>38386</v>
      </c>
      <c r="B3291" t="s">
        <v>8070</v>
      </c>
      <c r="C3291" t="s">
        <v>179</v>
      </c>
      <c r="D3291" t="s">
        <v>180</v>
      </c>
      <c r="E3291" s="446" t="s">
        <v>4310</v>
      </c>
    </row>
    <row r="3292" spans="1:5" ht="14.4" x14ac:dyDescent="0.3">
      <c r="A3292">
        <v>11091</v>
      </c>
      <c r="B3292" t="s">
        <v>4311</v>
      </c>
      <c r="C3292" t="s">
        <v>179</v>
      </c>
      <c r="D3292" t="s">
        <v>180</v>
      </c>
      <c r="E3292" s="446" t="s">
        <v>6783</v>
      </c>
    </row>
    <row r="3293" spans="1:5" ht="14.4" x14ac:dyDescent="0.3">
      <c r="A3293">
        <v>37586</v>
      </c>
      <c r="B3293" t="s">
        <v>4312</v>
      </c>
      <c r="C3293" t="s">
        <v>2819</v>
      </c>
      <c r="D3293" t="s">
        <v>180</v>
      </c>
      <c r="E3293" s="446" t="s">
        <v>8071</v>
      </c>
    </row>
    <row r="3294" spans="1:5" ht="14.4" x14ac:dyDescent="0.3">
      <c r="A3294">
        <v>37395</v>
      </c>
      <c r="B3294" t="s">
        <v>4313</v>
      </c>
      <c r="C3294" t="s">
        <v>2819</v>
      </c>
      <c r="D3294" t="s">
        <v>180</v>
      </c>
      <c r="E3294" s="446" t="s">
        <v>8072</v>
      </c>
    </row>
    <row r="3295" spans="1:5" ht="14.4" x14ac:dyDescent="0.3">
      <c r="A3295">
        <v>14147</v>
      </c>
      <c r="B3295" t="s">
        <v>4314</v>
      </c>
      <c r="C3295" t="s">
        <v>2819</v>
      </c>
      <c r="D3295" t="s">
        <v>180</v>
      </c>
      <c r="E3295" s="446" t="s">
        <v>8073</v>
      </c>
    </row>
    <row r="3296" spans="1:5" ht="14.4" x14ac:dyDescent="0.3">
      <c r="A3296">
        <v>37396</v>
      </c>
      <c r="B3296" t="s">
        <v>4315</v>
      </c>
      <c r="C3296" t="s">
        <v>2819</v>
      </c>
      <c r="D3296" t="s">
        <v>180</v>
      </c>
      <c r="E3296" s="446" t="s">
        <v>8074</v>
      </c>
    </row>
    <row r="3297" spans="1:5" ht="14.4" x14ac:dyDescent="0.3">
      <c r="A3297">
        <v>37397</v>
      </c>
      <c r="B3297" t="s">
        <v>4316</v>
      </c>
      <c r="C3297" t="s">
        <v>2819</v>
      </c>
      <c r="D3297" t="s">
        <v>180</v>
      </c>
      <c r="E3297" s="446" t="s">
        <v>8075</v>
      </c>
    </row>
    <row r="3298" spans="1:5" ht="14.4" x14ac:dyDescent="0.3">
      <c r="A3298">
        <v>43606</v>
      </c>
      <c r="B3298" t="s">
        <v>4317</v>
      </c>
      <c r="C3298" t="s">
        <v>179</v>
      </c>
      <c r="D3298" t="s">
        <v>180</v>
      </c>
      <c r="E3298" s="446" t="s">
        <v>269</v>
      </c>
    </row>
    <row r="3299" spans="1:5" ht="14.4" x14ac:dyDescent="0.3">
      <c r="A3299">
        <v>444</v>
      </c>
      <c r="B3299" t="s">
        <v>4318</v>
      </c>
      <c r="C3299" t="s">
        <v>179</v>
      </c>
      <c r="D3299" t="s">
        <v>180</v>
      </c>
      <c r="E3299" s="446" t="s">
        <v>3752</v>
      </c>
    </row>
    <row r="3300" spans="1:5" ht="14.4" x14ac:dyDescent="0.3">
      <c r="A3300">
        <v>445</v>
      </c>
      <c r="B3300" t="s">
        <v>4319</v>
      </c>
      <c r="C3300" t="s">
        <v>179</v>
      </c>
      <c r="D3300" t="s">
        <v>180</v>
      </c>
      <c r="E3300" s="446" t="s">
        <v>8076</v>
      </c>
    </row>
    <row r="3301" spans="1:5" ht="14.4" x14ac:dyDescent="0.3">
      <c r="A3301">
        <v>4783</v>
      </c>
      <c r="B3301" t="s">
        <v>4320</v>
      </c>
      <c r="C3301" t="s">
        <v>375</v>
      </c>
      <c r="D3301" t="s">
        <v>189</v>
      </c>
      <c r="E3301" s="446" t="s">
        <v>8077</v>
      </c>
    </row>
    <row r="3302" spans="1:5" ht="14.4" x14ac:dyDescent="0.3">
      <c r="A3302">
        <v>41079</v>
      </c>
      <c r="B3302" t="s">
        <v>4321</v>
      </c>
      <c r="C3302" t="s">
        <v>378</v>
      </c>
      <c r="D3302" t="s">
        <v>180</v>
      </c>
      <c r="E3302" s="446" t="s">
        <v>8078</v>
      </c>
    </row>
    <row r="3303" spans="1:5" ht="14.4" x14ac:dyDescent="0.3">
      <c r="A3303">
        <v>12874</v>
      </c>
      <c r="B3303" t="s">
        <v>4322</v>
      </c>
      <c r="C3303" t="s">
        <v>375</v>
      </c>
      <c r="D3303" t="s">
        <v>180</v>
      </c>
      <c r="E3303" s="446" t="s">
        <v>8079</v>
      </c>
    </row>
    <row r="3304" spans="1:5" ht="14.4" x14ac:dyDescent="0.3">
      <c r="A3304">
        <v>41082</v>
      </c>
      <c r="B3304" t="s">
        <v>4323</v>
      </c>
      <c r="C3304" t="s">
        <v>378</v>
      </c>
      <c r="D3304" t="s">
        <v>180</v>
      </c>
      <c r="E3304" s="446" t="s">
        <v>8080</v>
      </c>
    </row>
    <row r="3305" spans="1:5" ht="14.4" x14ac:dyDescent="0.3">
      <c r="A3305">
        <v>4785</v>
      </c>
      <c r="B3305" t="s">
        <v>4324</v>
      </c>
      <c r="C3305" t="s">
        <v>375</v>
      </c>
      <c r="D3305" t="s">
        <v>180</v>
      </c>
      <c r="E3305" s="446" t="s">
        <v>8077</v>
      </c>
    </row>
    <row r="3306" spans="1:5" ht="14.4" x14ac:dyDescent="0.3">
      <c r="A3306">
        <v>41081</v>
      </c>
      <c r="B3306" t="s">
        <v>4325</v>
      </c>
      <c r="C3306" t="s">
        <v>378</v>
      </c>
      <c r="D3306" t="s">
        <v>180</v>
      </c>
      <c r="E3306" s="446" t="s">
        <v>8078</v>
      </c>
    </row>
    <row r="3307" spans="1:5" ht="14.4" x14ac:dyDescent="0.3">
      <c r="A3307">
        <v>4801</v>
      </c>
      <c r="B3307" t="s">
        <v>4326</v>
      </c>
      <c r="C3307" t="s">
        <v>693</v>
      </c>
      <c r="D3307" t="s">
        <v>180</v>
      </c>
      <c r="E3307" s="446" t="s">
        <v>8081</v>
      </c>
    </row>
    <row r="3308" spans="1:5" ht="14.4" x14ac:dyDescent="0.3">
      <c r="A3308">
        <v>4794</v>
      </c>
      <c r="B3308" t="s">
        <v>4327</v>
      </c>
      <c r="C3308" t="s">
        <v>693</v>
      </c>
      <c r="D3308" t="s">
        <v>180</v>
      </c>
      <c r="E3308" s="446" t="s">
        <v>8082</v>
      </c>
    </row>
    <row r="3309" spans="1:5" ht="14.4" x14ac:dyDescent="0.3">
      <c r="A3309">
        <v>4796</v>
      </c>
      <c r="B3309" t="s">
        <v>4328</v>
      </c>
      <c r="C3309" t="s">
        <v>693</v>
      </c>
      <c r="D3309" t="s">
        <v>180</v>
      </c>
      <c r="E3309" s="446" t="s">
        <v>8083</v>
      </c>
    </row>
    <row r="3310" spans="1:5" ht="14.4" x14ac:dyDescent="0.3">
      <c r="A3310">
        <v>4800</v>
      </c>
      <c r="B3310" t="s">
        <v>4329</v>
      </c>
      <c r="C3310" t="s">
        <v>693</v>
      </c>
      <c r="D3310" t="s">
        <v>180</v>
      </c>
      <c r="E3310" s="446" t="s">
        <v>8084</v>
      </c>
    </row>
    <row r="3311" spans="1:5" ht="14.4" x14ac:dyDescent="0.3">
      <c r="A3311">
        <v>4795</v>
      </c>
      <c r="B3311" t="s">
        <v>4330</v>
      </c>
      <c r="C3311" t="s">
        <v>693</v>
      </c>
      <c r="D3311" t="s">
        <v>180</v>
      </c>
      <c r="E3311" s="446" t="s">
        <v>8085</v>
      </c>
    </row>
    <row r="3312" spans="1:5" ht="14.4" x14ac:dyDescent="0.3">
      <c r="A3312">
        <v>39694</v>
      </c>
      <c r="B3312" t="s">
        <v>4331</v>
      </c>
      <c r="C3312" t="s">
        <v>693</v>
      </c>
      <c r="D3312" t="s">
        <v>180</v>
      </c>
      <c r="E3312" s="446" t="s">
        <v>8086</v>
      </c>
    </row>
    <row r="3313" spans="1:5" ht="14.4" x14ac:dyDescent="0.3">
      <c r="A3313">
        <v>1292</v>
      </c>
      <c r="B3313" t="s">
        <v>8087</v>
      </c>
      <c r="C3313" t="s">
        <v>693</v>
      </c>
      <c r="D3313" t="s">
        <v>180</v>
      </c>
      <c r="E3313" s="446" t="s">
        <v>8088</v>
      </c>
    </row>
    <row r="3314" spans="1:5" ht="14.4" x14ac:dyDescent="0.3">
      <c r="A3314">
        <v>1287</v>
      </c>
      <c r="B3314" t="s">
        <v>8089</v>
      </c>
      <c r="C3314" t="s">
        <v>693</v>
      </c>
      <c r="D3314" t="s">
        <v>180</v>
      </c>
      <c r="E3314" s="446" t="s">
        <v>8090</v>
      </c>
    </row>
    <row r="3315" spans="1:5" ht="14.4" x14ac:dyDescent="0.3">
      <c r="A3315">
        <v>4786</v>
      </c>
      <c r="B3315" t="s">
        <v>8091</v>
      </c>
      <c r="C3315" t="s">
        <v>693</v>
      </c>
      <c r="D3315" t="s">
        <v>189</v>
      </c>
      <c r="E3315" s="446" t="s">
        <v>8092</v>
      </c>
    </row>
    <row r="3316" spans="1:5" ht="14.4" x14ac:dyDescent="0.3">
      <c r="A3316">
        <v>10840</v>
      </c>
      <c r="B3316" t="s">
        <v>8093</v>
      </c>
      <c r="C3316" t="s">
        <v>693</v>
      </c>
      <c r="D3316" t="s">
        <v>189</v>
      </c>
      <c r="E3316" s="446" t="s">
        <v>8094</v>
      </c>
    </row>
    <row r="3317" spans="1:5" ht="14.4" x14ac:dyDescent="0.3">
      <c r="A3317">
        <v>10841</v>
      </c>
      <c r="B3317" t="s">
        <v>8095</v>
      </c>
      <c r="C3317" t="s">
        <v>693</v>
      </c>
      <c r="D3317" t="s">
        <v>180</v>
      </c>
      <c r="E3317" s="446" t="s">
        <v>8096</v>
      </c>
    </row>
    <row r="3318" spans="1:5" ht="14.4" x14ac:dyDescent="0.3">
      <c r="A3318">
        <v>44540</v>
      </c>
      <c r="B3318" t="s">
        <v>8097</v>
      </c>
      <c r="C3318" t="s">
        <v>693</v>
      </c>
      <c r="D3318" t="s">
        <v>180</v>
      </c>
      <c r="E3318" s="446" t="s">
        <v>8098</v>
      </c>
    </row>
    <row r="3319" spans="1:5" ht="14.4" x14ac:dyDescent="0.3">
      <c r="A3319">
        <v>10842</v>
      </c>
      <c r="B3319" t="s">
        <v>8099</v>
      </c>
      <c r="C3319" t="s">
        <v>693</v>
      </c>
      <c r="D3319" t="s">
        <v>180</v>
      </c>
      <c r="E3319" s="446" t="s">
        <v>8100</v>
      </c>
    </row>
    <row r="3320" spans="1:5" ht="14.4" x14ac:dyDescent="0.3">
      <c r="A3320">
        <v>45190</v>
      </c>
      <c r="B3320" t="s">
        <v>8101</v>
      </c>
      <c r="C3320" t="s">
        <v>693</v>
      </c>
      <c r="D3320" t="s">
        <v>189</v>
      </c>
      <c r="E3320" s="446" t="s">
        <v>8102</v>
      </c>
    </row>
    <row r="3321" spans="1:5" ht="14.4" x14ac:dyDescent="0.3">
      <c r="A3321">
        <v>38180</v>
      </c>
      <c r="B3321" t="s">
        <v>4332</v>
      </c>
      <c r="C3321" t="s">
        <v>693</v>
      </c>
      <c r="D3321" t="s">
        <v>180</v>
      </c>
      <c r="E3321" s="446" t="s">
        <v>8103</v>
      </c>
    </row>
    <row r="3322" spans="1:5" ht="14.4" x14ac:dyDescent="0.3">
      <c r="A3322">
        <v>40648</v>
      </c>
      <c r="B3322" t="s">
        <v>4333</v>
      </c>
      <c r="C3322" t="s">
        <v>693</v>
      </c>
      <c r="D3322" t="s">
        <v>180</v>
      </c>
      <c r="E3322" s="446" t="s">
        <v>8104</v>
      </c>
    </row>
    <row r="3323" spans="1:5" ht="14.4" x14ac:dyDescent="0.3">
      <c r="A3323">
        <v>40649</v>
      </c>
      <c r="B3323" t="s">
        <v>4334</v>
      </c>
      <c r="C3323" t="s">
        <v>693</v>
      </c>
      <c r="D3323" t="s">
        <v>180</v>
      </c>
      <c r="E3323" s="446" t="s">
        <v>8105</v>
      </c>
    </row>
    <row r="3324" spans="1:5" ht="14.4" x14ac:dyDescent="0.3">
      <c r="A3324">
        <v>40650</v>
      </c>
      <c r="B3324" t="s">
        <v>4335</v>
      </c>
      <c r="C3324" t="s">
        <v>693</v>
      </c>
      <c r="D3324" t="s">
        <v>180</v>
      </c>
      <c r="E3324" s="446" t="s">
        <v>8106</v>
      </c>
    </row>
    <row r="3325" spans="1:5" ht="14.4" x14ac:dyDescent="0.3">
      <c r="A3325">
        <v>40651</v>
      </c>
      <c r="B3325" t="s">
        <v>4336</v>
      </c>
      <c r="C3325" t="s">
        <v>693</v>
      </c>
      <c r="D3325" t="s">
        <v>180</v>
      </c>
      <c r="E3325" s="446" t="s">
        <v>8107</v>
      </c>
    </row>
    <row r="3326" spans="1:5" ht="14.4" x14ac:dyDescent="0.3">
      <c r="A3326">
        <v>40652</v>
      </c>
      <c r="B3326" t="s">
        <v>4337</v>
      </c>
      <c r="C3326" t="s">
        <v>693</v>
      </c>
      <c r="D3326" t="s">
        <v>180</v>
      </c>
      <c r="E3326" s="446" t="s">
        <v>8108</v>
      </c>
    </row>
    <row r="3327" spans="1:5" ht="14.4" x14ac:dyDescent="0.3">
      <c r="A3327">
        <v>40647</v>
      </c>
      <c r="B3327" t="s">
        <v>4338</v>
      </c>
      <c r="C3327" t="s">
        <v>693</v>
      </c>
      <c r="D3327" t="s">
        <v>180</v>
      </c>
      <c r="E3327" s="446" t="s">
        <v>8109</v>
      </c>
    </row>
    <row r="3328" spans="1:5" ht="14.4" x14ac:dyDescent="0.3">
      <c r="A3328">
        <v>40653</v>
      </c>
      <c r="B3328" t="s">
        <v>4339</v>
      </c>
      <c r="C3328" t="s">
        <v>693</v>
      </c>
      <c r="D3328" t="s">
        <v>180</v>
      </c>
      <c r="E3328" s="446" t="s">
        <v>8110</v>
      </c>
    </row>
    <row r="3329" spans="1:5" ht="14.4" x14ac:dyDescent="0.3">
      <c r="A3329">
        <v>38135</v>
      </c>
      <c r="B3329" t="s">
        <v>4340</v>
      </c>
      <c r="C3329" t="s">
        <v>693</v>
      </c>
      <c r="D3329" t="s">
        <v>180</v>
      </c>
      <c r="E3329" s="446" t="s">
        <v>8111</v>
      </c>
    </row>
    <row r="3330" spans="1:5" ht="14.4" x14ac:dyDescent="0.3">
      <c r="A3330">
        <v>36178</v>
      </c>
      <c r="B3330" t="s">
        <v>4341</v>
      </c>
      <c r="C3330" t="s">
        <v>179</v>
      </c>
      <c r="D3330" t="s">
        <v>180</v>
      </c>
      <c r="E3330" s="446" t="s">
        <v>1596</v>
      </c>
    </row>
    <row r="3331" spans="1:5" ht="14.4" x14ac:dyDescent="0.3">
      <c r="A3331">
        <v>38181</v>
      </c>
      <c r="B3331" t="s">
        <v>4342</v>
      </c>
      <c r="C3331" t="s">
        <v>693</v>
      </c>
      <c r="D3331" t="s">
        <v>180</v>
      </c>
      <c r="E3331" s="446" t="s">
        <v>8112</v>
      </c>
    </row>
    <row r="3332" spans="1:5" ht="14.4" x14ac:dyDescent="0.3">
      <c r="A3332">
        <v>38182</v>
      </c>
      <c r="B3332" t="s">
        <v>4343</v>
      </c>
      <c r="C3332" t="s">
        <v>693</v>
      </c>
      <c r="D3332" t="s">
        <v>180</v>
      </c>
      <c r="E3332" s="446" t="s">
        <v>8113</v>
      </c>
    </row>
    <row r="3333" spans="1:5" ht="14.4" x14ac:dyDescent="0.3">
      <c r="A3333">
        <v>38186</v>
      </c>
      <c r="B3333" t="s">
        <v>4344</v>
      </c>
      <c r="C3333" t="s">
        <v>693</v>
      </c>
      <c r="D3333" t="s">
        <v>180</v>
      </c>
      <c r="E3333" s="446" t="s">
        <v>8114</v>
      </c>
    </row>
    <row r="3334" spans="1:5" ht="14.4" x14ac:dyDescent="0.3">
      <c r="A3334">
        <v>38185</v>
      </c>
      <c r="B3334" t="s">
        <v>4345</v>
      </c>
      <c r="C3334" t="s">
        <v>693</v>
      </c>
      <c r="D3334" t="s">
        <v>180</v>
      </c>
      <c r="E3334" s="446" t="s">
        <v>8115</v>
      </c>
    </row>
    <row r="3335" spans="1:5" ht="14.4" x14ac:dyDescent="0.3">
      <c r="A3335">
        <v>40654</v>
      </c>
      <c r="B3335" t="s">
        <v>4346</v>
      </c>
      <c r="C3335" t="s">
        <v>693</v>
      </c>
      <c r="D3335" t="s">
        <v>180</v>
      </c>
      <c r="E3335" s="446" t="s">
        <v>8116</v>
      </c>
    </row>
    <row r="3336" spans="1:5" ht="14.4" x14ac:dyDescent="0.3">
      <c r="A3336">
        <v>44541</v>
      </c>
      <c r="B3336" t="s">
        <v>4347</v>
      </c>
      <c r="C3336" t="s">
        <v>693</v>
      </c>
      <c r="D3336" t="s">
        <v>180</v>
      </c>
      <c r="E3336" s="446" t="s">
        <v>8117</v>
      </c>
    </row>
    <row r="3337" spans="1:5" ht="14.4" x14ac:dyDescent="0.3">
      <c r="A3337">
        <v>4822</v>
      </c>
      <c r="B3337" t="s">
        <v>4348</v>
      </c>
      <c r="C3337" t="s">
        <v>693</v>
      </c>
      <c r="D3337" t="s">
        <v>180</v>
      </c>
      <c r="E3337" s="446" t="s">
        <v>7653</v>
      </c>
    </row>
    <row r="3338" spans="1:5" ht="14.4" x14ac:dyDescent="0.3">
      <c r="A3338">
        <v>4818</v>
      </c>
      <c r="B3338" t="s">
        <v>4349</v>
      </c>
      <c r="C3338" t="s">
        <v>693</v>
      </c>
      <c r="D3338" t="s">
        <v>189</v>
      </c>
      <c r="E3338" s="446" t="s">
        <v>8118</v>
      </c>
    </row>
    <row r="3339" spans="1:5" ht="14.4" x14ac:dyDescent="0.3">
      <c r="A3339">
        <v>39567</v>
      </c>
      <c r="B3339" t="s">
        <v>4350</v>
      </c>
      <c r="C3339" t="s">
        <v>693</v>
      </c>
      <c r="D3339" t="s">
        <v>180</v>
      </c>
      <c r="E3339" s="446" t="s">
        <v>8119</v>
      </c>
    </row>
    <row r="3340" spans="1:5" ht="14.4" x14ac:dyDescent="0.3">
      <c r="A3340">
        <v>39566</v>
      </c>
      <c r="B3340" t="s">
        <v>4351</v>
      </c>
      <c r="C3340" t="s">
        <v>693</v>
      </c>
      <c r="D3340" t="s">
        <v>180</v>
      </c>
      <c r="E3340" s="446" t="s">
        <v>8120</v>
      </c>
    </row>
    <row r="3341" spans="1:5" ht="14.4" x14ac:dyDescent="0.3">
      <c r="A3341">
        <v>39416</v>
      </c>
      <c r="B3341" t="s">
        <v>4352</v>
      </c>
      <c r="C3341" t="s">
        <v>693</v>
      </c>
      <c r="D3341" t="s">
        <v>180</v>
      </c>
      <c r="E3341" s="446" t="s">
        <v>8121</v>
      </c>
    </row>
    <row r="3342" spans="1:5" ht="14.4" x14ac:dyDescent="0.3">
      <c r="A3342">
        <v>39417</v>
      </c>
      <c r="B3342" t="s">
        <v>4353</v>
      </c>
      <c r="C3342" t="s">
        <v>693</v>
      </c>
      <c r="D3342" t="s">
        <v>180</v>
      </c>
      <c r="E3342" s="446" t="s">
        <v>8122</v>
      </c>
    </row>
    <row r="3343" spans="1:5" ht="14.4" x14ac:dyDescent="0.3">
      <c r="A3343">
        <v>43742</v>
      </c>
      <c r="B3343" t="s">
        <v>4354</v>
      </c>
      <c r="C3343" t="s">
        <v>693</v>
      </c>
      <c r="D3343" t="s">
        <v>180</v>
      </c>
      <c r="E3343" s="446" t="s">
        <v>8123</v>
      </c>
    </row>
    <row r="3344" spans="1:5" ht="14.4" x14ac:dyDescent="0.3">
      <c r="A3344">
        <v>39414</v>
      </c>
      <c r="B3344" t="s">
        <v>4356</v>
      </c>
      <c r="C3344" t="s">
        <v>693</v>
      </c>
      <c r="D3344" t="s">
        <v>180</v>
      </c>
      <c r="E3344" s="446" t="s">
        <v>8124</v>
      </c>
    </row>
    <row r="3345" spans="1:5" ht="14.4" x14ac:dyDescent="0.3">
      <c r="A3345">
        <v>39415</v>
      </c>
      <c r="B3345" t="s">
        <v>4357</v>
      </c>
      <c r="C3345" t="s">
        <v>693</v>
      </c>
      <c r="D3345" t="s">
        <v>180</v>
      </c>
      <c r="E3345" s="446" t="s">
        <v>6235</v>
      </c>
    </row>
    <row r="3346" spans="1:5" ht="14.4" x14ac:dyDescent="0.3">
      <c r="A3346">
        <v>43740</v>
      </c>
      <c r="B3346" t="s">
        <v>4358</v>
      </c>
      <c r="C3346" t="s">
        <v>693</v>
      </c>
      <c r="D3346" t="s">
        <v>180</v>
      </c>
      <c r="E3346" s="446" t="s">
        <v>8125</v>
      </c>
    </row>
    <row r="3347" spans="1:5" ht="14.4" x14ac:dyDescent="0.3">
      <c r="A3347">
        <v>39412</v>
      </c>
      <c r="B3347" t="s">
        <v>4360</v>
      </c>
      <c r="C3347" t="s">
        <v>693</v>
      </c>
      <c r="D3347" t="s">
        <v>189</v>
      </c>
      <c r="E3347" s="446" t="s">
        <v>8126</v>
      </c>
    </row>
    <row r="3348" spans="1:5" ht="14.4" x14ac:dyDescent="0.3">
      <c r="A3348">
        <v>39413</v>
      </c>
      <c r="B3348" t="s">
        <v>4361</v>
      </c>
      <c r="C3348" t="s">
        <v>693</v>
      </c>
      <c r="D3348" t="s">
        <v>180</v>
      </c>
      <c r="E3348" s="446" t="s">
        <v>6147</v>
      </c>
    </row>
    <row r="3349" spans="1:5" ht="14.4" x14ac:dyDescent="0.3">
      <c r="A3349">
        <v>43741</v>
      </c>
      <c r="B3349" t="s">
        <v>4362</v>
      </c>
      <c r="C3349" t="s">
        <v>693</v>
      </c>
      <c r="D3349" t="s">
        <v>180</v>
      </c>
      <c r="E3349" s="446" t="s">
        <v>8127</v>
      </c>
    </row>
    <row r="3350" spans="1:5" ht="14.4" x14ac:dyDescent="0.3">
      <c r="A3350">
        <v>11062</v>
      </c>
      <c r="B3350" t="s">
        <v>4364</v>
      </c>
      <c r="C3350" t="s">
        <v>693</v>
      </c>
      <c r="D3350" t="s">
        <v>180</v>
      </c>
      <c r="E3350" s="446" t="s">
        <v>5265</v>
      </c>
    </row>
    <row r="3351" spans="1:5" ht="14.4" x14ac:dyDescent="0.3">
      <c r="A3351">
        <v>11063</v>
      </c>
      <c r="B3351" t="s">
        <v>4365</v>
      </c>
      <c r="C3351" t="s">
        <v>693</v>
      </c>
      <c r="D3351" t="s">
        <v>180</v>
      </c>
      <c r="E3351" s="446" t="s">
        <v>8128</v>
      </c>
    </row>
    <row r="3352" spans="1:5" ht="14.4" x14ac:dyDescent="0.3">
      <c r="A3352">
        <v>13521</v>
      </c>
      <c r="B3352" t="s">
        <v>8129</v>
      </c>
      <c r="C3352" t="s">
        <v>179</v>
      </c>
      <c r="D3352" t="s">
        <v>180</v>
      </c>
      <c r="E3352" s="446" t="s">
        <v>8130</v>
      </c>
    </row>
    <row r="3353" spans="1:5" ht="14.4" x14ac:dyDescent="0.3">
      <c r="A3353">
        <v>10851</v>
      </c>
      <c r="B3353" t="s">
        <v>4366</v>
      </c>
      <c r="C3353" t="s">
        <v>179</v>
      </c>
      <c r="D3353" t="s">
        <v>180</v>
      </c>
      <c r="E3353" s="446" t="s">
        <v>4367</v>
      </c>
    </row>
    <row r="3354" spans="1:5" ht="14.4" x14ac:dyDescent="0.3">
      <c r="A3354">
        <v>39515</v>
      </c>
      <c r="B3354" t="s">
        <v>4368</v>
      </c>
      <c r="C3354" t="s">
        <v>179</v>
      </c>
      <c r="D3354" t="s">
        <v>180</v>
      </c>
      <c r="E3354" s="446" t="s">
        <v>8131</v>
      </c>
    </row>
    <row r="3355" spans="1:5" ht="14.4" x14ac:dyDescent="0.3">
      <c r="A3355">
        <v>39516</v>
      </c>
      <c r="B3355" t="s">
        <v>4369</v>
      </c>
      <c r="C3355" t="s">
        <v>179</v>
      </c>
      <c r="D3355" t="s">
        <v>180</v>
      </c>
      <c r="E3355" s="446" t="s">
        <v>8132</v>
      </c>
    </row>
    <row r="3356" spans="1:5" ht="14.4" x14ac:dyDescent="0.3">
      <c r="A3356">
        <v>39514</v>
      </c>
      <c r="B3356" t="s">
        <v>4370</v>
      </c>
      <c r="C3356" t="s">
        <v>179</v>
      </c>
      <c r="D3356" t="s">
        <v>189</v>
      </c>
      <c r="E3356" s="446" t="s">
        <v>2061</v>
      </c>
    </row>
    <row r="3357" spans="1:5" ht="14.4" x14ac:dyDescent="0.3">
      <c r="A3357">
        <v>4812</v>
      </c>
      <c r="B3357" t="s">
        <v>4371</v>
      </c>
      <c r="C3357" t="s">
        <v>693</v>
      </c>
      <c r="D3357" t="s">
        <v>180</v>
      </c>
      <c r="E3357" s="446" t="s">
        <v>8133</v>
      </c>
    </row>
    <row r="3358" spans="1:5" ht="14.4" x14ac:dyDescent="0.3">
      <c r="A3358">
        <v>10849</v>
      </c>
      <c r="B3358" t="s">
        <v>4372</v>
      </c>
      <c r="C3358" t="s">
        <v>179</v>
      </c>
      <c r="D3358" t="s">
        <v>180</v>
      </c>
      <c r="E3358" s="446" t="s">
        <v>8134</v>
      </c>
    </row>
    <row r="3359" spans="1:5" ht="14.4" x14ac:dyDescent="0.3">
      <c r="A3359">
        <v>10848</v>
      </c>
      <c r="B3359" t="s">
        <v>4373</v>
      </c>
      <c r="C3359" t="s">
        <v>179</v>
      </c>
      <c r="D3359" t="s">
        <v>180</v>
      </c>
      <c r="E3359" s="446" t="s">
        <v>8135</v>
      </c>
    </row>
    <row r="3360" spans="1:5" ht="14.4" x14ac:dyDescent="0.3">
      <c r="A3360">
        <v>4813</v>
      </c>
      <c r="B3360" t="s">
        <v>4374</v>
      </c>
      <c r="C3360" t="s">
        <v>693</v>
      </c>
      <c r="D3360" t="s">
        <v>189</v>
      </c>
      <c r="E3360" s="446" t="s">
        <v>8136</v>
      </c>
    </row>
    <row r="3361" spans="1:5" ht="14.4" x14ac:dyDescent="0.3">
      <c r="A3361">
        <v>37560</v>
      </c>
      <c r="B3361" t="s">
        <v>4375</v>
      </c>
      <c r="C3361" t="s">
        <v>179</v>
      </c>
      <c r="D3361" t="s">
        <v>180</v>
      </c>
      <c r="E3361" s="446" t="s">
        <v>4237</v>
      </c>
    </row>
    <row r="3362" spans="1:5" ht="14.4" x14ac:dyDescent="0.3">
      <c r="A3362">
        <v>37557</v>
      </c>
      <c r="B3362" t="s">
        <v>4376</v>
      </c>
      <c r="C3362" t="s">
        <v>179</v>
      </c>
      <c r="D3362" t="s">
        <v>180</v>
      </c>
      <c r="E3362" s="446" t="s">
        <v>1203</v>
      </c>
    </row>
    <row r="3363" spans="1:5" ht="14.4" x14ac:dyDescent="0.3">
      <c r="A3363">
        <v>37556</v>
      </c>
      <c r="B3363" t="s">
        <v>4377</v>
      </c>
      <c r="C3363" t="s">
        <v>179</v>
      </c>
      <c r="D3363" t="s">
        <v>180</v>
      </c>
      <c r="E3363" s="446" t="s">
        <v>4378</v>
      </c>
    </row>
    <row r="3364" spans="1:5" ht="14.4" x14ac:dyDescent="0.3">
      <c r="A3364">
        <v>37559</v>
      </c>
      <c r="B3364" t="s">
        <v>4379</v>
      </c>
      <c r="C3364" t="s">
        <v>179</v>
      </c>
      <c r="D3364" t="s">
        <v>180</v>
      </c>
      <c r="E3364" s="446" t="s">
        <v>4380</v>
      </c>
    </row>
    <row r="3365" spans="1:5" ht="14.4" x14ac:dyDescent="0.3">
      <c r="A3365">
        <v>37539</v>
      </c>
      <c r="B3365" t="s">
        <v>4381</v>
      </c>
      <c r="C3365" t="s">
        <v>179</v>
      </c>
      <c r="D3365" t="s">
        <v>189</v>
      </c>
      <c r="E3365" s="446" t="s">
        <v>4382</v>
      </c>
    </row>
    <row r="3366" spans="1:5" ht="14.4" x14ac:dyDescent="0.3">
      <c r="A3366">
        <v>37558</v>
      </c>
      <c r="B3366" t="s">
        <v>4383</v>
      </c>
      <c r="C3366" t="s">
        <v>179</v>
      </c>
      <c r="D3366" t="s">
        <v>180</v>
      </c>
      <c r="E3366" s="446" t="s">
        <v>4384</v>
      </c>
    </row>
    <row r="3367" spans="1:5" ht="14.4" x14ac:dyDescent="0.3">
      <c r="A3367">
        <v>34723</v>
      </c>
      <c r="B3367" t="s">
        <v>4385</v>
      </c>
      <c r="C3367" t="s">
        <v>693</v>
      </c>
      <c r="D3367" t="s">
        <v>180</v>
      </c>
      <c r="E3367" s="446" t="s">
        <v>8137</v>
      </c>
    </row>
    <row r="3368" spans="1:5" ht="14.4" x14ac:dyDescent="0.3">
      <c r="A3368">
        <v>34721</v>
      </c>
      <c r="B3368" t="s">
        <v>4386</v>
      </c>
      <c r="C3368" t="s">
        <v>693</v>
      </c>
      <c r="D3368" t="s">
        <v>180</v>
      </c>
      <c r="E3368" s="446" t="s">
        <v>8138</v>
      </c>
    </row>
    <row r="3369" spans="1:5" ht="14.4" x14ac:dyDescent="0.3">
      <c r="A3369">
        <v>4309</v>
      </c>
      <c r="B3369" t="s">
        <v>4387</v>
      </c>
      <c r="C3369" t="s">
        <v>179</v>
      </c>
      <c r="D3369" t="s">
        <v>180</v>
      </c>
      <c r="E3369" s="446" t="s">
        <v>8139</v>
      </c>
    </row>
    <row r="3370" spans="1:5" ht="14.4" x14ac:dyDescent="0.3">
      <c r="A3370">
        <v>4307</v>
      </c>
      <c r="B3370" t="s">
        <v>4389</v>
      </c>
      <c r="C3370" t="s">
        <v>179</v>
      </c>
      <c r="D3370" t="s">
        <v>180</v>
      </c>
      <c r="E3370" s="446" t="s">
        <v>4600</v>
      </c>
    </row>
    <row r="3371" spans="1:5" ht="14.4" x14ac:dyDescent="0.3">
      <c r="A3371">
        <v>10850</v>
      </c>
      <c r="B3371" t="s">
        <v>4391</v>
      </c>
      <c r="C3371" t="s">
        <v>179</v>
      </c>
      <c r="D3371" t="s">
        <v>180</v>
      </c>
      <c r="E3371" s="446" t="s">
        <v>6231</v>
      </c>
    </row>
    <row r="3372" spans="1:5" ht="14.4" x14ac:dyDescent="0.3">
      <c r="A3372">
        <v>42438</v>
      </c>
      <c r="B3372" t="s">
        <v>8140</v>
      </c>
      <c r="C3372" t="s">
        <v>179</v>
      </c>
      <c r="D3372" t="s">
        <v>180</v>
      </c>
      <c r="E3372" s="446" t="s">
        <v>4392</v>
      </c>
    </row>
    <row r="3373" spans="1:5" ht="14.4" x14ac:dyDescent="0.3">
      <c r="A3373">
        <v>4792</v>
      </c>
      <c r="B3373" t="s">
        <v>4393</v>
      </c>
      <c r="C3373" t="s">
        <v>693</v>
      </c>
      <c r="D3373" t="s">
        <v>180</v>
      </c>
      <c r="E3373" s="446" t="s">
        <v>8141</v>
      </c>
    </row>
    <row r="3374" spans="1:5" ht="14.4" x14ac:dyDescent="0.3">
      <c r="A3374">
        <v>4790</v>
      </c>
      <c r="B3374" t="s">
        <v>4394</v>
      </c>
      <c r="C3374" t="s">
        <v>693</v>
      </c>
      <c r="D3374" t="s">
        <v>189</v>
      </c>
      <c r="E3374" s="446" t="s">
        <v>8142</v>
      </c>
    </row>
    <row r="3375" spans="1:5" ht="14.4" x14ac:dyDescent="0.3">
      <c r="A3375">
        <v>40671</v>
      </c>
      <c r="B3375" t="s">
        <v>4395</v>
      </c>
      <c r="C3375" t="s">
        <v>693</v>
      </c>
      <c r="D3375" t="s">
        <v>180</v>
      </c>
      <c r="E3375" s="446" t="s">
        <v>8143</v>
      </c>
    </row>
    <row r="3376" spans="1:5" ht="14.4" x14ac:dyDescent="0.3">
      <c r="A3376">
        <v>7552</v>
      </c>
      <c r="B3376" t="s">
        <v>4396</v>
      </c>
      <c r="C3376" t="s">
        <v>179</v>
      </c>
      <c r="D3376" t="s">
        <v>180</v>
      </c>
      <c r="E3376" s="446" t="s">
        <v>2328</v>
      </c>
    </row>
    <row r="3377" spans="1:5" ht="14.4" x14ac:dyDescent="0.3">
      <c r="A3377">
        <v>4893</v>
      </c>
      <c r="B3377" t="s">
        <v>4397</v>
      </c>
      <c r="C3377" t="s">
        <v>179</v>
      </c>
      <c r="D3377" t="s">
        <v>180</v>
      </c>
      <c r="E3377" s="446" t="s">
        <v>4398</v>
      </c>
    </row>
    <row r="3378" spans="1:5" ht="14.4" x14ac:dyDescent="0.3">
      <c r="A3378">
        <v>4894</v>
      </c>
      <c r="B3378" t="s">
        <v>4399</v>
      </c>
      <c r="C3378" t="s">
        <v>179</v>
      </c>
      <c r="D3378" t="s">
        <v>180</v>
      </c>
      <c r="E3378" s="446" t="s">
        <v>3694</v>
      </c>
    </row>
    <row r="3379" spans="1:5" ht="14.4" x14ac:dyDescent="0.3">
      <c r="A3379">
        <v>4888</v>
      </c>
      <c r="B3379" t="s">
        <v>4400</v>
      </c>
      <c r="C3379" t="s">
        <v>179</v>
      </c>
      <c r="D3379" t="s">
        <v>180</v>
      </c>
      <c r="E3379" s="446" t="s">
        <v>795</v>
      </c>
    </row>
    <row r="3380" spans="1:5" ht="14.4" x14ac:dyDescent="0.3">
      <c r="A3380">
        <v>4890</v>
      </c>
      <c r="B3380" t="s">
        <v>4401</v>
      </c>
      <c r="C3380" t="s">
        <v>179</v>
      </c>
      <c r="D3380" t="s">
        <v>180</v>
      </c>
      <c r="E3380" s="446" t="s">
        <v>4402</v>
      </c>
    </row>
    <row r="3381" spans="1:5" ht="14.4" x14ac:dyDescent="0.3">
      <c r="A3381">
        <v>12411</v>
      </c>
      <c r="B3381" t="s">
        <v>4403</v>
      </c>
      <c r="C3381" t="s">
        <v>179</v>
      </c>
      <c r="D3381" t="s">
        <v>180</v>
      </c>
      <c r="E3381" s="446" t="s">
        <v>4404</v>
      </c>
    </row>
    <row r="3382" spans="1:5" ht="14.4" x14ac:dyDescent="0.3">
      <c r="A3382">
        <v>4891</v>
      </c>
      <c r="B3382" t="s">
        <v>4405</v>
      </c>
      <c r="C3382" t="s">
        <v>179</v>
      </c>
      <c r="D3382" t="s">
        <v>180</v>
      </c>
      <c r="E3382" s="446" t="s">
        <v>287</v>
      </c>
    </row>
    <row r="3383" spans="1:5" ht="14.4" x14ac:dyDescent="0.3">
      <c r="A3383">
        <v>4889</v>
      </c>
      <c r="B3383" t="s">
        <v>4406</v>
      </c>
      <c r="C3383" t="s">
        <v>179</v>
      </c>
      <c r="D3383" t="s">
        <v>180</v>
      </c>
      <c r="E3383" s="446" t="s">
        <v>4407</v>
      </c>
    </row>
    <row r="3384" spans="1:5" ht="14.4" x14ac:dyDescent="0.3">
      <c r="A3384">
        <v>4892</v>
      </c>
      <c r="B3384" t="s">
        <v>4408</v>
      </c>
      <c r="C3384" t="s">
        <v>179</v>
      </c>
      <c r="D3384" t="s">
        <v>180</v>
      </c>
      <c r="E3384" s="446" t="s">
        <v>4409</v>
      </c>
    </row>
    <row r="3385" spans="1:5" ht="14.4" x14ac:dyDescent="0.3">
      <c r="A3385">
        <v>12412</v>
      </c>
      <c r="B3385" t="s">
        <v>4410</v>
      </c>
      <c r="C3385" t="s">
        <v>179</v>
      </c>
      <c r="D3385" t="s">
        <v>180</v>
      </c>
      <c r="E3385" s="446" t="s">
        <v>4411</v>
      </c>
    </row>
    <row r="3386" spans="1:5" ht="14.4" x14ac:dyDescent="0.3">
      <c r="A3386">
        <v>4907</v>
      </c>
      <c r="B3386" t="s">
        <v>4412</v>
      </c>
      <c r="C3386" t="s">
        <v>179</v>
      </c>
      <c r="D3386" t="s">
        <v>180</v>
      </c>
      <c r="E3386" s="446" t="s">
        <v>8144</v>
      </c>
    </row>
    <row r="3387" spans="1:5" ht="14.4" x14ac:dyDescent="0.3">
      <c r="A3387">
        <v>4902</v>
      </c>
      <c r="B3387" t="s">
        <v>4413</v>
      </c>
      <c r="C3387" t="s">
        <v>179</v>
      </c>
      <c r="D3387" t="s">
        <v>180</v>
      </c>
      <c r="E3387" s="446" t="s">
        <v>8145</v>
      </c>
    </row>
    <row r="3388" spans="1:5" ht="14.4" x14ac:dyDescent="0.3">
      <c r="A3388">
        <v>4741</v>
      </c>
      <c r="B3388" t="s">
        <v>4414</v>
      </c>
      <c r="C3388" t="s">
        <v>373</v>
      </c>
      <c r="D3388" t="s">
        <v>180</v>
      </c>
      <c r="E3388" s="446" t="s">
        <v>8027</v>
      </c>
    </row>
    <row r="3389" spans="1:5" ht="14.4" x14ac:dyDescent="0.3">
      <c r="A3389">
        <v>4752</v>
      </c>
      <c r="B3389" t="s">
        <v>4415</v>
      </c>
      <c r="C3389" t="s">
        <v>375</v>
      </c>
      <c r="D3389" t="s">
        <v>180</v>
      </c>
      <c r="E3389" s="446" t="s">
        <v>2495</v>
      </c>
    </row>
    <row r="3390" spans="1:5" ht="14.4" x14ac:dyDescent="0.3">
      <c r="A3390">
        <v>41091</v>
      </c>
      <c r="B3390" t="s">
        <v>4416</v>
      </c>
      <c r="C3390" t="s">
        <v>378</v>
      </c>
      <c r="D3390" t="s">
        <v>180</v>
      </c>
      <c r="E3390" s="446" t="s">
        <v>7893</v>
      </c>
    </row>
    <row r="3391" spans="1:5" ht="14.4" x14ac:dyDescent="0.3">
      <c r="A3391">
        <v>13954</v>
      </c>
      <c r="B3391" t="s">
        <v>4417</v>
      </c>
      <c r="C3391" t="s">
        <v>179</v>
      </c>
      <c r="D3391" t="s">
        <v>180</v>
      </c>
      <c r="E3391" s="446" t="s">
        <v>8146</v>
      </c>
    </row>
    <row r="3392" spans="1:5" ht="14.4" x14ac:dyDescent="0.3">
      <c r="A3392">
        <v>3411</v>
      </c>
      <c r="B3392" t="s">
        <v>4418</v>
      </c>
      <c r="C3392" t="s">
        <v>252</v>
      </c>
      <c r="D3392" t="s">
        <v>180</v>
      </c>
      <c r="E3392" s="446" t="s">
        <v>8147</v>
      </c>
    </row>
    <row r="3393" spans="1:5" ht="14.4" x14ac:dyDescent="0.3">
      <c r="A3393">
        <v>39995</v>
      </c>
      <c r="B3393" t="s">
        <v>4419</v>
      </c>
      <c r="C3393" t="s">
        <v>373</v>
      </c>
      <c r="D3393" t="s">
        <v>180</v>
      </c>
      <c r="E3393" s="446" t="s">
        <v>8148</v>
      </c>
    </row>
    <row r="3394" spans="1:5" ht="14.4" x14ac:dyDescent="0.3">
      <c r="A3394">
        <v>11615</v>
      </c>
      <c r="B3394" t="s">
        <v>4420</v>
      </c>
      <c r="C3394" t="s">
        <v>693</v>
      </c>
      <c r="D3394" t="s">
        <v>180</v>
      </c>
      <c r="E3394" s="446" t="s">
        <v>5703</v>
      </c>
    </row>
    <row r="3395" spans="1:5" ht="14.4" x14ac:dyDescent="0.3">
      <c r="A3395">
        <v>3408</v>
      </c>
      <c r="B3395" t="s">
        <v>4421</v>
      </c>
      <c r="C3395" t="s">
        <v>693</v>
      </c>
      <c r="D3395" t="s">
        <v>189</v>
      </c>
      <c r="E3395" s="446" t="s">
        <v>8149</v>
      </c>
    </row>
    <row r="3396" spans="1:5" ht="14.4" x14ac:dyDescent="0.3">
      <c r="A3396">
        <v>3409</v>
      </c>
      <c r="B3396" t="s">
        <v>4423</v>
      </c>
      <c r="C3396" t="s">
        <v>693</v>
      </c>
      <c r="D3396" t="s">
        <v>180</v>
      </c>
      <c r="E3396" s="446" t="s">
        <v>725</v>
      </c>
    </row>
    <row r="3397" spans="1:5" ht="14.4" x14ac:dyDescent="0.3">
      <c r="A3397">
        <v>11427</v>
      </c>
      <c r="B3397" t="s">
        <v>4424</v>
      </c>
      <c r="C3397" t="s">
        <v>252</v>
      </c>
      <c r="D3397" t="s">
        <v>180</v>
      </c>
      <c r="E3397" s="446" t="s">
        <v>8150</v>
      </c>
    </row>
    <row r="3398" spans="1:5" ht="14.4" x14ac:dyDescent="0.3">
      <c r="A3398">
        <v>4491</v>
      </c>
      <c r="B3398" t="s">
        <v>4425</v>
      </c>
      <c r="C3398" t="s">
        <v>247</v>
      </c>
      <c r="D3398" t="s">
        <v>180</v>
      </c>
      <c r="E3398" s="446" t="s">
        <v>8151</v>
      </c>
    </row>
    <row r="3399" spans="1:5" ht="14.4" x14ac:dyDescent="0.3">
      <c r="A3399">
        <v>2745</v>
      </c>
      <c r="B3399" t="s">
        <v>4427</v>
      </c>
      <c r="C3399" t="s">
        <v>247</v>
      </c>
      <c r="D3399" t="s">
        <v>180</v>
      </c>
      <c r="E3399" s="446" t="s">
        <v>421</v>
      </c>
    </row>
    <row r="3400" spans="1:5" ht="14.4" x14ac:dyDescent="0.3">
      <c r="A3400">
        <v>14439</v>
      </c>
      <c r="B3400" t="s">
        <v>4428</v>
      </c>
      <c r="C3400" t="s">
        <v>247</v>
      </c>
      <c r="D3400" t="s">
        <v>180</v>
      </c>
      <c r="E3400" s="446" t="s">
        <v>6998</v>
      </c>
    </row>
    <row r="3401" spans="1:5" ht="14.4" x14ac:dyDescent="0.3">
      <c r="A3401">
        <v>44496</v>
      </c>
      <c r="B3401" t="s">
        <v>4429</v>
      </c>
      <c r="C3401" t="s">
        <v>179</v>
      </c>
      <c r="D3401" t="s">
        <v>180</v>
      </c>
      <c r="E3401" s="446" t="s">
        <v>8152</v>
      </c>
    </row>
    <row r="3402" spans="1:5" ht="14.4" x14ac:dyDescent="0.3">
      <c r="A3402">
        <v>12362</v>
      </c>
      <c r="B3402" t="s">
        <v>4430</v>
      </c>
      <c r="C3402" t="s">
        <v>179</v>
      </c>
      <c r="D3402" t="s">
        <v>180</v>
      </c>
      <c r="E3402" s="446" t="s">
        <v>1690</v>
      </c>
    </row>
    <row r="3403" spans="1:5" ht="14.4" x14ac:dyDescent="0.3">
      <c r="A3403">
        <v>421</v>
      </c>
      <c r="B3403" t="s">
        <v>8153</v>
      </c>
      <c r="C3403" t="s">
        <v>179</v>
      </c>
      <c r="D3403" t="s">
        <v>180</v>
      </c>
      <c r="E3403" s="446" t="s">
        <v>3069</v>
      </c>
    </row>
    <row r="3404" spans="1:5" ht="14.4" x14ac:dyDescent="0.3">
      <c r="A3404">
        <v>14148</v>
      </c>
      <c r="B3404" t="s">
        <v>4431</v>
      </c>
      <c r="C3404" t="s">
        <v>179</v>
      </c>
      <c r="D3404" t="s">
        <v>180</v>
      </c>
      <c r="E3404" s="446" t="s">
        <v>192</v>
      </c>
    </row>
    <row r="3405" spans="1:5" ht="14.4" x14ac:dyDescent="0.3">
      <c r="A3405">
        <v>4341</v>
      </c>
      <c r="B3405" t="s">
        <v>4432</v>
      </c>
      <c r="C3405" t="s">
        <v>179</v>
      </c>
      <c r="D3405" t="s">
        <v>180</v>
      </c>
      <c r="E3405" s="446" t="s">
        <v>6143</v>
      </c>
    </row>
    <row r="3406" spans="1:5" ht="14.4" x14ac:dyDescent="0.3">
      <c r="A3406">
        <v>4337</v>
      </c>
      <c r="B3406" t="s">
        <v>4433</v>
      </c>
      <c r="C3406" t="s">
        <v>179</v>
      </c>
      <c r="D3406" t="s">
        <v>180</v>
      </c>
      <c r="E3406" s="446" t="s">
        <v>2319</v>
      </c>
    </row>
    <row r="3407" spans="1:5" ht="14.4" x14ac:dyDescent="0.3">
      <c r="A3407">
        <v>4339</v>
      </c>
      <c r="B3407" t="s">
        <v>4435</v>
      </c>
      <c r="C3407" t="s">
        <v>179</v>
      </c>
      <c r="D3407" t="s">
        <v>180</v>
      </c>
      <c r="E3407" s="446" t="s">
        <v>896</v>
      </c>
    </row>
    <row r="3408" spans="1:5" ht="14.4" x14ac:dyDescent="0.3">
      <c r="A3408">
        <v>39997</v>
      </c>
      <c r="B3408" t="s">
        <v>4436</v>
      </c>
      <c r="C3408" t="s">
        <v>179</v>
      </c>
      <c r="D3408" t="s">
        <v>180</v>
      </c>
      <c r="E3408" s="446" t="s">
        <v>2763</v>
      </c>
    </row>
    <row r="3409" spans="1:5" ht="14.4" x14ac:dyDescent="0.3">
      <c r="A3409">
        <v>11971</v>
      </c>
      <c r="B3409" t="s">
        <v>4437</v>
      </c>
      <c r="C3409" t="s">
        <v>179</v>
      </c>
      <c r="D3409" t="s">
        <v>180</v>
      </c>
      <c r="E3409" s="446" t="s">
        <v>2011</v>
      </c>
    </row>
    <row r="3410" spans="1:5" ht="14.4" x14ac:dyDescent="0.3">
      <c r="A3410">
        <v>4342</v>
      </c>
      <c r="B3410" t="s">
        <v>4438</v>
      </c>
      <c r="C3410" t="s">
        <v>179</v>
      </c>
      <c r="D3410" t="s">
        <v>180</v>
      </c>
      <c r="E3410" s="446" t="s">
        <v>7971</v>
      </c>
    </row>
    <row r="3411" spans="1:5" ht="14.4" x14ac:dyDescent="0.3">
      <c r="A3411">
        <v>4330</v>
      </c>
      <c r="B3411" t="s">
        <v>4439</v>
      </c>
      <c r="C3411" t="s">
        <v>179</v>
      </c>
      <c r="D3411" t="s">
        <v>180</v>
      </c>
      <c r="E3411" s="446" t="s">
        <v>187</v>
      </c>
    </row>
    <row r="3412" spans="1:5" ht="14.4" x14ac:dyDescent="0.3">
      <c r="A3412">
        <v>4340</v>
      </c>
      <c r="B3412" t="s">
        <v>4440</v>
      </c>
      <c r="C3412" t="s">
        <v>179</v>
      </c>
      <c r="D3412" t="s">
        <v>180</v>
      </c>
      <c r="E3412" s="446" t="s">
        <v>3421</v>
      </c>
    </row>
    <row r="3413" spans="1:5" ht="14.4" x14ac:dyDescent="0.3">
      <c r="A3413">
        <v>5088</v>
      </c>
      <c r="B3413" t="s">
        <v>8154</v>
      </c>
      <c r="C3413" t="s">
        <v>179</v>
      </c>
      <c r="D3413" t="s">
        <v>180</v>
      </c>
      <c r="E3413" s="446" t="s">
        <v>1406</v>
      </c>
    </row>
    <row r="3414" spans="1:5" ht="14.4" x14ac:dyDescent="0.3">
      <c r="A3414">
        <v>11154</v>
      </c>
      <c r="B3414" t="s">
        <v>4441</v>
      </c>
      <c r="C3414" t="s">
        <v>179</v>
      </c>
      <c r="D3414" t="s">
        <v>180</v>
      </c>
      <c r="E3414" s="446" t="s">
        <v>8155</v>
      </c>
    </row>
    <row r="3415" spans="1:5" ht="14.4" x14ac:dyDescent="0.3">
      <c r="A3415">
        <v>4989</v>
      </c>
      <c r="B3415" t="s">
        <v>4442</v>
      </c>
      <c r="C3415" t="s">
        <v>179</v>
      </c>
      <c r="D3415" t="s">
        <v>180</v>
      </c>
      <c r="E3415" s="446" t="s">
        <v>4443</v>
      </c>
    </row>
    <row r="3416" spans="1:5" ht="14.4" x14ac:dyDescent="0.3">
      <c r="A3416">
        <v>4982</v>
      </c>
      <c r="B3416" t="s">
        <v>4444</v>
      </c>
      <c r="C3416" t="s">
        <v>179</v>
      </c>
      <c r="D3416" t="s">
        <v>180</v>
      </c>
      <c r="E3416" s="446" t="s">
        <v>4445</v>
      </c>
    </row>
    <row r="3417" spans="1:5" ht="14.4" x14ac:dyDescent="0.3">
      <c r="A3417">
        <v>4962</v>
      </c>
      <c r="B3417" t="s">
        <v>4446</v>
      </c>
      <c r="C3417" t="s">
        <v>179</v>
      </c>
      <c r="D3417" t="s">
        <v>180</v>
      </c>
      <c r="E3417" s="446" t="s">
        <v>4447</v>
      </c>
    </row>
    <row r="3418" spans="1:5" ht="14.4" x14ac:dyDescent="0.3">
      <c r="A3418">
        <v>4981</v>
      </c>
      <c r="B3418" t="s">
        <v>4448</v>
      </c>
      <c r="C3418" t="s">
        <v>179</v>
      </c>
      <c r="D3418" t="s">
        <v>189</v>
      </c>
      <c r="E3418" s="446" t="s">
        <v>4449</v>
      </c>
    </row>
    <row r="3419" spans="1:5" ht="14.4" x14ac:dyDescent="0.3">
      <c r="A3419">
        <v>4964</v>
      </c>
      <c r="B3419" t="s">
        <v>4450</v>
      </c>
      <c r="C3419" t="s">
        <v>179</v>
      </c>
      <c r="D3419" t="s">
        <v>180</v>
      </c>
      <c r="E3419" s="446" t="s">
        <v>4451</v>
      </c>
    </row>
    <row r="3420" spans="1:5" ht="14.4" x14ac:dyDescent="0.3">
      <c r="A3420">
        <v>4992</v>
      </c>
      <c r="B3420" t="s">
        <v>4452</v>
      </c>
      <c r="C3420" t="s">
        <v>179</v>
      </c>
      <c r="D3420" t="s">
        <v>180</v>
      </c>
      <c r="E3420" s="446" t="s">
        <v>4453</v>
      </c>
    </row>
    <row r="3421" spans="1:5" ht="14.4" x14ac:dyDescent="0.3">
      <c r="A3421">
        <v>4987</v>
      </c>
      <c r="B3421" t="s">
        <v>4454</v>
      </c>
      <c r="C3421" t="s">
        <v>179</v>
      </c>
      <c r="D3421" t="s">
        <v>180</v>
      </c>
      <c r="E3421" s="446" t="s">
        <v>333</v>
      </c>
    </row>
    <row r="3422" spans="1:5" ht="14.4" x14ac:dyDescent="0.3">
      <c r="A3422">
        <v>4930</v>
      </c>
      <c r="B3422" t="s">
        <v>4455</v>
      </c>
      <c r="C3422" t="s">
        <v>693</v>
      </c>
      <c r="D3422" t="s">
        <v>180</v>
      </c>
      <c r="E3422" s="446" t="s">
        <v>8156</v>
      </c>
    </row>
    <row r="3423" spans="1:5" ht="14.4" x14ac:dyDescent="0.3">
      <c r="A3423">
        <v>4998</v>
      </c>
      <c r="B3423" t="s">
        <v>8157</v>
      </c>
      <c r="C3423" t="s">
        <v>693</v>
      </c>
      <c r="D3423" t="s">
        <v>180</v>
      </c>
      <c r="E3423" s="446" t="s">
        <v>4456</v>
      </c>
    </row>
    <row r="3424" spans="1:5" ht="14.4" x14ac:dyDescent="0.3">
      <c r="A3424">
        <v>39021</v>
      </c>
      <c r="B3424" t="s">
        <v>8158</v>
      </c>
      <c r="C3424" t="s">
        <v>179</v>
      </c>
      <c r="D3424" t="s">
        <v>180</v>
      </c>
      <c r="E3424" s="446" t="s">
        <v>8159</v>
      </c>
    </row>
    <row r="3425" spans="1:5" ht="14.4" x14ac:dyDescent="0.3">
      <c r="A3425">
        <v>39022</v>
      </c>
      <c r="B3425" t="s">
        <v>4457</v>
      </c>
      <c r="C3425" t="s">
        <v>179</v>
      </c>
      <c r="D3425" t="s">
        <v>189</v>
      </c>
      <c r="E3425" s="446" t="s">
        <v>8160</v>
      </c>
    </row>
    <row r="3426" spans="1:5" ht="14.4" x14ac:dyDescent="0.3">
      <c r="A3426">
        <v>39024</v>
      </c>
      <c r="B3426" t="s">
        <v>8161</v>
      </c>
      <c r="C3426" t="s">
        <v>179</v>
      </c>
      <c r="D3426" t="s">
        <v>180</v>
      </c>
      <c r="E3426" s="446" t="s">
        <v>8162</v>
      </c>
    </row>
    <row r="3427" spans="1:5" ht="14.4" x14ac:dyDescent="0.3">
      <c r="A3427">
        <v>4914</v>
      </c>
      <c r="B3427" t="s">
        <v>4458</v>
      </c>
      <c r="C3427" t="s">
        <v>693</v>
      </c>
      <c r="D3427" t="s">
        <v>180</v>
      </c>
      <c r="E3427" s="446" t="s">
        <v>8163</v>
      </c>
    </row>
    <row r="3428" spans="1:5" ht="14.4" x14ac:dyDescent="0.3">
      <c r="A3428">
        <v>4917</v>
      </c>
      <c r="B3428" t="s">
        <v>4459</v>
      </c>
      <c r="C3428" t="s">
        <v>693</v>
      </c>
      <c r="D3428" t="s">
        <v>189</v>
      </c>
      <c r="E3428" s="446" t="s">
        <v>8164</v>
      </c>
    </row>
    <row r="3429" spans="1:5" ht="14.4" x14ac:dyDescent="0.3">
      <c r="A3429">
        <v>39025</v>
      </c>
      <c r="B3429" t="s">
        <v>8165</v>
      </c>
      <c r="C3429" t="s">
        <v>179</v>
      </c>
      <c r="D3429" t="s">
        <v>180</v>
      </c>
      <c r="E3429" s="446" t="s">
        <v>8166</v>
      </c>
    </row>
    <row r="3430" spans="1:5" ht="14.4" x14ac:dyDescent="0.3">
      <c r="A3430">
        <v>4922</v>
      </c>
      <c r="B3430" t="s">
        <v>4460</v>
      </c>
      <c r="C3430" t="s">
        <v>693</v>
      </c>
      <c r="D3430" t="s">
        <v>180</v>
      </c>
      <c r="E3430" s="446" t="s">
        <v>8167</v>
      </c>
    </row>
    <row r="3431" spans="1:5" ht="14.4" x14ac:dyDescent="0.3">
      <c r="A3431">
        <v>4911</v>
      </c>
      <c r="B3431" t="s">
        <v>4461</v>
      </c>
      <c r="C3431" t="s">
        <v>693</v>
      </c>
      <c r="D3431" t="s">
        <v>180</v>
      </c>
      <c r="E3431" s="446" t="s">
        <v>8168</v>
      </c>
    </row>
    <row r="3432" spans="1:5" ht="14.4" x14ac:dyDescent="0.3">
      <c r="A3432">
        <v>37518</v>
      </c>
      <c r="B3432" t="s">
        <v>8169</v>
      </c>
      <c r="C3432" t="s">
        <v>693</v>
      </c>
      <c r="D3432" t="s">
        <v>180</v>
      </c>
      <c r="E3432" s="446" t="s">
        <v>8170</v>
      </c>
    </row>
    <row r="3433" spans="1:5" ht="14.4" x14ac:dyDescent="0.3">
      <c r="A3433">
        <v>4910</v>
      </c>
      <c r="B3433" t="s">
        <v>4462</v>
      </c>
      <c r="C3433" t="s">
        <v>693</v>
      </c>
      <c r="D3433" t="s">
        <v>180</v>
      </c>
      <c r="E3433" s="446" t="s">
        <v>8171</v>
      </c>
    </row>
    <row r="3434" spans="1:5" ht="14.4" x14ac:dyDescent="0.3">
      <c r="A3434">
        <v>4943</v>
      </c>
      <c r="B3434" t="s">
        <v>4463</v>
      </c>
      <c r="C3434" t="s">
        <v>693</v>
      </c>
      <c r="D3434" t="s">
        <v>180</v>
      </c>
      <c r="E3434" s="446" t="s">
        <v>8172</v>
      </c>
    </row>
    <row r="3435" spans="1:5" ht="14.4" x14ac:dyDescent="0.3">
      <c r="A3435">
        <v>5002</v>
      </c>
      <c r="B3435" t="s">
        <v>4464</v>
      </c>
      <c r="C3435" t="s">
        <v>693</v>
      </c>
      <c r="D3435" t="s">
        <v>180</v>
      </c>
      <c r="E3435" s="446" t="s">
        <v>4465</v>
      </c>
    </row>
    <row r="3436" spans="1:5" ht="14.4" x14ac:dyDescent="0.3">
      <c r="A3436">
        <v>4977</v>
      </c>
      <c r="B3436" t="s">
        <v>4466</v>
      </c>
      <c r="C3436" t="s">
        <v>693</v>
      </c>
      <c r="D3436" t="s">
        <v>180</v>
      </c>
      <c r="E3436" s="446" t="s">
        <v>4467</v>
      </c>
    </row>
    <row r="3437" spans="1:5" ht="14.4" x14ac:dyDescent="0.3">
      <c r="A3437">
        <v>5028</v>
      </c>
      <c r="B3437" t="s">
        <v>4468</v>
      </c>
      <c r="C3437" t="s">
        <v>693</v>
      </c>
      <c r="D3437" t="s">
        <v>180</v>
      </c>
      <c r="E3437" s="446" t="s">
        <v>4469</v>
      </c>
    </row>
    <row r="3438" spans="1:5" ht="14.4" x14ac:dyDescent="0.3">
      <c r="A3438">
        <v>4969</v>
      </c>
      <c r="B3438" t="s">
        <v>4470</v>
      </c>
      <c r="C3438" t="s">
        <v>693</v>
      </c>
      <c r="D3438" t="s">
        <v>189</v>
      </c>
      <c r="E3438" s="446" t="s">
        <v>4471</v>
      </c>
    </row>
    <row r="3439" spans="1:5" ht="14.4" x14ac:dyDescent="0.3">
      <c r="A3439">
        <v>11364</v>
      </c>
      <c r="B3439" t="s">
        <v>4472</v>
      </c>
      <c r="C3439" t="s">
        <v>179</v>
      </c>
      <c r="D3439" t="s">
        <v>180</v>
      </c>
      <c r="E3439" s="446" t="s">
        <v>4473</v>
      </c>
    </row>
    <row r="3440" spans="1:5" ht="14.4" x14ac:dyDescent="0.3">
      <c r="A3440">
        <v>11365</v>
      </c>
      <c r="B3440" t="s">
        <v>4474</v>
      </c>
      <c r="C3440" t="s">
        <v>179</v>
      </c>
      <c r="D3440" t="s">
        <v>180</v>
      </c>
      <c r="E3440" s="446" t="s">
        <v>4475</v>
      </c>
    </row>
    <row r="3441" spans="1:5" ht="14.4" x14ac:dyDescent="0.3">
      <c r="A3441">
        <v>11366</v>
      </c>
      <c r="B3441" t="s">
        <v>4476</v>
      </c>
      <c r="C3441" t="s">
        <v>179</v>
      </c>
      <c r="D3441" t="s">
        <v>180</v>
      </c>
      <c r="E3441" s="446" t="s">
        <v>4477</v>
      </c>
    </row>
    <row r="3442" spans="1:5" ht="14.4" x14ac:dyDescent="0.3">
      <c r="A3442">
        <v>43777</v>
      </c>
      <c r="B3442" t="s">
        <v>4478</v>
      </c>
      <c r="C3442" t="s">
        <v>179</v>
      </c>
      <c r="D3442" t="s">
        <v>180</v>
      </c>
      <c r="E3442" s="446" t="s">
        <v>4479</v>
      </c>
    </row>
    <row r="3443" spans="1:5" ht="14.4" x14ac:dyDescent="0.3">
      <c r="A3443">
        <v>20322</v>
      </c>
      <c r="B3443" t="s">
        <v>4480</v>
      </c>
      <c r="C3443" t="s">
        <v>179</v>
      </c>
      <c r="D3443" t="s">
        <v>180</v>
      </c>
      <c r="E3443" s="446" t="s">
        <v>4481</v>
      </c>
    </row>
    <row r="3444" spans="1:5" ht="14.4" x14ac:dyDescent="0.3">
      <c r="A3444">
        <v>10553</v>
      </c>
      <c r="B3444" t="s">
        <v>4482</v>
      </c>
      <c r="C3444" t="s">
        <v>179</v>
      </c>
      <c r="D3444" t="s">
        <v>180</v>
      </c>
      <c r="E3444" s="446" t="s">
        <v>4483</v>
      </c>
    </row>
    <row r="3445" spans="1:5" ht="14.4" x14ac:dyDescent="0.3">
      <c r="A3445">
        <v>5020</v>
      </c>
      <c r="B3445" t="s">
        <v>4484</v>
      </c>
      <c r="C3445" t="s">
        <v>179</v>
      </c>
      <c r="D3445" t="s">
        <v>180</v>
      </c>
      <c r="E3445" s="446" t="s">
        <v>4485</v>
      </c>
    </row>
    <row r="3446" spans="1:5" ht="14.4" x14ac:dyDescent="0.3">
      <c r="A3446">
        <v>10554</v>
      </c>
      <c r="B3446" t="s">
        <v>4486</v>
      </c>
      <c r="C3446" t="s">
        <v>179</v>
      </c>
      <c r="D3446" t="s">
        <v>180</v>
      </c>
      <c r="E3446" s="446" t="s">
        <v>4487</v>
      </c>
    </row>
    <row r="3447" spans="1:5" ht="14.4" x14ac:dyDescent="0.3">
      <c r="A3447">
        <v>10555</v>
      </c>
      <c r="B3447" t="s">
        <v>4488</v>
      </c>
      <c r="C3447" t="s">
        <v>179</v>
      </c>
      <c r="D3447" t="s">
        <v>180</v>
      </c>
      <c r="E3447" s="446" t="s">
        <v>4489</v>
      </c>
    </row>
    <row r="3448" spans="1:5" ht="14.4" x14ac:dyDescent="0.3">
      <c r="A3448">
        <v>10556</v>
      </c>
      <c r="B3448" t="s">
        <v>4490</v>
      </c>
      <c r="C3448" t="s">
        <v>179</v>
      </c>
      <c r="D3448" t="s">
        <v>180</v>
      </c>
      <c r="E3448" s="446" t="s">
        <v>4491</v>
      </c>
    </row>
    <row r="3449" spans="1:5" ht="14.4" x14ac:dyDescent="0.3">
      <c r="A3449">
        <v>39502</v>
      </c>
      <c r="B3449" t="s">
        <v>4492</v>
      </c>
      <c r="C3449" t="s">
        <v>179</v>
      </c>
      <c r="D3449" t="s">
        <v>180</v>
      </c>
      <c r="E3449" s="446" t="s">
        <v>4493</v>
      </c>
    </row>
    <row r="3450" spans="1:5" ht="14.4" x14ac:dyDescent="0.3">
      <c r="A3450">
        <v>39504</v>
      </c>
      <c r="B3450" t="s">
        <v>4494</v>
      </c>
      <c r="C3450" t="s">
        <v>179</v>
      </c>
      <c r="D3450" t="s">
        <v>180</v>
      </c>
      <c r="E3450" s="446" t="s">
        <v>4495</v>
      </c>
    </row>
    <row r="3451" spans="1:5" ht="14.4" x14ac:dyDescent="0.3">
      <c r="A3451">
        <v>39503</v>
      </c>
      <c r="B3451" t="s">
        <v>4496</v>
      </c>
      <c r="C3451" t="s">
        <v>179</v>
      </c>
      <c r="D3451" t="s">
        <v>180</v>
      </c>
      <c r="E3451" s="446" t="s">
        <v>4497</v>
      </c>
    </row>
    <row r="3452" spans="1:5" ht="14.4" x14ac:dyDescent="0.3">
      <c r="A3452">
        <v>39505</v>
      </c>
      <c r="B3452" t="s">
        <v>4498</v>
      </c>
      <c r="C3452" t="s">
        <v>179</v>
      </c>
      <c r="D3452" t="s">
        <v>180</v>
      </c>
      <c r="E3452" s="446" t="s">
        <v>4499</v>
      </c>
    </row>
    <row r="3453" spans="1:5" ht="14.4" x14ac:dyDescent="0.3">
      <c r="A3453">
        <v>44471</v>
      </c>
      <c r="B3453" t="s">
        <v>4500</v>
      </c>
      <c r="C3453" t="s">
        <v>179</v>
      </c>
      <c r="D3453" t="s">
        <v>180</v>
      </c>
      <c r="E3453" s="446" t="s">
        <v>8173</v>
      </c>
    </row>
    <row r="3454" spans="1:5" ht="14.4" x14ac:dyDescent="0.3">
      <c r="A3454">
        <v>4944</v>
      </c>
      <c r="B3454" t="s">
        <v>4501</v>
      </c>
      <c r="C3454" t="s">
        <v>693</v>
      </c>
      <c r="D3454" t="s">
        <v>180</v>
      </c>
      <c r="E3454" s="446" t="s">
        <v>8174</v>
      </c>
    </row>
    <row r="3455" spans="1:5" ht="14.4" x14ac:dyDescent="0.3">
      <c r="A3455">
        <v>21102</v>
      </c>
      <c r="B3455" t="s">
        <v>4502</v>
      </c>
      <c r="C3455" t="s">
        <v>179</v>
      </c>
      <c r="D3455" t="s">
        <v>180</v>
      </c>
      <c r="E3455" s="446" t="s">
        <v>4503</v>
      </c>
    </row>
    <row r="3456" spans="1:5" ht="14.4" x14ac:dyDescent="0.3">
      <c r="A3456">
        <v>21101</v>
      </c>
      <c r="B3456" t="s">
        <v>4504</v>
      </c>
      <c r="C3456" t="s">
        <v>179</v>
      </c>
      <c r="D3456" t="s">
        <v>180</v>
      </c>
      <c r="E3456" s="446" t="s">
        <v>4505</v>
      </c>
    </row>
    <row r="3457" spans="1:5" ht="14.4" x14ac:dyDescent="0.3">
      <c r="A3457">
        <v>34713</v>
      </c>
      <c r="B3457" t="s">
        <v>4506</v>
      </c>
      <c r="C3457" t="s">
        <v>693</v>
      </c>
      <c r="D3457" t="s">
        <v>180</v>
      </c>
      <c r="E3457" s="446" t="s">
        <v>8175</v>
      </c>
    </row>
    <row r="3458" spans="1:5" ht="14.4" x14ac:dyDescent="0.3">
      <c r="A3458">
        <v>37563</v>
      </c>
      <c r="B3458" t="s">
        <v>4507</v>
      </c>
      <c r="C3458" t="s">
        <v>693</v>
      </c>
      <c r="D3458" t="s">
        <v>180</v>
      </c>
      <c r="E3458" s="446" t="s">
        <v>8176</v>
      </c>
    </row>
    <row r="3459" spans="1:5" ht="14.4" x14ac:dyDescent="0.3">
      <c r="A3459">
        <v>4948</v>
      </c>
      <c r="B3459" t="s">
        <v>8177</v>
      </c>
      <c r="C3459" t="s">
        <v>693</v>
      </c>
      <c r="D3459" t="s">
        <v>180</v>
      </c>
      <c r="E3459" s="446" t="s">
        <v>8178</v>
      </c>
    </row>
    <row r="3460" spans="1:5" ht="14.4" x14ac:dyDescent="0.3">
      <c r="A3460">
        <v>37561</v>
      </c>
      <c r="B3460" t="s">
        <v>4508</v>
      </c>
      <c r="C3460" t="s">
        <v>693</v>
      </c>
      <c r="D3460" t="s">
        <v>180</v>
      </c>
      <c r="E3460" s="446" t="s">
        <v>8179</v>
      </c>
    </row>
    <row r="3461" spans="1:5" ht="14.4" x14ac:dyDescent="0.3">
      <c r="A3461">
        <v>37562</v>
      </c>
      <c r="B3461" t="s">
        <v>4509</v>
      </c>
      <c r="C3461" t="s">
        <v>693</v>
      </c>
      <c r="D3461" t="s">
        <v>180</v>
      </c>
      <c r="E3461" s="446" t="s">
        <v>8180</v>
      </c>
    </row>
    <row r="3462" spans="1:5" ht="14.4" x14ac:dyDescent="0.3">
      <c r="A3462">
        <v>14164</v>
      </c>
      <c r="B3462" t="s">
        <v>8181</v>
      </c>
      <c r="C3462" t="s">
        <v>179</v>
      </c>
      <c r="D3462" t="s">
        <v>180</v>
      </c>
      <c r="E3462" s="446" t="s">
        <v>8182</v>
      </c>
    </row>
    <row r="3463" spans="1:5" ht="14.4" x14ac:dyDescent="0.3">
      <c r="A3463">
        <v>14163</v>
      </c>
      <c r="B3463" t="s">
        <v>8183</v>
      </c>
      <c r="C3463" t="s">
        <v>179</v>
      </c>
      <c r="D3463" t="s">
        <v>180</v>
      </c>
      <c r="E3463" s="446" t="s">
        <v>8184</v>
      </c>
    </row>
    <row r="3464" spans="1:5" ht="14.4" x14ac:dyDescent="0.3">
      <c r="A3464">
        <v>5051</v>
      </c>
      <c r="B3464" t="s">
        <v>8185</v>
      </c>
      <c r="C3464" t="s">
        <v>179</v>
      </c>
      <c r="D3464" t="s">
        <v>180</v>
      </c>
      <c r="E3464" s="446" t="s">
        <v>8186</v>
      </c>
    </row>
    <row r="3465" spans="1:5" ht="14.4" x14ac:dyDescent="0.3">
      <c r="A3465">
        <v>5052</v>
      </c>
      <c r="B3465" t="s">
        <v>4510</v>
      </c>
      <c r="C3465" t="s">
        <v>179</v>
      </c>
      <c r="D3465" t="s">
        <v>189</v>
      </c>
      <c r="E3465" s="446" t="s">
        <v>8187</v>
      </c>
    </row>
    <row r="3466" spans="1:5" ht="14.4" x14ac:dyDescent="0.3">
      <c r="A3466">
        <v>14162</v>
      </c>
      <c r="B3466" t="s">
        <v>8188</v>
      </c>
      <c r="C3466" t="s">
        <v>179</v>
      </c>
      <c r="D3466" t="s">
        <v>180</v>
      </c>
      <c r="E3466" s="446" t="s">
        <v>8189</v>
      </c>
    </row>
    <row r="3467" spans="1:5" ht="14.4" x14ac:dyDescent="0.3">
      <c r="A3467">
        <v>14166</v>
      </c>
      <c r="B3467" t="s">
        <v>8190</v>
      </c>
      <c r="C3467" t="s">
        <v>179</v>
      </c>
      <c r="D3467" t="s">
        <v>180</v>
      </c>
      <c r="E3467" s="446" t="s">
        <v>8191</v>
      </c>
    </row>
    <row r="3468" spans="1:5" ht="14.4" x14ac:dyDescent="0.3">
      <c r="A3468">
        <v>14165</v>
      </c>
      <c r="B3468" t="s">
        <v>8192</v>
      </c>
      <c r="C3468" t="s">
        <v>179</v>
      </c>
      <c r="D3468" t="s">
        <v>180</v>
      </c>
      <c r="E3468" s="446" t="s">
        <v>8193</v>
      </c>
    </row>
    <row r="3469" spans="1:5" ht="14.4" x14ac:dyDescent="0.3">
      <c r="A3469">
        <v>5050</v>
      </c>
      <c r="B3469" t="s">
        <v>8194</v>
      </c>
      <c r="C3469" t="s">
        <v>179</v>
      </c>
      <c r="D3469" t="s">
        <v>180</v>
      </c>
      <c r="E3469" s="446" t="s">
        <v>8195</v>
      </c>
    </row>
    <row r="3470" spans="1:5" ht="14.4" x14ac:dyDescent="0.3">
      <c r="A3470">
        <v>12366</v>
      </c>
      <c r="B3470" t="s">
        <v>4511</v>
      </c>
      <c r="C3470" t="s">
        <v>179</v>
      </c>
      <c r="D3470" t="s">
        <v>180</v>
      </c>
      <c r="E3470" s="446" t="s">
        <v>8196</v>
      </c>
    </row>
    <row r="3471" spans="1:5" ht="14.4" x14ac:dyDescent="0.3">
      <c r="A3471">
        <v>5045</v>
      </c>
      <c r="B3471" t="s">
        <v>4512</v>
      </c>
      <c r="C3471" t="s">
        <v>179</v>
      </c>
      <c r="D3471" t="s">
        <v>180</v>
      </c>
      <c r="E3471" s="446" t="s">
        <v>8197</v>
      </c>
    </row>
    <row r="3472" spans="1:5" ht="14.4" x14ac:dyDescent="0.3">
      <c r="A3472">
        <v>5035</v>
      </c>
      <c r="B3472" t="s">
        <v>4513</v>
      </c>
      <c r="C3472" t="s">
        <v>179</v>
      </c>
      <c r="D3472" t="s">
        <v>180</v>
      </c>
      <c r="E3472" s="446" t="s">
        <v>8198</v>
      </c>
    </row>
    <row r="3473" spans="1:5" ht="14.4" x14ac:dyDescent="0.3">
      <c r="A3473">
        <v>41180</v>
      </c>
      <c r="B3473" t="s">
        <v>4514</v>
      </c>
      <c r="C3473" t="s">
        <v>179</v>
      </c>
      <c r="D3473" t="s">
        <v>180</v>
      </c>
      <c r="E3473" s="446" t="s">
        <v>8199</v>
      </c>
    </row>
    <row r="3474" spans="1:5" ht="14.4" x14ac:dyDescent="0.3">
      <c r="A3474">
        <v>41181</v>
      </c>
      <c r="B3474" t="s">
        <v>4515</v>
      </c>
      <c r="C3474" t="s">
        <v>179</v>
      </c>
      <c r="D3474" t="s">
        <v>180</v>
      </c>
      <c r="E3474" s="446" t="s">
        <v>8200</v>
      </c>
    </row>
    <row r="3475" spans="1:5" ht="14.4" x14ac:dyDescent="0.3">
      <c r="A3475">
        <v>41182</v>
      </c>
      <c r="B3475" t="s">
        <v>4516</v>
      </c>
      <c r="C3475" t="s">
        <v>179</v>
      </c>
      <c r="D3475" t="s">
        <v>180</v>
      </c>
      <c r="E3475" s="446" t="s">
        <v>8201</v>
      </c>
    </row>
    <row r="3476" spans="1:5" ht="14.4" x14ac:dyDescent="0.3">
      <c r="A3476">
        <v>41183</v>
      </c>
      <c r="B3476" t="s">
        <v>4517</v>
      </c>
      <c r="C3476" t="s">
        <v>179</v>
      </c>
      <c r="D3476" t="s">
        <v>180</v>
      </c>
      <c r="E3476" s="446" t="s">
        <v>8202</v>
      </c>
    </row>
    <row r="3477" spans="1:5" ht="14.4" x14ac:dyDescent="0.3">
      <c r="A3477">
        <v>41184</v>
      </c>
      <c r="B3477" t="s">
        <v>4518</v>
      </c>
      <c r="C3477" t="s">
        <v>179</v>
      </c>
      <c r="D3477" t="s">
        <v>180</v>
      </c>
      <c r="E3477" s="446" t="s">
        <v>8203</v>
      </c>
    </row>
    <row r="3478" spans="1:5" ht="14.4" x14ac:dyDescent="0.3">
      <c r="A3478">
        <v>41185</v>
      </c>
      <c r="B3478" t="s">
        <v>4519</v>
      </c>
      <c r="C3478" t="s">
        <v>179</v>
      </c>
      <c r="D3478" t="s">
        <v>180</v>
      </c>
      <c r="E3478" s="446" t="s">
        <v>8204</v>
      </c>
    </row>
    <row r="3479" spans="1:5" ht="14.4" x14ac:dyDescent="0.3">
      <c r="A3479">
        <v>41186</v>
      </c>
      <c r="B3479" t="s">
        <v>4520</v>
      </c>
      <c r="C3479" t="s">
        <v>179</v>
      </c>
      <c r="D3479" t="s">
        <v>180</v>
      </c>
      <c r="E3479" s="446" t="s">
        <v>8205</v>
      </c>
    </row>
    <row r="3480" spans="1:5" ht="14.4" x14ac:dyDescent="0.3">
      <c r="A3480">
        <v>41187</v>
      </c>
      <c r="B3480" t="s">
        <v>4521</v>
      </c>
      <c r="C3480" t="s">
        <v>179</v>
      </c>
      <c r="D3480" t="s">
        <v>180</v>
      </c>
      <c r="E3480" s="446" t="s">
        <v>8206</v>
      </c>
    </row>
    <row r="3481" spans="1:5" ht="14.4" x14ac:dyDescent="0.3">
      <c r="A3481">
        <v>41188</v>
      </c>
      <c r="B3481" t="s">
        <v>4522</v>
      </c>
      <c r="C3481" t="s">
        <v>179</v>
      </c>
      <c r="D3481" t="s">
        <v>180</v>
      </c>
      <c r="E3481" s="446" t="s">
        <v>8207</v>
      </c>
    </row>
    <row r="3482" spans="1:5" ht="14.4" x14ac:dyDescent="0.3">
      <c r="A3482">
        <v>5036</v>
      </c>
      <c r="B3482" t="s">
        <v>4523</v>
      </c>
      <c r="C3482" t="s">
        <v>179</v>
      </c>
      <c r="D3482" t="s">
        <v>180</v>
      </c>
      <c r="E3482" s="446" t="s">
        <v>8208</v>
      </c>
    </row>
    <row r="3483" spans="1:5" ht="14.4" x14ac:dyDescent="0.3">
      <c r="A3483">
        <v>41189</v>
      </c>
      <c r="B3483" t="s">
        <v>4524</v>
      </c>
      <c r="C3483" t="s">
        <v>179</v>
      </c>
      <c r="D3483" t="s">
        <v>180</v>
      </c>
      <c r="E3483" s="446" t="s">
        <v>8209</v>
      </c>
    </row>
    <row r="3484" spans="1:5" ht="14.4" x14ac:dyDescent="0.3">
      <c r="A3484">
        <v>41190</v>
      </c>
      <c r="B3484" t="s">
        <v>4525</v>
      </c>
      <c r="C3484" t="s">
        <v>179</v>
      </c>
      <c r="D3484" t="s">
        <v>180</v>
      </c>
      <c r="E3484" s="446" t="s">
        <v>8210</v>
      </c>
    </row>
    <row r="3485" spans="1:5" ht="14.4" x14ac:dyDescent="0.3">
      <c r="A3485">
        <v>41191</v>
      </c>
      <c r="B3485" t="s">
        <v>4526</v>
      </c>
      <c r="C3485" t="s">
        <v>179</v>
      </c>
      <c r="D3485" t="s">
        <v>180</v>
      </c>
      <c r="E3485" s="446" t="s">
        <v>8211</v>
      </c>
    </row>
    <row r="3486" spans="1:5" ht="14.4" x14ac:dyDescent="0.3">
      <c r="A3486">
        <v>41192</v>
      </c>
      <c r="B3486" t="s">
        <v>4527</v>
      </c>
      <c r="C3486" t="s">
        <v>179</v>
      </c>
      <c r="D3486" t="s">
        <v>180</v>
      </c>
      <c r="E3486" s="446" t="s">
        <v>8212</v>
      </c>
    </row>
    <row r="3487" spans="1:5" ht="14.4" x14ac:dyDescent="0.3">
      <c r="A3487">
        <v>41193</v>
      </c>
      <c r="B3487" t="s">
        <v>4528</v>
      </c>
      <c r="C3487" t="s">
        <v>179</v>
      </c>
      <c r="D3487" t="s">
        <v>180</v>
      </c>
      <c r="E3487" s="446" t="s">
        <v>8213</v>
      </c>
    </row>
    <row r="3488" spans="1:5" ht="14.4" x14ac:dyDescent="0.3">
      <c r="A3488">
        <v>41194</v>
      </c>
      <c r="B3488" t="s">
        <v>4529</v>
      </c>
      <c r="C3488" t="s">
        <v>179</v>
      </c>
      <c r="D3488" t="s">
        <v>180</v>
      </c>
      <c r="E3488" s="446" t="s">
        <v>8214</v>
      </c>
    </row>
    <row r="3489" spans="1:5" ht="14.4" x14ac:dyDescent="0.3">
      <c r="A3489">
        <v>5044</v>
      </c>
      <c r="B3489" t="s">
        <v>4530</v>
      </c>
      <c r="C3489" t="s">
        <v>179</v>
      </c>
      <c r="D3489" t="s">
        <v>180</v>
      </c>
      <c r="E3489" s="446" t="s">
        <v>8215</v>
      </c>
    </row>
    <row r="3490" spans="1:5" ht="14.4" x14ac:dyDescent="0.3">
      <c r="A3490">
        <v>5059</v>
      </c>
      <c r="B3490" t="s">
        <v>4531</v>
      </c>
      <c r="C3490" t="s">
        <v>179</v>
      </c>
      <c r="D3490" t="s">
        <v>180</v>
      </c>
      <c r="E3490" s="446" t="s">
        <v>8216</v>
      </c>
    </row>
    <row r="3491" spans="1:5" ht="14.4" x14ac:dyDescent="0.3">
      <c r="A3491">
        <v>41201</v>
      </c>
      <c r="B3491" t="s">
        <v>4532</v>
      </c>
      <c r="C3491" t="s">
        <v>179</v>
      </c>
      <c r="D3491" t="s">
        <v>180</v>
      </c>
      <c r="E3491" s="446" t="s">
        <v>8217</v>
      </c>
    </row>
    <row r="3492" spans="1:5" ht="14.4" x14ac:dyDescent="0.3">
      <c r="A3492">
        <v>41199</v>
      </c>
      <c r="B3492" t="s">
        <v>4533</v>
      </c>
      <c r="C3492" t="s">
        <v>179</v>
      </c>
      <c r="D3492" t="s">
        <v>180</v>
      </c>
      <c r="E3492" s="446" t="s">
        <v>8218</v>
      </c>
    </row>
    <row r="3493" spans="1:5" ht="14.4" x14ac:dyDescent="0.3">
      <c r="A3493">
        <v>5057</v>
      </c>
      <c r="B3493" t="s">
        <v>4534</v>
      </c>
      <c r="C3493" t="s">
        <v>179</v>
      </c>
      <c r="D3493" t="s">
        <v>180</v>
      </c>
      <c r="E3493" s="446" t="s">
        <v>8219</v>
      </c>
    </row>
    <row r="3494" spans="1:5" ht="14.4" x14ac:dyDescent="0.3">
      <c r="A3494">
        <v>41200</v>
      </c>
      <c r="B3494" t="s">
        <v>4535</v>
      </c>
      <c r="C3494" t="s">
        <v>179</v>
      </c>
      <c r="D3494" t="s">
        <v>180</v>
      </c>
      <c r="E3494" s="446" t="s">
        <v>8220</v>
      </c>
    </row>
    <row r="3495" spans="1:5" ht="14.4" x14ac:dyDescent="0.3">
      <c r="A3495">
        <v>41205</v>
      </c>
      <c r="B3495" t="s">
        <v>4536</v>
      </c>
      <c r="C3495" t="s">
        <v>179</v>
      </c>
      <c r="D3495" t="s">
        <v>180</v>
      </c>
      <c r="E3495" s="446" t="s">
        <v>8221</v>
      </c>
    </row>
    <row r="3496" spans="1:5" ht="14.4" x14ac:dyDescent="0.3">
      <c r="A3496">
        <v>41202</v>
      </c>
      <c r="B3496" t="s">
        <v>4537</v>
      </c>
      <c r="C3496" t="s">
        <v>179</v>
      </c>
      <c r="D3496" t="s">
        <v>180</v>
      </c>
      <c r="E3496" s="446" t="s">
        <v>8222</v>
      </c>
    </row>
    <row r="3497" spans="1:5" ht="14.4" x14ac:dyDescent="0.3">
      <c r="A3497">
        <v>41206</v>
      </c>
      <c r="B3497" t="s">
        <v>4538</v>
      </c>
      <c r="C3497" t="s">
        <v>179</v>
      </c>
      <c r="D3497" t="s">
        <v>180</v>
      </c>
      <c r="E3497" s="446" t="s">
        <v>8223</v>
      </c>
    </row>
    <row r="3498" spans="1:5" ht="14.4" x14ac:dyDescent="0.3">
      <c r="A3498">
        <v>12372</v>
      </c>
      <c r="B3498" t="s">
        <v>4539</v>
      </c>
      <c r="C3498" t="s">
        <v>179</v>
      </c>
      <c r="D3498" t="s">
        <v>180</v>
      </c>
      <c r="E3498" s="446" t="s">
        <v>8224</v>
      </c>
    </row>
    <row r="3499" spans="1:5" ht="14.4" x14ac:dyDescent="0.3">
      <c r="A3499">
        <v>41207</v>
      </c>
      <c r="B3499" t="s">
        <v>4540</v>
      </c>
      <c r="C3499" t="s">
        <v>179</v>
      </c>
      <c r="D3499" t="s">
        <v>180</v>
      </c>
      <c r="E3499" s="446" t="s">
        <v>8225</v>
      </c>
    </row>
    <row r="3500" spans="1:5" ht="14.4" x14ac:dyDescent="0.3">
      <c r="A3500">
        <v>41203</v>
      </c>
      <c r="B3500" t="s">
        <v>4541</v>
      </c>
      <c r="C3500" t="s">
        <v>179</v>
      </c>
      <c r="D3500" t="s">
        <v>180</v>
      </c>
      <c r="E3500" s="446" t="s">
        <v>8226</v>
      </c>
    </row>
    <row r="3501" spans="1:5" ht="14.4" x14ac:dyDescent="0.3">
      <c r="A3501">
        <v>41204</v>
      </c>
      <c r="B3501" t="s">
        <v>4542</v>
      </c>
      <c r="C3501" t="s">
        <v>179</v>
      </c>
      <c r="D3501" t="s">
        <v>180</v>
      </c>
      <c r="E3501" s="446" t="s">
        <v>8227</v>
      </c>
    </row>
    <row r="3502" spans="1:5" ht="14.4" x14ac:dyDescent="0.3">
      <c r="A3502">
        <v>41210</v>
      </c>
      <c r="B3502" t="s">
        <v>4543</v>
      </c>
      <c r="C3502" t="s">
        <v>179</v>
      </c>
      <c r="D3502" t="s">
        <v>180</v>
      </c>
      <c r="E3502" s="446" t="s">
        <v>8228</v>
      </c>
    </row>
    <row r="3503" spans="1:5" ht="14.4" x14ac:dyDescent="0.3">
      <c r="A3503">
        <v>41208</v>
      </c>
      <c r="B3503" t="s">
        <v>4544</v>
      </c>
      <c r="C3503" t="s">
        <v>179</v>
      </c>
      <c r="D3503" t="s">
        <v>180</v>
      </c>
      <c r="E3503" s="446" t="s">
        <v>8229</v>
      </c>
    </row>
    <row r="3504" spans="1:5" ht="14.4" x14ac:dyDescent="0.3">
      <c r="A3504">
        <v>41211</v>
      </c>
      <c r="B3504" t="s">
        <v>4545</v>
      </c>
      <c r="C3504" t="s">
        <v>179</v>
      </c>
      <c r="D3504" t="s">
        <v>180</v>
      </c>
      <c r="E3504" s="446" t="s">
        <v>8230</v>
      </c>
    </row>
    <row r="3505" spans="1:5" ht="14.4" x14ac:dyDescent="0.3">
      <c r="A3505">
        <v>13339</v>
      </c>
      <c r="B3505" t="s">
        <v>4546</v>
      </c>
      <c r="C3505" t="s">
        <v>179</v>
      </c>
      <c r="D3505" t="s">
        <v>180</v>
      </c>
      <c r="E3505" s="446" t="s">
        <v>8231</v>
      </c>
    </row>
    <row r="3506" spans="1:5" ht="14.4" x14ac:dyDescent="0.3">
      <c r="A3506">
        <v>41213</v>
      </c>
      <c r="B3506" t="s">
        <v>4547</v>
      </c>
      <c r="C3506" t="s">
        <v>179</v>
      </c>
      <c r="D3506" t="s">
        <v>180</v>
      </c>
      <c r="E3506" s="446" t="s">
        <v>8232</v>
      </c>
    </row>
    <row r="3507" spans="1:5" ht="14.4" x14ac:dyDescent="0.3">
      <c r="A3507">
        <v>41209</v>
      </c>
      <c r="B3507" t="s">
        <v>4548</v>
      </c>
      <c r="C3507" t="s">
        <v>179</v>
      </c>
      <c r="D3507" t="s">
        <v>180</v>
      </c>
      <c r="E3507" s="446" t="s">
        <v>8233</v>
      </c>
    </row>
    <row r="3508" spans="1:5" ht="14.4" x14ac:dyDescent="0.3">
      <c r="A3508">
        <v>41216</v>
      </c>
      <c r="B3508" t="s">
        <v>4549</v>
      </c>
      <c r="C3508" t="s">
        <v>179</v>
      </c>
      <c r="D3508" t="s">
        <v>180</v>
      </c>
      <c r="E3508" s="446" t="s">
        <v>8234</v>
      </c>
    </row>
    <row r="3509" spans="1:5" ht="14.4" x14ac:dyDescent="0.3">
      <c r="A3509">
        <v>41217</v>
      </c>
      <c r="B3509" t="s">
        <v>4550</v>
      </c>
      <c r="C3509" t="s">
        <v>179</v>
      </c>
      <c r="D3509" t="s">
        <v>180</v>
      </c>
      <c r="E3509" s="446" t="s">
        <v>8235</v>
      </c>
    </row>
    <row r="3510" spans="1:5" ht="14.4" x14ac:dyDescent="0.3">
      <c r="A3510">
        <v>41218</v>
      </c>
      <c r="B3510" t="s">
        <v>4551</v>
      </c>
      <c r="C3510" t="s">
        <v>179</v>
      </c>
      <c r="D3510" t="s">
        <v>180</v>
      </c>
      <c r="E3510" s="446" t="s">
        <v>8236</v>
      </c>
    </row>
    <row r="3511" spans="1:5" ht="14.4" x14ac:dyDescent="0.3">
      <c r="A3511">
        <v>41214</v>
      </c>
      <c r="B3511" t="s">
        <v>4552</v>
      </c>
      <c r="C3511" t="s">
        <v>179</v>
      </c>
      <c r="D3511" t="s">
        <v>180</v>
      </c>
      <c r="E3511" s="446" t="s">
        <v>8237</v>
      </c>
    </row>
    <row r="3512" spans="1:5" ht="14.4" x14ac:dyDescent="0.3">
      <c r="A3512">
        <v>41215</v>
      </c>
      <c r="B3512" t="s">
        <v>4553</v>
      </c>
      <c r="C3512" t="s">
        <v>179</v>
      </c>
      <c r="D3512" t="s">
        <v>180</v>
      </c>
      <c r="E3512" s="446" t="s">
        <v>8238</v>
      </c>
    </row>
    <row r="3513" spans="1:5" ht="14.4" x14ac:dyDescent="0.3">
      <c r="A3513">
        <v>41221</v>
      </c>
      <c r="B3513" t="s">
        <v>4554</v>
      </c>
      <c r="C3513" t="s">
        <v>179</v>
      </c>
      <c r="D3513" t="s">
        <v>180</v>
      </c>
      <c r="E3513" s="446" t="s">
        <v>8239</v>
      </c>
    </row>
    <row r="3514" spans="1:5" ht="14.4" x14ac:dyDescent="0.3">
      <c r="A3514">
        <v>41222</v>
      </c>
      <c r="B3514" t="s">
        <v>4555</v>
      </c>
      <c r="C3514" t="s">
        <v>179</v>
      </c>
      <c r="D3514" t="s">
        <v>180</v>
      </c>
      <c r="E3514" s="446" t="s">
        <v>8240</v>
      </c>
    </row>
    <row r="3515" spans="1:5" ht="14.4" x14ac:dyDescent="0.3">
      <c r="A3515">
        <v>41195</v>
      </c>
      <c r="B3515" t="s">
        <v>4556</v>
      </c>
      <c r="C3515" t="s">
        <v>179</v>
      </c>
      <c r="D3515" t="s">
        <v>180</v>
      </c>
      <c r="E3515" s="446" t="s">
        <v>8241</v>
      </c>
    </row>
    <row r="3516" spans="1:5" ht="14.4" x14ac:dyDescent="0.3">
      <c r="A3516">
        <v>41198</v>
      </c>
      <c r="B3516" t="s">
        <v>4557</v>
      </c>
      <c r="C3516" t="s">
        <v>179</v>
      </c>
      <c r="D3516" t="s">
        <v>180</v>
      </c>
      <c r="E3516" s="446" t="s">
        <v>8242</v>
      </c>
    </row>
    <row r="3517" spans="1:5" ht="14.4" x14ac:dyDescent="0.3">
      <c r="A3517">
        <v>41196</v>
      </c>
      <c r="B3517" t="s">
        <v>4558</v>
      </c>
      <c r="C3517" t="s">
        <v>179</v>
      </c>
      <c r="D3517" t="s">
        <v>180</v>
      </c>
      <c r="E3517" s="446" t="s">
        <v>8243</v>
      </c>
    </row>
    <row r="3518" spans="1:5" ht="14.4" x14ac:dyDescent="0.3">
      <c r="A3518">
        <v>5033</v>
      </c>
      <c r="B3518" t="s">
        <v>4559</v>
      </c>
      <c r="C3518" t="s">
        <v>179</v>
      </c>
      <c r="D3518" t="s">
        <v>189</v>
      </c>
      <c r="E3518" s="446" t="s">
        <v>8244</v>
      </c>
    </row>
    <row r="3519" spans="1:5" ht="14.4" x14ac:dyDescent="0.3">
      <c r="A3519">
        <v>41197</v>
      </c>
      <c r="B3519" t="s">
        <v>4560</v>
      </c>
      <c r="C3519" t="s">
        <v>179</v>
      </c>
      <c r="D3519" t="s">
        <v>180</v>
      </c>
      <c r="E3519" s="446" t="s">
        <v>8245</v>
      </c>
    </row>
    <row r="3520" spans="1:5" ht="14.4" x14ac:dyDescent="0.3">
      <c r="A3520">
        <v>12388</v>
      </c>
      <c r="B3520" t="s">
        <v>4561</v>
      </c>
      <c r="C3520" t="s">
        <v>179</v>
      </c>
      <c r="D3520" t="s">
        <v>180</v>
      </c>
      <c r="E3520" s="446" t="s">
        <v>8246</v>
      </c>
    </row>
    <row r="3521" spans="1:5" ht="14.4" x14ac:dyDescent="0.3">
      <c r="A3521">
        <v>2731</v>
      </c>
      <c r="B3521" t="s">
        <v>4562</v>
      </c>
      <c r="C3521" t="s">
        <v>247</v>
      </c>
      <c r="D3521" t="s">
        <v>180</v>
      </c>
      <c r="E3521" s="446" t="s">
        <v>8247</v>
      </c>
    </row>
    <row r="3522" spans="1:5" ht="14.4" x14ac:dyDescent="0.3">
      <c r="A3522">
        <v>41457</v>
      </c>
      <c r="B3522" t="s">
        <v>4563</v>
      </c>
      <c r="C3522" t="s">
        <v>179</v>
      </c>
      <c r="D3522" t="s">
        <v>180</v>
      </c>
      <c r="E3522" s="446" t="s">
        <v>8248</v>
      </c>
    </row>
    <row r="3523" spans="1:5" ht="14.4" x14ac:dyDescent="0.3">
      <c r="A3523">
        <v>41458</v>
      </c>
      <c r="B3523" t="s">
        <v>4564</v>
      </c>
      <c r="C3523" t="s">
        <v>179</v>
      </c>
      <c r="D3523" t="s">
        <v>180</v>
      </c>
      <c r="E3523" s="446" t="s">
        <v>8249</v>
      </c>
    </row>
    <row r="3524" spans="1:5" ht="14.4" x14ac:dyDescent="0.3">
      <c r="A3524">
        <v>41459</v>
      </c>
      <c r="B3524" t="s">
        <v>4565</v>
      </c>
      <c r="C3524" t="s">
        <v>179</v>
      </c>
      <c r="D3524" t="s">
        <v>180</v>
      </c>
      <c r="E3524" s="446" t="s">
        <v>8250</v>
      </c>
    </row>
    <row r="3525" spans="1:5" ht="14.4" x14ac:dyDescent="0.3">
      <c r="A3525">
        <v>41461</v>
      </c>
      <c r="B3525" t="s">
        <v>4566</v>
      </c>
      <c r="C3525" t="s">
        <v>179</v>
      </c>
      <c r="D3525" t="s">
        <v>180</v>
      </c>
      <c r="E3525" s="446" t="s">
        <v>8251</v>
      </c>
    </row>
    <row r="3526" spans="1:5" ht="14.4" x14ac:dyDescent="0.3">
      <c r="A3526">
        <v>44537</v>
      </c>
      <c r="B3526" t="s">
        <v>4567</v>
      </c>
      <c r="C3526" t="s">
        <v>1486</v>
      </c>
      <c r="D3526" t="s">
        <v>180</v>
      </c>
      <c r="E3526" s="446" t="s">
        <v>8252</v>
      </c>
    </row>
    <row r="3527" spans="1:5" ht="14.4" x14ac:dyDescent="0.3">
      <c r="A3527">
        <v>11844</v>
      </c>
      <c r="B3527" t="s">
        <v>4568</v>
      </c>
      <c r="C3527" t="s">
        <v>247</v>
      </c>
      <c r="D3527" t="s">
        <v>180</v>
      </c>
      <c r="E3527" s="446" t="s">
        <v>8253</v>
      </c>
    </row>
    <row r="3528" spans="1:5" ht="14.4" x14ac:dyDescent="0.3">
      <c r="A3528">
        <v>4465</v>
      </c>
      <c r="B3528" t="s">
        <v>4569</v>
      </c>
      <c r="C3528" t="s">
        <v>247</v>
      </c>
      <c r="D3528" t="s">
        <v>180</v>
      </c>
      <c r="E3528" s="446" t="s">
        <v>8254</v>
      </c>
    </row>
    <row r="3529" spans="1:5" ht="14.4" x14ac:dyDescent="0.3">
      <c r="A3529">
        <v>35273</v>
      </c>
      <c r="B3529" t="s">
        <v>4571</v>
      </c>
      <c r="C3529" t="s">
        <v>247</v>
      </c>
      <c r="D3529" t="s">
        <v>180</v>
      </c>
      <c r="E3529" s="446" t="s">
        <v>1558</v>
      </c>
    </row>
    <row r="3530" spans="1:5" ht="14.4" x14ac:dyDescent="0.3">
      <c r="A3530">
        <v>4470</v>
      </c>
      <c r="B3530" t="s">
        <v>4572</v>
      </c>
      <c r="C3530" t="s">
        <v>247</v>
      </c>
      <c r="D3530" t="s">
        <v>180</v>
      </c>
      <c r="E3530" s="446" t="s">
        <v>8255</v>
      </c>
    </row>
    <row r="3531" spans="1:5" ht="14.4" x14ac:dyDescent="0.3">
      <c r="A3531">
        <v>20204</v>
      </c>
      <c r="B3531" t="s">
        <v>4573</v>
      </c>
      <c r="C3531" t="s">
        <v>247</v>
      </c>
      <c r="D3531" t="s">
        <v>180</v>
      </c>
      <c r="E3531" s="446" t="s">
        <v>8256</v>
      </c>
    </row>
    <row r="3532" spans="1:5" ht="14.4" x14ac:dyDescent="0.3">
      <c r="A3532">
        <v>20208</v>
      </c>
      <c r="B3532" t="s">
        <v>4574</v>
      </c>
      <c r="C3532" t="s">
        <v>247</v>
      </c>
      <c r="D3532" t="s">
        <v>180</v>
      </c>
      <c r="E3532" s="446" t="s">
        <v>8257</v>
      </c>
    </row>
    <row r="3533" spans="1:5" ht="14.4" x14ac:dyDescent="0.3">
      <c r="A3533">
        <v>4437</v>
      </c>
      <c r="B3533" t="s">
        <v>4575</v>
      </c>
      <c r="C3533" t="s">
        <v>247</v>
      </c>
      <c r="D3533" t="s">
        <v>180</v>
      </c>
      <c r="E3533" s="446" t="s">
        <v>8258</v>
      </c>
    </row>
    <row r="3534" spans="1:5" ht="14.4" x14ac:dyDescent="0.3">
      <c r="A3534">
        <v>14580</v>
      </c>
      <c r="B3534" t="s">
        <v>4576</v>
      </c>
      <c r="C3534" t="s">
        <v>247</v>
      </c>
      <c r="D3534" t="s">
        <v>180</v>
      </c>
      <c r="E3534" s="446" t="s">
        <v>8258</v>
      </c>
    </row>
    <row r="3535" spans="1:5" ht="14.4" x14ac:dyDescent="0.3">
      <c r="A3535">
        <v>40304</v>
      </c>
      <c r="B3535" t="s">
        <v>4577</v>
      </c>
      <c r="C3535" t="s">
        <v>252</v>
      </c>
      <c r="D3535" t="s">
        <v>180</v>
      </c>
      <c r="E3535" s="446" t="s">
        <v>8259</v>
      </c>
    </row>
    <row r="3536" spans="1:5" ht="14.4" x14ac:dyDescent="0.3">
      <c r="A3536">
        <v>5065</v>
      </c>
      <c r="B3536" t="s">
        <v>4578</v>
      </c>
      <c r="C3536" t="s">
        <v>252</v>
      </c>
      <c r="D3536" t="s">
        <v>180</v>
      </c>
      <c r="E3536" s="446" t="s">
        <v>1973</v>
      </c>
    </row>
    <row r="3537" spans="1:5" ht="14.4" x14ac:dyDescent="0.3">
      <c r="A3537">
        <v>5072</v>
      </c>
      <c r="B3537" t="s">
        <v>4579</v>
      </c>
      <c r="C3537" t="s">
        <v>252</v>
      </c>
      <c r="D3537" t="s">
        <v>180</v>
      </c>
      <c r="E3537" s="446" t="s">
        <v>8260</v>
      </c>
    </row>
    <row r="3538" spans="1:5" ht="14.4" x14ac:dyDescent="0.3">
      <c r="A3538">
        <v>5066</v>
      </c>
      <c r="B3538" t="s">
        <v>4581</v>
      </c>
      <c r="C3538" t="s">
        <v>252</v>
      </c>
      <c r="D3538" t="s">
        <v>180</v>
      </c>
      <c r="E3538" s="446" t="s">
        <v>8261</v>
      </c>
    </row>
    <row r="3539" spans="1:5" ht="14.4" x14ac:dyDescent="0.3">
      <c r="A3539">
        <v>5063</v>
      </c>
      <c r="B3539" t="s">
        <v>4582</v>
      </c>
      <c r="C3539" t="s">
        <v>252</v>
      </c>
      <c r="D3539" t="s">
        <v>180</v>
      </c>
      <c r="E3539" s="446" t="s">
        <v>8262</v>
      </c>
    </row>
    <row r="3540" spans="1:5" ht="14.4" x14ac:dyDescent="0.3">
      <c r="A3540">
        <v>20247</v>
      </c>
      <c r="B3540" t="s">
        <v>4583</v>
      </c>
      <c r="C3540" t="s">
        <v>252</v>
      </c>
      <c r="D3540" t="s">
        <v>180</v>
      </c>
      <c r="E3540" s="446" t="s">
        <v>4227</v>
      </c>
    </row>
    <row r="3541" spans="1:5" ht="14.4" x14ac:dyDescent="0.3">
      <c r="A3541">
        <v>5074</v>
      </c>
      <c r="B3541" t="s">
        <v>4585</v>
      </c>
      <c r="C3541" t="s">
        <v>252</v>
      </c>
      <c r="D3541" t="s">
        <v>180</v>
      </c>
      <c r="E3541" s="446" t="s">
        <v>6958</v>
      </c>
    </row>
    <row r="3542" spans="1:5" ht="14.4" x14ac:dyDescent="0.3">
      <c r="A3542">
        <v>5067</v>
      </c>
      <c r="B3542" t="s">
        <v>4586</v>
      </c>
      <c r="C3542" t="s">
        <v>252</v>
      </c>
      <c r="D3542" t="s">
        <v>180</v>
      </c>
      <c r="E3542" s="446" t="s">
        <v>1943</v>
      </c>
    </row>
    <row r="3543" spans="1:5" ht="14.4" x14ac:dyDescent="0.3">
      <c r="A3543">
        <v>5078</v>
      </c>
      <c r="B3543" t="s">
        <v>4587</v>
      </c>
      <c r="C3543" t="s">
        <v>252</v>
      </c>
      <c r="D3543" t="s">
        <v>180</v>
      </c>
      <c r="E3543" s="446" t="s">
        <v>8263</v>
      </c>
    </row>
    <row r="3544" spans="1:5" ht="14.4" x14ac:dyDescent="0.3">
      <c r="A3544">
        <v>5068</v>
      </c>
      <c r="B3544" t="s">
        <v>4589</v>
      </c>
      <c r="C3544" t="s">
        <v>252</v>
      </c>
      <c r="D3544" t="s">
        <v>180</v>
      </c>
      <c r="E3544" s="446" t="s">
        <v>1753</v>
      </c>
    </row>
    <row r="3545" spans="1:5" ht="14.4" x14ac:dyDescent="0.3">
      <c r="A3545">
        <v>5073</v>
      </c>
      <c r="B3545" t="s">
        <v>4590</v>
      </c>
      <c r="C3545" t="s">
        <v>252</v>
      </c>
      <c r="D3545" t="s">
        <v>180</v>
      </c>
      <c r="E3545" s="446" t="s">
        <v>6637</v>
      </c>
    </row>
    <row r="3546" spans="1:5" ht="14.4" x14ac:dyDescent="0.3">
      <c r="A3546">
        <v>5069</v>
      </c>
      <c r="B3546" t="s">
        <v>4591</v>
      </c>
      <c r="C3546" t="s">
        <v>252</v>
      </c>
      <c r="D3546" t="s">
        <v>180</v>
      </c>
      <c r="E3546" s="446" t="s">
        <v>6637</v>
      </c>
    </row>
    <row r="3547" spans="1:5" ht="14.4" x14ac:dyDescent="0.3">
      <c r="A3547">
        <v>5070</v>
      </c>
      <c r="B3547" t="s">
        <v>4592</v>
      </c>
      <c r="C3547" t="s">
        <v>252</v>
      </c>
      <c r="D3547" t="s">
        <v>180</v>
      </c>
      <c r="E3547" s="446" t="s">
        <v>2431</v>
      </c>
    </row>
    <row r="3548" spans="1:5" ht="14.4" x14ac:dyDescent="0.3">
      <c r="A3548">
        <v>5071</v>
      </c>
      <c r="B3548" t="s">
        <v>4593</v>
      </c>
      <c r="C3548" t="s">
        <v>252</v>
      </c>
      <c r="D3548" t="s">
        <v>180</v>
      </c>
      <c r="E3548" s="446" t="s">
        <v>1753</v>
      </c>
    </row>
    <row r="3549" spans="1:5" ht="14.4" x14ac:dyDescent="0.3">
      <c r="A3549">
        <v>5061</v>
      </c>
      <c r="B3549" t="s">
        <v>4594</v>
      </c>
      <c r="C3549" t="s">
        <v>252</v>
      </c>
      <c r="D3549" t="s">
        <v>189</v>
      </c>
      <c r="E3549" s="446" t="s">
        <v>1523</v>
      </c>
    </row>
    <row r="3550" spans="1:5" ht="14.4" x14ac:dyDescent="0.3">
      <c r="A3550">
        <v>5075</v>
      </c>
      <c r="B3550" t="s">
        <v>4595</v>
      </c>
      <c r="C3550" t="s">
        <v>252</v>
      </c>
      <c r="D3550" t="s">
        <v>180</v>
      </c>
      <c r="E3550" s="446" t="s">
        <v>1753</v>
      </c>
    </row>
    <row r="3551" spans="1:5" ht="14.4" x14ac:dyDescent="0.3">
      <c r="A3551">
        <v>39027</v>
      </c>
      <c r="B3551" t="s">
        <v>4596</v>
      </c>
      <c r="C3551" t="s">
        <v>252</v>
      </c>
      <c r="D3551" t="s">
        <v>180</v>
      </c>
      <c r="E3551" s="446" t="s">
        <v>7502</v>
      </c>
    </row>
    <row r="3552" spans="1:5" ht="14.4" x14ac:dyDescent="0.3">
      <c r="A3552">
        <v>5062</v>
      </c>
      <c r="B3552" t="s">
        <v>4598</v>
      </c>
      <c r="C3552" t="s">
        <v>252</v>
      </c>
      <c r="D3552" t="s">
        <v>180</v>
      </c>
      <c r="E3552" s="446" t="s">
        <v>1844</v>
      </c>
    </row>
    <row r="3553" spans="1:5" ht="14.4" x14ac:dyDescent="0.3">
      <c r="A3553">
        <v>40568</v>
      </c>
      <c r="B3553" t="s">
        <v>4599</v>
      </c>
      <c r="C3553" t="s">
        <v>252</v>
      </c>
      <c r="D3553" t="s">
        <v>180</v>
      </c>
      <c r="E3553" s="446" t="s">
        <v>8264</v>
      </c>
    </row>
    <row r="3554" spans="1:5" ht="14.4" x14ac:dyDescent="0.3">
      <c r="A3554">
        <v>39026</v>
      </c>
      <c r="B3554" t="s">
        <v>4601</v>
      </c>
      <c r="C3554" t="s">
        <v>252</v>
      </c>
      <c r="D3554" t="s">
        <v>180</v>
      </c>
      <c r="E3554" s="446" t="s">
        <v>8265</v>
      </c>
    </row>
    <row r="3555" spans="1:5" ht="14.4" x14ac:dyDescent="0.3">
      <c r="A3555">
        <v>42431</v>
      </c>
      <c r="B3555" t="s">
        <v>4602</v>
      </c>
      <c r="C3555" t="s">
        <v>179</v>
      </c>
      <c r="D3555" t="s">
        <v>180</v>
      </c>
      <c r="E3555" s="446" t="s">
        <v>4603</v>
      </c>
    </row>
    <row r="3556" spans="1:5" ht="14.4" x14ac:dyDescent="0.3">
      <c r="A3556">
        <v>44074</v>
      </c>
      <c r="B3556" t="s">
        <v>4604</v>
      </c>
      <c r="C3556" t="s">
        <v>254</v>
      </c>
      <c r="D3556" t="s">
        <v>180</v>
      </c>
      <c r="E3556" s="446" t="s">
        <v>8266</v>
      </c>
    </row>
    <row r="3557" spans="1:5" ht="14.4" x14ac:dyDescent="0.3">
      <c r="A3557">
        <v>44072</v>
      </c>
      <c r="B3557" t="s">
        <v>4605</v>
      </c>
      <c r="C3557" t="s">
        <v>254</v>
      </c>
      <c r="D3557" t="s">
        <v>180</v>
      </c>
      <c r="E3557" s="446" t="s">
        <v>8267</v>
      </c>
    </row>
    <row r="3558" spans="1:5" ht="14.4" x14ac:dyDescent="0.3">
      <c r="A3558">
        <v>511</v>
      </c>
      <c r="B3558" t="s">
        <v>4606</v>
      </c>
      <c r="C3558" t="s">
        <v>254</v>
      </c>
      <c r="D3558" t="s">
        <v>189</v>
      </c>
      <c r="E3558" s="446" t="s">
        <v>391</v>
      </c>
    </row>
    <row r="3559" spans="1:5" ht="14.4" x14ac:dyDescent="0.3">
      <c r="A3559">
        <v>37540</v>
      </c>
      <c r="B3559" t="s">
        <v>4607</v>
      </c>
      <c r="C3559" t="s">
        <v>179</v>
      </c>
      <c r="D3559" t="s">
        <v>180</v>
      </c>
      <c r="E3559" s="446" t="s">
        <v>4608</v>
      </c>
    </row>
    <row r="3560" spans="1:5" ht="14.4" x14ac:dyDescent="0.3">
      <c r="A3560">
        <v>37548</v>
      </c>
      <c r="B3560" t="s">
        <v>4609</v>
      </c>
      <c r="C3560" t="s">
        <v>179</v>
      </c>
      <c r="D3560" t="s">
        <v>180</v>
      </c>
      <c r="E3560" s="446" t="s">
        <v>4610</v>
      </c>
    </row>
    <row r="3561" spans="1:5" ht="14.4" x14ac:dyDescent="0.3">
      <c r="A3561">
        <v>39828</v>
      </c>
      <c r="B3561" t="s">
        <v>8268</v>
      </c>
      <c r="C3561" t="s">
        <v>179</v>
      </c>
      <c r="D3561" t="s">
        <v>180</v>
      </c>
      <c r="E3561" s="446" t="s">
        <v>4611</v>
      </c>
    </row>
    <row r="3562" spans="1:5" ht="14.4" x14ac:dyDescent="0.3">
      <c r="A3562">
        <v>38392</v>
      </c>
      <c r="B3562" t="s">
        <v>4612</v>
      </c>
      <c r="C3562" t="s">
        <v>179</v>
      </c>
      <c r="D3562" t="s">
        <v>180</v>
      </c>
      <c r="E3562" s="446" t="s">
        <v>4613</v>
      </c>
    </row>
    <row r="3563" spans="1:5" ht="14.4" x14ac:dyDescent="0.3">
      <c r="A3563">
        <v>11735</v>
      </c>
      <c r="B3563" t="s">
        <v>4614</v>
      </c>
      <c r="C3563" t="s">
        <v>179</v>
      </c>
      <c r="D3563" t="s">
        <v>180</v>
      </c>
      <c r="E3563" s="446" t="s">
        <v>2091</v>
      </c>
    </row>
    <row r="3564" spans="1:5" ht="14.4" x14ac:dyDescent="0.3">
      <c r="A3564">
        <v>11737</v>
      </c>
      <c r="B3564" t="s">
        <v>4615</v>
      </c>
      <c r="C3564" t="s">
        <v>179</v>
      </c>
      <c r="D3564" t="s">
        <v>180</v>
      </c>
      <c r="E3564" s="446" t="s">
        <v>7745</v>
      </c>
    </row>
    <row r="3565" spans="1:5" ht="14.4" x14ac:dyDescent="0.3">
      <c r="A3565">
        <v>11738</v>
      </c>
      <c r="B3565" t="s">
        <v>4616</v>
      </c>
      <c r="C3565" t="s">
        <v>179</v>
      </c>
      <c r="D3565" t="s">
        <v>180</v>
      </c>
      <c r="E3565" s="446" t="s">
        <v>8269</v>
      </c>
    </row>
    <row r="3566" spans="1:5" ht="14.4" x14ac:dyDescent="0.3">
      <c r="A3566">
        <v>36143</v>
      </c>
      <c r="B3566" t="s">
        <v>4617</v>
      </c>
      <c r="C3566" t="s">
        <v>179</v>
      </c>
      <c r="D3566" t="s">
        <v>180</v>
      </c>
      <c r="E3566" s="446" t="s">
        <v>8270</v>
      </c>
    </row>
    <row r="3567" spans="1:5" ht="14.4" x14ac:dyDescent="0.3">
      <c r="A3567">
        <v>36142</v>
      </c>
      <c r="B3567" t="s">
        <v>4618</v>
      </c>
      <c r="C3567" t="s">
        <v>179</v>
      </c>
      <c r="D3567" t="s">
        <v>180</v>
      </c>
      <c r="E3567" s="446" t="s">
        <v>402</v>
      </c>
    </row>
    <row r="3568" spans="1:5" ht="14.4" x14ac:dyDescent="0.3">
      <c r="A3568">
        <v>36146</v>
      </c>
      <c r="B3568" t="s">
        <v>4619</v>
      </c>
      <c r="C3568" t="s">
        <v>179</v>
      </c>
      <c r="D3568" t="s">
        <v>180</v>
      </c>
      <c r="E3568" s="446" t="s">
        <v>8271</v>
      </c>
    </row>
    <row r="3569" spans="1:5" ht="14.4" x14ac:dyDescent="0.3">
      <c r="A3569">
        <v>39015</v>
      </c>
      <c r="B3569" t="s">
        <v>4621</v>
      </c>
      <c r="C3569" t="s">
        <v>179</v>
      </c>
      <c r="D3569" t="s">
        <v>189</v>
      </c>
      <c r="E3569" s="446" t="s">
        <v>236</v>
      </c>
    </row>
    <row r="3570" spans="1:5" ht="14.4" x14ac:dyDescent="0.3">
      <c r="A3570">
        <v>38377</v>
      </c>
      <c r="B3570" t="s">
        <v>4622</v>
      </c>
      <c r="C3570" t="s">
        <v>179</v>
      </c>
      <c r="D3570" t="s">
        <v>180</v>
      </c>
      <c r="E3570" s="446" t="s">
        <v>5655</v>
      </c>
    </row>
    <row r="3571" spans="1:5" ht="14.4" x14ac:dyDescent="0.3">
      <c r="A3571">
        <v>38376</v>
      </c>
      <c r="B3571" t="s">
        <v>4624</v>
      </c>
      <c r="C3571" t="s">
        <v>179</v>
      </c>
      <c r="D3571" t="s">
        <v>180</v>
      </c>
      <c r="E3571" s="446" t="s">
        <v>8272</v>
      </c>
    </row>
    <row r="3572" spans="1:5" ht="14.4" x14ac:dyDescent="0.3">
      <c r="A3572">
        <v>38116</v>
      </c>
      <c r="B3572" t="s">
        <v>4625</v>
      </c>
      <c r="C3572" t="s">
        <v>179</v>
      </c>
      <c r="D3572" t="s">
        <v>180</v>
      </c>
      <c r="E3572" s="446" t="s">
        <v>2115</v>
      </c>
    </row>
    <row r="3573" spans="1:5" ht="14.4" x14ac:dyDescent="0.3">
      <c r="A3573">
        <v>38066</v>
      </c>
      <c r="B3573" t="s">
        <v>4626</v>
      </c>
      <c r="C3573" t="s">
        <v>179</v>
      </c>
      <c r="D3573" t="s">
        <v>180</v>
      </c>
      <c r="E3573" s="446" t="s">
        <v>8273</v>
      </c>
    </row>
    <row r="3574" spans="1:5" ht="14.4" x14ac:dyDescent="0.3">
      <c r="A3574">
        <v>38117</v>
      </c>
      <c r="B3574" t="s">
        <v>4627</v>
      </c>
      <c r="C3574" t="s">
        <v>179</v>
      </c>
      <c r="D3574" t="s">
        <v>180</v>
      </c>
      <c r="E3574" s="446" t="s">
        <v>6853</v>
      </c>
    </row>
    <row r="3575" spans="1:5" ht="14.4" x14ac:dyDescent="0.3">
      <c r="A3575">
        <v>38067</v>
      </c>
      <c r="B3575" t="s">
        <v>4628</v>
      </c>
      <c r="C3575" t="s">
        <v>179</v>
      </c>
      <c r="D3575" t="s">
        <v>180</v>
      </c>
      <c r="E3575" s="446" t="s">
        <v>8274</v>
      </c>
    </row>
    <row r="3576" spans="1:5" ht="14.4" x14ac:dyDescent="0.3">
      <c r="A3576">
        <v>11522</v>
      </c>
      <c r="B3576" t="s">
        <v>8275</v>
      </c>
      <c r="C3576" t="s">
        <v>179</v>
      </c>
      <c r="D3576" t="s">
        <v>180</v>
      </c>
      <c r="E3576" s="446" t="s">
        <v>3177</v>
      </c>
    </row>
    <row r="3577" spans="1:5" ht="14.4" x14ac:dyDescent="0.3">
      <c r="A3577">
        <v>43600</v>
      </c>
      <c r="B3577" t="s">
        <v>4629</v>
      </c>
      <c r="C3577" t="s">
        <v>179</v>
      </c>
      <c r="D3577" t="s">
        <v>180</v>
      </c>
      <c r="E3577" s="446" t="s">
        <v>4630</v>
      </c>
    </row>
    <row r="3578" spans="1:5" ht="14.4" x14ac:dyDescent="0.3">
      <c r="A3578">
        <v>5080</v>
      </c>
      <c r="B3578" t="s">
        <v>4631</v>
      </c>
      <c r="C3578" t="s">
        <v>179</v>
      </c>
      <c r="D3578" t="s">
        <v>180</v>
      </c>
      <c r="E3578" s="446" t="s">
        <v>4632</v>
      </c>
    </row>
    <row r="3579" spans="1:5" ht="14.4" x14ac:dyDescent="0.3">
      <c r="A3579">
        <v>38168</v>
      </c>
      <c r="B3579" t="s">
        <v>4633</v>
      </c>
      <c r="C3579" t="s">
        <v>179</v>
      </c>
      <c r="D3579" t="s">
        <v>180</v>
      </c>
      <c r="E3579" s="446" t="s">
        <v>4634</v>
      </c>
    </row>
    <row r="3580" spans="1:5" ht="14.4" x14ac:dyDescent="0.3">
      <c r="A3580">
        <v>43601</v>
      </c>
      <c r="B3580" t="s">
        <v>4635</v>
      </c>
      <c r="C3580" t="s">
        <v>179</v>
      </c>
      <c r="D3580" t="s">
        <v>180</v>
      </c>
      <c r="E3580" s="446" t="s">
        <v>4636</v>
      </c>
    </row>
    <row r="3581" spans="1:5" ht="14.4" x14ac:dyDescent="0.3">
      <c r="A3581">
        <v>13393</v>
      </c>
      <c r="B3581" t="s">
        <v>4637</v>
      </c>
      <c r="C3581" t="s">
        <v>179</v>
      </c>
      <c r="D3581" t="s">
        <v>180</v>
      </c>
      <c r="E3581" s="446" t="s">
        <v>8276</v>
      </c>
    </row>
    <row r="3582" spans="1:5" ht="14.4" x14ac:dyDescent="0.3">
      <c r="A3582">
        <v>13395</v>
      </c>
      <c r="B3582" t="s">
        <v>4638</v>
      </c>
      <c r="C3582" t="s">
        <v>179</v>
      </c>
      <c r="D3582" t="s">
        <v>180</v>
      </c>
      <c r="E3582" s="446" t="s">
        <v>8277</v>
      </c>
    </row>
    <row r="3583" spans="1:5" ht="14.4" x14ac:dyDescent="0.3">
      <c r="A3583">
        <v>12039</v>
      </c>
      <c r="B3583" t="s">
        <v>4639</v>
      </c>
      <c r="C3583" t="s">
        <v>179</v>
      </c>
      <c r="D3583" t="s">
        <v>180</v>
      </c>
      <c r="E3583" s="446" t="s">
        <v>8278</v>
      </c>
    </row>
    <row r="3584" spans="1:5" ht="14.4" x14ac:dyDescent="0.3">
      <c r="A3584">
        <v>13396</v>
      </c>
      <c r="B3584" t="s">
        <v>4640</v>
      </c>
      <c r="C3584" t="s">
        <v>179</v>
      </c>
      <c r="D3584" t="s">
        <v>180</v>
      </c>
      <c r="E3584" s="446" t="s">
        <v>8279</v>
      </c>
    </row>
    <row r="3585" spans="1:5" ht="14.4" x14ac:dyDescent="0.3">
      <c r="A3585">
        <v>12041</v>
      </c>
      <c r="B3585" t="s">
        <v>4641</v>
      </c>
      <c r="C3585" t="s">
        <v>179</v>
      </c>
      <c r="D3585" t="s">
        <v>180</v>
      </c>
      <c r="E3585" s="446" t="s">
        <v>8280</v>
      </c>
    </row>
    <row r="3586" spans="1:5" ht="14.4" x14ac:dyDescent="0.3">
      <c r="A3586">
        <v>12043</v>
      </c>
      <c r="B3586" t="s">
        <v>4642</v>
      </c>
      <c r="C3586" t="s">
        <v>179</v>
      </c>
      <c r="D3586" t="s">
        <v>180</v>
      </c>
      <c r="E3586" s="446" t="s">
        <v>8281</v>
      </c>
    </row>
    <row r="3587" spans="1:5" ht="14.4" x14ac:dyDescent="0.3">
      <c r="A3587">
        <v>39762</v>
      </c>
      <c r="B3587" t="s">
        <v>4643</v>
      </c>
      <c r="C3587" t="s">
        <v>179</v>
      </c>
      <c r="D3587" t="s">
        <v>180</v>
      </c>
      <c r="E3587" s="446" t="s">
        <v>8282</v>
      </c>
    </row>
    <row r="3588" spans="1:5" ht="14.4" x14ac:dyDescent="0.3">
      <c r="A3588">
        <v>12042</v>
      </c>
      <c r="B3588" t="s">
        <v>4644</v>
      </c>
      <c r="C3588" t="s">
        <v>179</v>
      </c>
      <c r="D3588" t="s">
        <v>180</v>
      </c>
      <c r="E3588" s="446" t="s">
        <v>8283</v>
      </c>
    </row>
    <row r="3589" spans="1:5" ht="14.4" x14ac:dyDescent="0.3">
      <c r="A3589">
        <v>39763</v>
      </c>
      <c r="B3589" t="s">
        <v>4645</v>
      </c>
      <c r="C3589" t="s">
        <v>179</v>
      </c>
      <c r="D3589" t="s">
        <v>180</v>
      </c>
      <c r="E3589" s="446" t="s">
        <v>8284</v>
      </c>
    </row>
    <row r="3590" spans="1:5" ht="14.4" x14ac:dyDescent="0.3">
      <c r="A3590">
        <v>39760</v>
      </c>
      <c r="B3590" t="s">
        <v>4646</v>
      </c>
      <c r="C3590" t="s">
        <v>179</v>
      </c>
      <c r="D3590" t="s">
        <v>180</v>
      </c>
      <c r="E3590" s="446" t="s">
        <v>8285</v>
      </c>
    </row>
    <row r="3591" spans="1:5" ht="14.4" x14ac:dyDescent="0.3">
      <c r="A3591">
        <v>39756</v>
      </c>
      <c r="B3591" t="s">
        <v>4647</v>
      </c>
      <c r="C3591" t="s">
        <v>179</v>
      </c>
      <c r="D3591" t="s">
        <v>180</v>
      </c>
      <c r="E3591" s="446" t="s">
        <v>8286</v>
      </c>
    </row>
    <row r="3592" spans="1:5" ht="14.4" x14ac:dyDescent="0.3">
      <c r="A3592">
        <v>12038</v>
      </c>
      <c r="B3592" t="s">
        <v>4648</v>
      </c>
      <c r="C3592" t="s">
        <v>179</v>
      </c>
      <c r="D3592" t="s">
        <v>180</v>
      </c>
      <c r="E3592" s="446" t="s">
        <v>8287</v>
      </c>
    </row>
    <row r="3593" spans="1:5" ht="14.4" x14ac:dyDescent="0.3">
      <c r="A3593">
        <v>39757</v>
      </c>
      <c r="B3593" t="s">
        <v>4649</v>
      </c>
      <c r="C3593" t="s">
        <v>179</v>
      </c>
      <c r="D3593" t="s">
        <v>180</v>
      </c>
      <c r="E3593" s="446" t="s">
        <v>8288</v>
      </c>
    </row>
    <row r="3594" spans="1:5" ht="14.4" x14ac:dyDescent="0.3">
      <c r="A3594">
        <v>39758</v>
      </c>
      <c r="B3594" t="s">
        <v>4650</v>
      </c>
      <c r="C3594" t="s">
        <v>179</v>
      </c>
      <c r="D3594" t="s">
        <v>180</v>
      </c>
      <c r="E3594" s="446" t="s">
        <v>8289</v>
      </c>
    </row>
    <row r="3595" spans="1:5" ht="14.4" x14ac:dyDescent="0.3">
      <c r="A3595">
        <v>39759</v>
      </c>
      <c r="B3595" t="s">
        <v>4651</v>
      </c>
      <c r="C3595" t="s">
        <v>179</v>
      </c>
      <c r="D3595" t="s">
        <v>180</v>
      </c>
      <c r="E3595" s="446" t="s">
        <v>8290</v>
      </c>
    </row>
    <row r="3596" spans="1:5" ht="14.4" x14ac:dyDescent="0.3">
      <c r="A3596">
        <v>39761</v>
      </c>
      <c r="B3596" t="s">
        <v>4652</v>
      </c>
      <c r="C3596" t="s">
        <v>179</v>
      </c>
      <c r="D3596" t="s">
        <v>180</v>
      </c>
      <c r="E3596" s="446" t="s">
        <v>8291</v>
      </c>
    </row>
    <row r="3597" spans="1:5" ht="14.4" x14ac:dyDescent="0.3">
      <c r="A3597">
        <v>39805</v>
      </c>
      <c r="B3597" t="s">
        <v>4653</v>
      </c>
      <c r="C3597" t="s">
        <v>179</v>
      </c>
      <c r="D3597" t="s">
        <v>180</v>
      </c>
      <c r="E3597" s="446" t="s">
        <v>8292</v>
      </c>
    </row>
    <row r="3598" spans="1:5" ht="14.4" x14ac:dyDescent="0.3">
      <c r="A3598">
        <v>39806</v>
      </c>
      <c r="B3598" t="s">
        <v>4654</v>
      </c>
      <c r="C3598" t="s">
        <v>179</v>
      </c>
      <c r="D3598" t="s">
        <v>180</v>
      </c>
      <c r="E3598" s="446" t="s">
        <v>8293</v>
      </c>
    </row>
    <row r="3599" spans="1:5" ht="14.4" x14ac:dyDescent="0.3">
      <c r="A3599">
        <v>39807</v>
      </c>
      <c r="B3599" t="s">
        <v>4656</v>
      </c>
      <c r="C3599" t="s">
        <v>179</v>
      </c>
      <c r="D3599" t="s">
        <v>180</v>
      </c>
      <c r="E3599" s="446" t="s">
        <v>8294</v>
      </c>
    </row>
    <row r="3600" spans="1:5" ht="14.4" x14ac:dyDescent="0.3">
      <c r="A3600">
        <v>43100</v>
      </c>
      <c r="B3600" t="s">
        <v>4657</v>
      </c>
      <c r="C3600" t="s">
        <v>179</v>
      </c>
      <c r="D3600" t="s">
        <v>180</v>
      </c>
      <c r="E3600" s="446" t="s">
        <v>8295</v>
      </c>
    </row>
    <row r="3601" spans="1:5" ht="14.4" x14ac:dyDescent="0.3">
      <c r="A3601">
        <v>39804</v>
      </c>
      <c r="B3601" t="s">
        <v>4658</v>
      </c>
      <c r="C3601" t="s">
        <v>179</v>
      </c>
      <c r="D3601" t="s">
        <v>180</v>
      </c>
      <c r="E3601" s="446" t="s">
        <v>8296</v>
      </c>
    </row>
    <row r="3602" spans="1:5" ht="14.4" x14ac:dyDescent="0.3">
      <c r="A3602">
        <v>39796</v>
      </c>
      <c r="B3602" t="s">
        <v>4659</v>
      </c>
      <c r="C3602" t="s">
        <v>179</v>
      </c>
      <c r="D3602" t="s">
        <v>180</v>
      </c>
      <c r="E3602" s="446" t="s">
        <v>8297</v>
      </c>
    </row>
    <row r="3603" spans="1:5" ht="14.4" x14ac:dyDescent="0.3">
      <c r="A3603">
        <v>39797</v>
      </c>
      <c r="B3603" t="s">
        <v>4660</v>
      </c>
      <c r="C3603" t="s">
        <v>179</v>
      </c>
      <c r="D3603" t="s">
        <v>189</v>
      </c>
      <c r="E3603" s="446" t="s">
        <v>8298</v>
      </c>
    </row>
    <row r="3604" spans="1:5" ht="14.4" x14ac:dyDescent="0.3">
      <c r="A3604">
        <v>39798</v>
      </c>
      <c r="B3604" t="s">
        <v>4661</v>
      </c>
      <c r="C3604" t="s">
        <v>179</v>
      </c>
      <c r="D3604" t="s">
        <v>180</v>
      </c>
      <c r="E3604" s="446" t="s">
        <v>8299</v>
      </c>
    </row>
    <row r="3605" spans="1:5" ht="14.4" x14ac:dyDescent="0.3">
      <c r="A3605">
        <v>39794</v>
      </c>
      <c r="B3605" t="s">
        <v>4662</v>
      </c>
      <c r="C3605" t="s">
        <v>179</v>
      </c>
      <c r="D3605" t="s">
        <v>180</v>
      </c>
      <c r="E3605" s="446" t="s">
        <v>8300</v>
      </c>
    </row>
    <row r="3606" spans="1:5" ht="14.4" x14ac:dyDescent="0.3">
      <c r="A3606">
        <v>39795</v>
      </c>
      <c r="B3606" t="s">
        <v>4663</v>
      </c>
      <c r="C3606" t="s">
        <v>179</v>
      </c>
      <c r="D3606" t="s">
        <v>180</v>
      </c>
      <c r="E3606" s="446" t="s">
        <v>8301</v>
      </c>
    </row>
    <row r="3607" spans="1:5" ht="14.4" x14ac:dyDescent="0.3">
      <c r="A3607">
        <v>39801</v>
      </c>
      <c r="B3607" t="s">
        <v>4664</v>
      </c>
      <c r="C3607" t="s">
        <v>179</v>
      </c>
      <c r="D3607" t="s">
        <v>180</v>
      </c>
      <c r="E3607" s="446" t="s">
        <v>6636</v>
      </c>
    </row>
    <row r="3608" spans="1:5" ht="14.4" x14ac:dyDescent="0.3">
      <c r="A3608">
        <v>39802</v>
      </c>
      <c r="B3608" t="s">
        <v>4665</v>
      </c>
      <c r="C3608" t="s">
        <v>179</v>
      </c>
      <c r="D3608" t="s">
        <v>180</v>
      </c>
      <c r="E3608" s="446" t="s">
        <v>8302</v>
      </c>
    </row>
    <row r="3609" spans="1:5" ht="14.4" x14ac:dyDescent="0.3">
      <c r="A3609">
        <v>39803</v>
      </c>
      <c r="B3609" t="s">
        <v>4666</v>
      </c>
      <c r="C3609" t="s">
        <v>179</v>
      </c>
      <c r="D3609" t="s">
        <v>180</v>
      </c>
      <c r="E3609" s="446" t="s">
        <v>8303</v>
      </c>
    </row>
    <row r="3610" spans="1:5" ht="14.4" x14ac:dyDescent="0.3">
      <c r="A3610">
        <v>39799</v>
      </c>
      <c r="B3610" t="s">
        <v>8304</v>
      </c>
      <c r="C3610" t="s">
        <v>179</v>
      </c>
      <c r="D3610" t="s">
        <v>180</v>
      </c>
      <c r="E3610" s="446" t="s">
        <v>8305</v>
      </c>
    </row>
    <row r="3611" spans="1:5" ht="14.4" x14ac:dyDescent="0.3">
      <c r="A3611">
        <v>39800</v>
      </c>
      <c r="B3611" t="s">
        <v>4667</v>
      </c>
      <c r="C3611" t="s">
        <v>179</v>
      </c>
      <c r="D3611" t="s">
        <v>180</v>
      </c>
      <c r="E3611" s="446" t="s">
        <v>8306</v>
      </c>
    </row>
    <row r="3612" spans="1:5" ht="14.4" x14ac:dyDescent="0.3">
      <c r="A3612">
        <v>43837</v>
      </c>
      <c r="B3612" t="s">
        <v>4668</v>
      </c>
      <c r="C3612" t="s">
        <v>179</v>
      </c>
      <c r="D3612" t="s">
        <v>180</v>
      </c>
      <c r="E3612" s="446" t="s">
        <v>8307</v>
      </c>
    </row>
    <row r="3613" spans="1:5" ht="14.4" x14ac:dyDescent="0.3">
      <c r="A3613">
        <v>43836</v>
      </c>
      <c r="B3613" t="s">
        <v>4669</v>
      </c>
      <c r="C3613" t="s">
        <v>179</v>
      </c>
      <c r="D3613" t="s">
        <v>180</v>
      </c>
      <c r="E3613" s="446" t="s">
        <v>8308</v>
      </c>
    </row>
    <row r="3614" spans="1:5" ht="14.4" x14ac:dyDescent="0.3">
      <c r="A3614">
        <v>21059</v>
      </c>
      <c r="B3614" t="s">
        <v>4670</v>
      </c>
      <c r="C3614" t="s">
        <v>179</v>
      </c>
      <c r="D3614" t="s">
        <v>180</v>
      </c>
      <c r="E3614" s="446" t="s">
        <v>8309</v>
      </c>
    </row>
    <row r="3615" spans="1:5" ht="14.4" x14ac:dyDescent="0.3">
      <c r="A3615">
        <v>11234</v>
      </c>
      <c r="B3615" t="s">
        <v>4671</v>
      </c>
      <c r="C3615" t="s">
        <v>179</v>
      </c>
      <c r="D3615" t="s">
        <v>180</v>
      </c>
      <c r="E3615" s="446" t="s">
        <v>8310</v>
      </c>
    </row>
    <row r="3616" spans="1:5" ht="14.4" x14ac:dyDescent="0.3">
      <c r="A3616">
        <v>21060</v>
      </c>
      <c r="B3616" t="s">
        <v>4672</v>
      </c>
      <c r="C3616" t="s">
        <v>179</v>
      </c>
      <c r="D3616" t="s">
        <v>180</v>
      </c>
      <c r="E3616" s="446" t="s">
        <v>8311</v>
      </c>
    </row>
    <row r="3617" spans="1:5" ht="14.4" x14ac:dyDescent="0.3">
      <c r="A3617">
        <v>21061</v>
      </c>
      <c r="B3617" t="s">
        <v>4673</v>
      </c>
      <c r="C3617" t="s">
        <v>179</v>
      </c>
      <c r="D3617" t="s">
        <v>180</v>
      </c>
      <c r="E3617" s="446" t="s">
        <v>8312</v>
      </c>
    </row>
    <row r="3618" spans="1:5" ht="14.4" x14ac:dyDescent="0.3">
      <c r="A3618">
        <v>21062</v>
      </c>
      <c r="B3618" t="s">
        <v>4674</v>
      </c>
      <c r="C3618" t="s">
        <v>179</v>
      </c>
      <c r="D3618" t="s">
        <v>180</v>
      </c>
      <c r="E3618" s="446" t="s">
        <v>8313</v>
      </c>
    </row>
    <row r="3619" spans="1:5" ht="14.4" x14ac:dyDescent="0.3">
      <c r="A3619">
        <v>11708</v>
      </c>
      <c r="B3619" t="s">
        <v>4675</v>
      </c>
      <c r="C3619" t="s">
        <v>179</v>
      </c>
      <c r="D3619" t="s">
        <v>180</v>
      </c>
      <c r="E3619" s="446" t="s">
        <v>2446</v>
      </c>
    </row>
    <row r="3620" spans="1:5" ht="14.4" x14ac:dyDescent="0.3">
      <c r="A3620">
        <v>11709</v>
      </c>
      <c r="B3620" t="s">
        <v>4676</v>
      </c>
      <c r="C3620" t="s">
        <v>179</v>
      </c>
      <c r="D3620" t="s">
        <v>180</v>
      </c>
      <c r="E3620" s="446" t="s">
        <v>3839</v>
      </c>
    </row>
    <row r="3621" spans="1:5" ht="14.4" x14ac:dyDescent="0.3">
      <c r="A3621">
        <v>11710</v>
      </c>
      <c r="B3621" t="s">
        <v>4677</v>
      </c>
      <c r="C3621" t="s">
        <v>179</v>
      </c>
      <c r="D3621" t="s">
        <v>180</v>
      </c>
      <c r="E3621" s="446" t="s">
        <v>8314</v>
      </c>
    </row>
    <row r="3622" spans="1:5" ht="14.4" x14ac:dyDescent="0.3">
      <c r="A3622">
        <v>11707</v>
      </c>
      <c r="B3622" t="s">
        <v>4678</v>
      </c>
      <c r="C3622" t="s">
        <v>179</v>
      </c>
      <c r="D3622" t="s">
        <v>180</v>
      </c>
      <c r="E3622" s="446" t="s">
        <v>1734</v>
      </c>
    </row>
    <row r="3623" spans="1:5" ht="14.4" x14ac:dyDescent="0.3">
      <c r="A3623">
        <v>5102</v>
      </c>
      <c r="B3623" t="s">
        <v>4679</v>
      </c>
      <c r="C3623" t="s">
        <v>179</v>
      </c>
      <c r="D3623" t="s">
        <v>180</v>
      </c>
      <c r="E3623" s="446" t="s">
        <v>7751</v>
      </c>
    </row>
    <row r="3624" spans="1:5" ht="14.4" x14ac:dyDescent="0.3">
      <c r="A3624">
        <v>11711</v>
      </c>
      <c r="B3624" t="s">
        <v>4680</v>
      </c>
      <c r="C3624" t="s">
        <v>179</v>
      </c>
      <c r="D3624" t="s">
        <v>180</v>
      </c>
      <c r="E3624" s="446" t="s">
        <v>1921</v>
      </c>
    </row>
    <row r="3625" spans="1:5" ht="14.4" x14ac:dyDescent="0.3">
      <c r="A3625">
        <v>11739</v>
      </c>
      <c r="B3625" t="s">
        <v>8315</v>
      </c>
      <c r="C3625" t="s">
        <v>179</v>
      </c>
      <c r="D3625" t="s">
        <v>180</v>
      </c>
      <c r="E3625" s="446" t="s">
        <v>8316</v>
      </c>
    </row>
    <row r="3626" spans="1:5" ht="14.4" x14ac:dyDescent="0.3">
      <c r="A3626">
        <v>11741</v>
      </c>
      <c r="B3626" t="s">
        <v>8317</v>
      </c>
      <c r="C3626" t="s">
        <v>179</v>
      </c>
      <c r="D3626" t="s">
        <v>180</v>
      </c>
      <c r="E3626" s="446" t="s">
        <v>5772</v>
      </c>
    </row>
    <row r="3627" spans="1:5" ht="14.4" x14ac:dyDescent="0.3">
      <c r="A3627">
        <v>11745</v>
      </c>
      <c r="B3627" t="s">
        <v>4683</v>
      </c>
      <c r="C3627" t="s">
        <v>179</v>
      </c>
      <c r="D3627" t="s">
        <v>180</v>
      </c>
      <c r="E3627" s="446" t="s">
        <v>3258</v>
      </c>
    </row>
    <row r="3628" spans="1:5" ht="14.4" x14ac:dyDescent="0.3">
      <c r="A3628">
        <v>11743</v>
      </c>
      <c r="B3628" t="s">
        <v>4684</v>
      </c>
      <c r="C3628" t="s">
        <v>179</v>
      </c>
      <c r="D3628" t="s">
        <v>180</v>
      </c>
      <c r="E3628" s="446" t="s">
        <v>8318</v>
      </c>
    </row>
    <row r="3629" spans="1:5" ht="14.4" x14ac:dyDescent="0.3">
      <c r="A3629">
        <v>5104</v>
      </c>
      <c r="B3629" t="s">
        <v>4685</v>
      </c>
      <c r="C3629" t="s">
        <v>252</v>
      </c>
      <c r="D3629" t="s">
        <v>180</v>
      </c>
      <c r="E3629" s="446" t="s">
        <v>8319</v>
      </c>
    </row>
    <row r="3630" spans="1:5" ht="14.4" x14ac:dyDescent="0.3">
      <c r="A3630">
        <v>44530</v>
      </c>
      <c r="B3630" t="s">
        <v>8320</v>
      </c>
      <c r="C3630" t="s">
        <v>179</v>
      </c>
      <c r="D3630" t="s">
        <v>180</v>
      </c>
      <c r="E3630" s="446" t="s">
        <v>8321</v>
      </c>
    </row>
    <row r="3631" spans="1:5" ht="14.4" x14ac:dyDescent="0.3">
      <c r="A3631">
        <v>2710</v>
      </c>
      <c r="B3631" t="s">
        <v>8322</v>
      </c>
      <c r="C3631" t="s">
        <v>179</v>
      </c>
      <c r="D3631" t="s">
        <v>180</v>
      </c>
      <c r="E3631" s="446" t="s">
        <v>8323</v>
      </c>
    </row>
    <row r="3632" spans="1:5" ht="14.4" x14ac:dyDescent="0.3">
      <c r="A3632">
        <v>14575</v>
      </c>
      <c r="B3632" t="s">
        <v>4687</v>
      </c>
      <c r="C3632" t="s">
        <v>179</v>
      </c>
      <c r="D3632" t="s">
        <v>180</v>
      </c>
      <c r="E3632" s="446" t="s">
        <v>8324</v>
      </c>
    </row>
    <row r="3633" spans="1:5" ht="14.4" x14ac:dyDescent="0.3">
      <c r="A3633">
        <v>20043</v>
      </c>
      <c r="B3633" t="s">
        <v>4688</v>
      </c>
      <c r="C3633" t="s">
        <v>179</v>
      </c>
      <c r="D3633" t="s">
        <v>180</v>
      </c>
      <c r="E3633" s="446" t="s">
        <v>1829</v>
      </c>
    </row>
    <row r="3634" spans="1:5" ht="14.4" x14ac:dyDescent="0.3">
      <c r="A3634">
        <v>20044</v>
      </c>
      <c r="B3634" t="s">
        <v>4689</v>
      </c>
      <c r="C3634" t="s">
        <v>179</v>
      </c>
      <c r="D3634" t="s">
        <v>180</v>
      </c>
      <c r="E3634" s="446" t="s">
        <v>7854</v>
      </c>
    </row>
    <row r="3635" spans="1:5" ht="14.4" x14ac:dyDescent="0.3">
      <c r="A3635">
        <v>20042</v>
      </c>
      <c r="B3635" t="s">
        <v>4690</v>
      </c>
      <c r="C3635" t="s">
        <v>179</v>
      </c>
      <c r="D3635" t="s">
        <v>180</v>
      </c>
      <c r="E3635" s="446" t="s">
        <v>3533</v>
      </c>
    </row>
    <row r="3636" spans="1:5" ht="14.4" x14ac:dyDescent="0.3">
      <c r="A3636">
        <v>20046</v>
      </c>
      <c r="B3636" t="s">
        <v>4691</v>
      </c>
      <c r="C3636" t="s">
        <v>179</v>
      </c>
      <c r="D3636" t="s">
        <v>180</v>
      </c>
      <c r="E3636" s="446" t="s">
        <v>916</v>
      </c>
    </row>
    <row r="3637" spans="1:5" ht="14.4" x14ac:dyDescent="0.3">
      <c r="A3637">
        <v>20047</v>
      </c>
      <c r="B3637" t="s">
        <v>4692</v>
      </c>
      <c r="C3637" t="s">
        <v>179</v>
      </c>
      <c r="D3637" t="s">
        <v>180</v>
      </c>
      <c r="E3637" s="446" t="s">
        <v>8325</v>
      </c>
    </row>
    <row r="3638" spans="1:5" ht="14.4" x14ac:dyDescent="0.3">
      <c r="A3638">
        <v>20045</v>
      </c>
      <c r="B3638" t="s">
        <v>4693</v>
      </c>
      <c r="C3638" t="s">
        <v>179</v>
      </c>
      <c r="D3638" t="s">
        <v>180</v>
      </c>
      <c r="E3638" s="446" t="s">
        <v>7239</v>
      </c>
    </row>
    <row r="3639" spans="1:5" ht="14.4" x14ac:dyDescent="0.3">
      <c r="A3639">
        <v>20972</v>
      </c>
      <c r="B3639" t="s">
        <v>4694</v>
      </c>
      <c r="C3639" t="s">
        <v>179</v>
      </c>
      <c r="D3639" t="s">
        <v>180</v>
      </c>
      <c r="E3639" s="446" t="s">
        <v>8326</v>
      </c>
    </row>
    <row r="3640" spans="1:5" ht="14.4" x14ac:dyDescent="0.3">
      <c r="A3640">
        <v>11321</v>
      </c>
      <c r="B3640" t="s">
        <v>4695</v>
      </c>
      <c r="C3640" t="s">
        <v>179</v>
      </c>
      <c r="D3640" t="s">
        <v>180</v>
      </c>
      <c r="E3640" s="446" t="s">
        <v>8327</v>
      </c>
    </row>
    <row r="3641" spans="1:5" ht="14.4" x14ac:dyDescent="0.3">
      <c r="A3641">
        <v>11323</v>
      </c>
      <c r="B3641" t="s">
        <v>4697</v>
      </c>
      <c r="C3641" t="s">
        <v>179</v>
      </c>
      <c r="D3641" t="s">
        <v>180</v>
      </c>
      <c r="E3641" s="446" t="s">
        <v>8328</v>
      </c>
    </row>
    <row r="3642" spans="1:5" ht="14.4" x14ac:dyDescent="0.3">
      <c r="A3642">
        <v>20327</v>
      </c>
      <c r="B3642" t="s">
        <v>4698</v>
      </c>
      <c r="C3642" t="s">
        <v>179</v>
      </c>
      <c r="D3642" t="s">
        <v>180</v>
      </c>
      <c r="E3642" s="446" t="s">
        <v>5369</v>
      </c>
    </row>
    <row r="3643" spans="1:5" ht="14.4" x14ac:dyDescent="0.3">
      <c r="A3643">
        <v>6034</v>
      </c>
      <c r="B3643" t="s">
        <v>4699</v>
      </c>
      <c r="C3643" t="s">
        <v>179</v>
      </c>
      <c r="D3643" t="s">
        <v>180</v>
      </c>
      <c r="E3643" s="446" t="s">
        <v>4700</v>
      </c>
    </row>
    <row r="3644" spans="1:5" ht="14.4" x14ac:dyDescent="0.3">
      <c r="A3644">
        <v>6036</v>
      </c>
      <c r="B3644" t="s">
        <v>4701</v>
      </c>
      <c r="C3644" t="s">
        <v>179</v>
      </c>
      <c r="D3644" t="s">
        <v>180</v>
      </c>
      <c r="E3644" s="446" t="s">
        <v>4702</v>
      </c>
    </row>
    <row r="3645" spans="1:5" ht="14.4" x14ac:dyDescent="0.3">
      <c r="A3645">
        <v>6031</v>
      </c>
      <c r="B3645" t="s">
        <v>4703</v>
      </c>
      <c r="C3645" t="s">
        <v>179</v>
      </c>
      <c r="D3645" t="s">
        <v>189</v>
      </c>
      <c r="E3645" s="446" t="s">
        <v>3573</v>
      </c>
    </row>
    <row r="3646" spans="1:5" ht="14.4" x14ac:dyDescent="0.3">
      <c r="A3646">
        <v>6029</v>
      </c>
      <c r="B3646" t="s">
        <v>4704</v>
      </c>
      <c r="C3646" t="s">
        <v>179</v>
      </c>
      <c r="D3646" t="s">
        <v>180</v>
      </c>
      <c r="E3646" s="446" t="s">
        <v>4176</v>
      </c>
    </row>
    <row r="3647" spans="1:5" ht="14.4" x14ac:dyDescent="0.3">
      <c r="A3647">
        <v>6033</v>
      </c>
      <c r="B3647" t="s">
        <v>4705</v>
      </c>
      <c r="C3647" t="s">
        <v>179</v>
      </c>
      <c r="D3647" t="s">
        <v>180</v>
      </c>
      <c r="E3647" s="446" t="s">
        <v>4706</v>
      </c>
    </row>
    <row r="3648" spans="1:5" ht="14.4" x14ac:dyDescent="0.3">
      <c r="A3648">
        <v>11672</v>
      </c>
      <c r="B3648" t="s">
        <v>4707</v>
      </c>
      <c r="C3648" t="s">
        <v>179</v>
      </c>
      <c r="D3648" t="s">
        <v>180</v>
      </c>
      <c r="E3648" s="446" t="s">
        <v>4708</v>
      </c>
    </row>
    <row r="3649" spans="1:5" ht="14.4" x14ac:dyDescent="0.3">
      <c r="A3649">
        <v>11669</v>
      </c>
      <c r="B3649" t="s">
        <v>4709</v>
      </c>
      <c r="C3649" t="s">
        <v>179</v>
      </c>
      <c r="D3649" t="s">
        <v>180</v>
      </c>
      <c r="E3649" s="446" t="s">
        <v>4710</v>
      </c>
    </row>
    <row r="3650" spans="1:5" ht="14.4" x14ac:dyDescent="0.3">
      <c r="A3650">
        <v>11670</v>
      </c>
      <c r="B3650" t="s">
        <v>4711</v>
      </c>
      <c r="C3650" t="s">
        <v>179</v>
      </c>
      <c r="D3650" t="s">
        <v>180</v>
      </c>
      <c r="E3650" s="446" t="s">
        <v>4712</v>
      </c>
    </row>
    <row r="3651" spans="1:5" ht="14.4" x14ac:dyDescent="0.3">
      <c r="A3651">
        <v>20055</v>
      </c>
      <c r="B3651" t="s">
        <v>4713</v>
      </c>
      <c r="C3651" t="s">
        <v>179</v>
      </c>
      <c r="D3651" t="s">
        <v>180</v>
      </c>
      <c r="E3651" s="446" t="s">
        <v>4714</v>
      </c>
    </row>
    <row r="3652" spans="1:5" ht="14.4" x14ac:dyDescent="0.3">
      <c r="A3652">
        <v>11671</v>
      </c>
      <c r="B3652" t="s">
        <v>4715</v>
      </c>
      <c r="C3652" t="s">
        <v>179</v>
      </c>
      <c r="D3652" t="s">
        <v>180</v>
      </c>
      <c r="E3652" s="446" t="s">
        <v>4716</v>
      </c>
    </row>
    <row r="3653" spans="1:5" ht="14.4" x14ac:dyDescent="0.3">
      <c r="A3653">
        <v>6032</v>
      </c>
      <c r="B3653" t="s">
        <v>4717</v>
      </c>
      <c r="C3653" t="s">
        <v>179</v>
      </c>
      <c r="D3653" t="s">
        <v>180</v>
      </c>
      <c r="E3653" s="446" t="s">
        <v>4718</v>
      </c>
    </row>
    <row r="3654" spans="1:5" ht="14.4" x14ac:dyDescent="0.3">
      <c r="A3654">
        <v>11673</v>
      </c>
      <c r="B3654" t="s">
        <v>4719</v>
      </c>
      <c r="C3654" t="s">
        <v>179</v>
      </c>
      <c r="D3654" t="s">
        <v>180</v>
      </c>
      <c r="E3654" s="446" t="s">
        <v>4720</v>
      </c>
    </row>
    <row r="3655" spans="1:5" ht="14.4" x14ac:dyDescent="0.3">
      <c r="A3655">
        <v>11674</v>
      </c>
      <c r="B3655" t="s">
        <v>4721</v>
      </c>
      <c r="C3655" t="s">
        <v>179</v>
      </c>
      <c r="D3655" t="s">
        <v>180</v>
      </c>
      <c r="E3655" s="446" t="s">
        <v>4722</v>
      </c>
    </row>
    <row r="3656" spans="1:5" ht="14.4" x14ac:dyDescent="0.3">
      <c r="A3656">
        <v>11675</v>
      </c>
      <c r="B3656" t="s">
        <v>4723</v>
      </c>
      <c r="C3656" t="s">
        <v>179</v>
      </c>
      <c r="D3656" t="s">
        <v>180</v>
      </c>
      <c r="E3656" s="446" t="s">
        <v>678</v>
      </c>
    </row>
    <row r="3657" spans="1:5" ht="14.4" x14ac:dyDescent="0.3">
      <c r="A3657">
        <v>11676</v>
      </c>
      <c r="B3657" t="s">
        <v>4724</v>
      </c>
      <c r="C3657" t="s">
        <v>179</v>
      </c>
      <c r="D3657" t="s">
        <v>180</v>
      </c>
      <c r="E3657" s="446" t="s">
        <v>2375</v>
      </c>
    </row>
    <row r="3658" spans="1:5" ht="14.4" x14ac:dyDescent="0.3">
      <c r="A3658">
        <v>11677</v>
      </c>
      <c r="B3658" t="s">
        <v>4725</v>
      </c>
      <c r="C3658" t="s">
        <v>179</v>
      </c>
      <c r="D3658" t="s">
        <v>180</v>
      </c>
      <c r="E3658" s="446" t="s">
        <v>3811</v>
      </c>
    </row>
    <row r="3659" spans="1:5" ht="14.4" x14ac:dyDescent="0.3">
      <c r="A3659">
        <v>11678</v>
      </c>
      <c r="B3659" t="s">
        <v>4726</v>
      </c>
      <c r="C3659" t="s">
        <v>179</v>
      </c>
      <c r="D3659" t="s">
        <v>180</v>
      </c>
      <c r="E3659" s="446" t="s">
        <v>4727</v>
      </c>
    </row>
    <row r="3660" spans="1:5" ht="14.4" x14ac:dyDescent="0.3">
      <c r="A3660">
        <v>6038</v>
      </c>
      <c r="B3660" t="s">
        <v>4728</v>
      </c>
      <c r="C3660" t="s">
        <v>179</v>
      </c>
      <c r="D3660" t="s">
        <v>180</v>
      </c>
      <c r="E3660" s="446" t="s">
        <v>4729</v>
      </c>
    </row>
    <row r="3661" spans="1:5" ht="14.4" x14ac:dyDescent="0.3">
      <c r="A3661">
        <v>11718</v>
      </c>
      <c r="B3661" t="s">
        <v>4730</v>
      </c>
      <c r="C3661" t="s">
        <v>179</v>
      </c>
      <c r="D3661" t="s">
        <v>180</v>
      </c>
      <c r="E3661" s="446" t="s">
        <v>4731</v>
      </c>
    </row>
    <row r="3662" spans="1:5" ht="14.4" x14ac:dyDescent="0.3">
      <c r="A3662">
        <v>6037</v>
      </c>
      <c r="B3662" t="s">
        <v>4732</v>
      </c>
      <c r="C3662" t="s">
        <v>179</v>
      </c>
      <c r="D3662" t="s">
        <v>180</v>
      </c>
      <c r="E3662" s="446" t="s">
        <v>4733</v>
      </c>
    </row>
    <row r="3663" spans="1:5" ht="14.4" x14ac:dyDescent="0.3">
      <c r="A3663">
        <v>11719</v>
      </c>
      <c r="B3663" t="s">
        <v>4734</v>
      </c>
      <c r="C3663" t="s">
        <v>179</v>
      </c>
      <c r="D3663" t="s">
        <v>180</v>
      </c>
      <c r="E3663" s="446" t="s">
        <v>4735</v>
      </c>
    </row>
    <row r="3664" spans="1:5" ht="14.4" x14ac:dyDescent="0.3">
      <c r="A3664">
        <v>6010</v>
      </c>
      <c r="B3664" t="s">
        <v>8329</v>
      </c>
      <c r="C3664" t="s">
        <v>179</v>
      </c>
      <c r="D3664" t="s">
        <v>180</v>
      </c>
      <c r="E3664" s="446" t="s">
        <v>7811</v>
      </c>
    </row>
    <row r="3665" spans="1:5" ht="14.4" x14ac:dyDescent="0.3">
      <c r="A3665">
        <v>6017</v>
      </c>
      <c r="B3665" t="s">
        <v>8330</v>
      </c>
      <c r="C3665" t="s">
        <v>179</v>
      </c>
      <c r="D3665" t="s">
        <v>180</v>
      </c>
      <c r="E3665" s="446" t="s">
        <v>8331</v>
      </c>
    </row>
    <row r="3666" spans="1:5" ht="14.4" x14ac:dyDescent="0.3">
      <c r="A3666">
        <v>6020</v>
      </c>
      <c r="B3666" t="s">
        <v>8332</v>
      </c>
      <c r="C3666" t="s">
        <v>179</v>
      </c>
      <c r="D3666" t="s">
        <v>180</v>
      </c>
      <c r="E3666" s="446" t="s">
        <v>1178</v>
      </c>
    </row>
    <row r="3667" spans="1:5" ht="14.4" x14ac:dyDescent="0.3">
      <c r="A3667">
        <v>6019</v>
      </c>
      <c r="B3667" t="s">
        <v>8333</v>
      </c>
      <c r="C3667" t="s">
        <v>179</v>
      </c>
      <c r="D3667" t="s">
        <v>180</v>
      </c>
      <c r="E3667" s="446" t="s">
        <v>4623</v>
      </c>
    </row>
    <row r="3668" spans="1:5" ht="14.4" x14ac:dyDescent="0.3">
      <c r="A3668">
        <v>6011</v>
      </c>
      <c r="B3668" t="s">
        <v>8334</v>
      </c>
      <c r="C3668" t="s">
        <v>179</v>
      </c>
      <c r="D3668" t="s">
        <v>180</v>
      </c>
      <c r="E3668" s="446" t="s">
        <v>8335</v>
      </c>
    </row>
    <row r="3669" spans="1:5" ht="14.4" x14ac:dyDescent="0.3">
      <c r="A3669">
        <v>6028</v>
      </c>
      <c r="B3669" t="s">
        <v>8336</v>
      </c>
      <c r="C3669" t="s">
        <v>179</v>
      </c>
      <c r="D3669" t="s">
        <v>180</v>
      </c>
      <c r="E3669" s="446" t="s">
        <v>8337</v>
      </c>
    </row>
    <row r="3670" spans="1:5" ht="14.4" x14ac:dyDescent="0.3">
      <c r="A3670">
        <v>6016</v>
      </c>
      <c r="B3670" t="s">
        <v>8338</v>
      </c>
      <c r="C3670" t="s">
        <v>179</v>
      </c>
      <c r="D3670" t="s">
        <v>180</v>
      </c>
      <c r="E3670" s="446" t="s">
        <v>4696</v>
      </c>
    </row>
    <row r="3671" spans="1:5" ht="14.4" x14ac:dyDescent="0.3">
      <c r="A3671">
        <v>6012</v>
      </c>
      <c r="B3671" t="s">
        <v>8339</v>
      </c>
      <c r="C3671" t="s">
        <v>179</v>
      </c>
      <c r="D3671" t="s">
        <v>180</v>
      </c>
      <c r="E3671" s="446" t="s">
        <v>8340</v>
      </c>
    </row>
    <row r="3672" spans="1:5" ht="14.4" x14ac:dyDescent="0.3">
      <c r="A3672">
        <v>6027</v>
      </c>
      <c r="B3672" t="s">
        <v>8341</v>
      </c>
      <c r="C3672" t="s">
        <v>179</v>
      </c>
      <c r="D3672" t="s">
        <v>180</v>
      </c>
      <c r="E3672" s="446" t="s">
        <v>8342</v>
      </c>
    </row>
    <row r="3673" spans="1:5" ht="14.4" x14ac:dyDescent="0.3">
      <c r="A3673">
        <v>6015</v>
      </c>
      <c r="B3673" t="s">
        <v>8343</v>
      </c>
      <c r="C3673" t="s">
        <v>179</v>
      </c>
      <c r="D3673" t="s">
        <v>180</v>
      </c>
      <c r="E3673" s="446" t="s">
        <v>8344</v>
      </c>
    </row>
    <row r="3674" spans="1:5" ht="14.4" x14ac:dyDescent="0.3">
      <c r="A3674">
        <v>6014</v>
      </c>
      <c r="B3674" t="s">
        <v>8345</v>
      </c>
      <c r="C3674" t="s">
        <v>179</v>
      </c>
      <c r="D3674" t="s">
        <v>180</v>
      </c>
      <c r="E3674" s="446" t="s">
        <v>8346</v>
      </c>
    </row>
    <row r="3675" spans="1:5" ht="14.4" x14ac:dyDescent="0.3">
      <c r="A3675">
        <v>6006</v>
      </c>
      <c r="B3675" t="s">
        <v>8347</v>
      </c>
      <c r="C3675" t="s">
        <v>179</v>
      </c>
      <c r="D3675" t="s">
        <v>180</v>
      </c>
      <c r="E3675" s="446" t="s">
        <v>6793</v>
      </c>
    </row>
    <row r="3676" spans="1:5" ht="14.4" x14ac:dyDescent="0.3">
      <c r="A3676">
        <v>6013</v>
      </c>
      <c r="B3676" t="s">
        <v>8348</v>
      </c>
      <c r="C3676" t="s">
        <v>179</v>
      </c>
      <c r="D3676" t="s">
        <v>180</v>
      </c>
      <c r="E3676" s="446" t="s">
        <v>8349</v>
      </c>
    </row>
    <row r="3677" spans="1:5" ht="14.4" x14ac:dyDescent="0.3">
      <c r="A3677">
        <v>6005</v>
      </c>
      <c r="B3677" t="s">
        <v>8350</v>
      </c>
      <c r="C3677" t="s">
        <v>179</v>
      </c>
      <c r="D3677" t="s">
        <v>189</v>
      </c>
      <c r="E3677" s="446" t="s">
        <v>8351</v>
      </c>
    </row>
    <row r="3678" spans="1:5" ht="14.4" x14ac:dyDescent="0.3">
      <c r="A3678">
        <v>11756</v>
      </c>
      <c r="B3678" t="s">
        <v>4737</v>
      </c>
      <c r="C3678" t="s">
        <v>179</v>
      </c>
      <c r="D3678" t="s">
        <v>180</v>
      </c>
      <c r="E3678" s="446" t="s">
        <v>8352</v>
      </c>
    </row>
    <row r="3679" spans="1:5" ht="14.4" x14ac:dyDescent="0.3">
      <c r="A3679">
        <v>10904</v>
      </c>
      <c r="B3679" t="s">
        <v>4738</v>
      </c>
      <c r="C3679" t="s">
        <v>179</v>
      </c>
      <c r="D3679" t="s">
        <v>189</v>
      </c>
      <c r="E3679" s="446" t="s">
        <v>8353</v>
      </c>
    </row>
    <row r="3680" spans="1:5" ht="14.4" x14ac:dyDescent="0.3">
      <c r="A3680">
        <v>11752</v>
      </c>
      <c r="B3680" t="s">
        <v>8354</v>
      </c>
      <c r="C3680" t="s">
        <v>179</v>
      </c>
      <c r="D3680" t="s">
        <v>180</v>
      </c>
      <c r="E3680" s="446" t="s">
        <v>8355</v>
      </c>
    </row>
    <row r="3681" spans="1:5" ht="14.4" x14ac:dyDescent="0.3">
      <c r="A3681">
        <v>11753</v>
      </c>
      <c r="B3681" t="s">
        <v>8356</v>
      </c>
      <c r="C3681" t="s">
        <v>179</v>
      </c>
      <c r="D3681" t="s">
        <v>180</v>
      </c>
      <c r="E3681" s="446" t="s">
        <v>3824</v>
      </c>
    </row>
    <row r="3682" spans="1:5" ht="14.4" x14ac:dyDescent="0.3">
      <c r="A3682">
        <v>6021</v>
      </c>
      <c r="B3682" t="s">
        <v>8357</v>
      </c>
      <c r="C3682" t="s">
        <v>179</v>
      </c>
      <c r="D3682" t="s">
        <v>180</v>
      </c>
      <c r="E3682" s="446" t="s">
        <v>8358</v>
      </c>
    </row>
    <row r="3683" spans="1:5" ht="14.4" x14ac:dyDescent="0.3">
      <c r="A3683">
        <v>6024</v>
      </c>
      <c r="B3683" t="s">
        <v>8359</v>
      </c>
      <c r="C3683" t="s">
        <v>179</v>
      </c>
      <c r="D3683" t="s">
        <v>180</v>
      </c>
      <c r="E3683" s="446" t="s">
        <v>8360</v>
      </c>
    </row>
    <row r="3684" spans="1:5" ht="14.4" x14ac:dyDescent="0.3">
      <c r="A3684">
        <v>38379</v>
      </c>
      <c r="B3684" t="s">
        <v>8361</v>
      </c>
      <c r="C3684" t="s">
        <v>247</v>
      </c>
      <c r="D3684" t="s">
        <v>180</v>
      </c>
      <c r="E3684" s="446" t="s">
        <v>8362</v>
      </c>
    </row>
    <row r="3685" spans="1:5" ht="14.4" x14ac:dyDescent="0.3">
      <c r="A3685">
        <v>13897</v>
      </c>
      <c r="B3685" t="s">
        <v>4740</v>
      </c>
      <c r="C3685" t="s">
        <v>179</v>
      </c>
      <c r="D3685" t="s">
        <v>180</v>
      </c>
      <c r="E3685" s="446" t="s">
        <v>8363</v>
      </c>
    </row>
    <row r="3686" spans="1:5" ht="14.4" x14ac:dyDescent="0.3">
      <c r="A3686">
        <v>10640</v>
      </c>
      <c r="B3686" t="s">
        <v>4741</v>
      </c>
      <c r="C3686" t="s">
        <v>179</v>
      </c>
      <c r="D3686" t="s">
        <v>180</v>
      </c>
      <c r="E3686" s="446" t="s">
        <v>8364</v>
      </c>
    </row>
    <row r="3687" spans="1:5" ht="14.4" x14ac:dyDescent="0.3">
      <c r="A3687">
        <v>34357</v>
      </c>
      <c r="B3687" t="s">
        <v>4742</v>
      </c>
      <c r="C3687" t="s">
        <v>252</v>
      </c>
      <c r="D3687" t="s">
        <v>180</v>
      </c>
      <c r="E3687" s="446" t="s">
        <v>1153</v>
      </c>
    </row>
    <row r="3688" spans="1:5" ht="14.4" x14ac:dyDescent="0.3">
      <c r="A3688">
        <v>37329</v>
      </c>
      <c r="B3688" t="s">
        <v>4743</v>
      </c>
      <c r="C3688" t="s">
        <v>252</v>
      </c>
      <c r="D3688" t="s">
        <v>180</v>
      </c>
      <c r="E3688" s="446" t="s">
        <v>8365</v>
      </c>
    </row>
    <row r="3689" spans="1:5" ht="14.4" x14ac:dyDescent="0.3">
      <c r="A3689">
        <v>2510</v>
      </c>
      <c r="B3689" t="s">
        <v>4744</v>
      </c>
      <c r="C3689" t="s">
        <v>179</v>
      </c>
      <c r="D3689" t="s">
        <v>180</v>
      </c>
      <c r="E3689" s="446" t="s">
        <v>8366</v>
      </c>
    </row>
    <row r="3690" spans="1:5" ht="14.4" x14ac:dyDescent="0.3">
      <c r="A3690">
        <v>12359</v>
      </c>
      <c r="B3690" t="s">
        <v>4746</v>
      </c>
      <c r="C3690" t="s">
        <v>179</v>
      </c>
      <c r="D3690" t="s">
        <v>180</v>
      </c>
      <c r="E3690" s="446" t="s">
        <v>8367</v>
      </c>
    </row>
    <row r="3691" spans="1:5" ht="14.4" x14ac:dyDescent="0.3">
      <c r="A3691">
        <v>7353</v>
      </c>
      <c r="B3691" t="s">
        <v>4747</v>
      </c>
      <c r="C3691" t="s">
        <v>254</v>
      </c>
      <c r="D3691" t="s">
        <v>180</v>
      </c>
      <c r="E3691" s="446" t="s">
        <v>8368</v>
      </c>
    </row>
    <row r="3692" spans="1:5" ht="14.4" x14ac:dyDescent="0.3">
      <c r="A3692">
        <v>36144</v>
      </c>
      <c r="B3692" t="s">
        <v>4748</v>
      </c>
      <c r="C3692" t="s">
        <v>179</v>
      </c>
      <c r="D3692" t="s">
        <v>180</v>
      </c>
      <c r="E3692" s="446" t="s">
        <v>8369</v>
      </c>
    </row>
    <row r="3693" spans="1:5" ht="14.4" x14ac:dyDescent="0.3">
      <c r="A3693">
        <v>10518</v>
      </c>
      <c r="B3693" t="s">
        <v>4750</v>
      </c>
      <c r="C3693" t="s">
        <v>179</v>
      </c>
      <c r="D3693" t="s">
        <v>180</v>
      </c>
      <c r="E3693" s="446" t="s">
        <v>8370</v>
      </c>
    </row>
    <row r="3694" spans="1:5" ht="14.4" x14ac:dyDescent="0.3">
      <c r="A3694">
        <v>36530</v>
      </c>
      <c r="B3694" t="s">
        <v>8371</v>
      </c>
      <c r="C3694" t="s">
        <v>179</v>
      </c>
      <c r="D3694" t="s">
        <v>180</v>
      </c>
      <c r="E3694" s="446" t="s">
        <v>8372</v>
      </c>
    </row>
    <row r="3695" spans="1:5" ht="14.4" x14ac:dyDescent="0.3">
      <c r="A3695">
        <v>6046</v>
      </c>
      <c r="B3695" t="s">
        <v>4751</v>
      </c>
      <c r="C3695" t="s">
        <v>179</v>
      </c>
      <c r="D3695" t="s">
        <v>189</v>
      </c>
      <c r="E3695" s="446" t="s">
        <v>8373</v>
      </c>
    </row>
    <row r="3696" spans="1:5" ht="14.4" x14ac:dyDescent="0.3">
      <c r="A3696">
        <v>36531</v>
      </c>
      <c r="B3696" t="s">
        <v>8374</v>
      </c>
      <c r="C3696" t="s">
        <v>179</v>
      </c>
      <c r="D3696" t="s">
        <v>180</v>
      </c>
      <c r="E3696" s="446" t="s">
        <v>8375</v>
      </c>
    </row>
    <row r="3697" spans="1:5" ht="14.4" x14ac:dyDescent="0.3">
      <c r="A3697">
        <v>34684</v>
      </c>
      <c r="B3697" t="s">
        <v>4752</v>
      </c>
      <c r="C3697" t="s">
        <v>693</v>
      </c>
      <c r="D3697" t="s">
        <v>180</v>
      </c>
      <c r="E3697" s="446" t="s">
        <v>8376</v>
      </c>
    </row>
    <row r="3698" spans="1:5" ht="14.4" x14ac:dyDescent="0.3">
      <c r="A3698">
        <v>34683</v>
      </c>
      <c r="B3698" t="s">
        <v>4753</v>
      </c>
      <c r="C3698" t="s">
        <v>693</v>
      </c>
      <c r="D3698" t="s">
        <v>180</v>
      </c>
      <c r="E3698" s="446" t="s">
        <v>8377</v>
      </c>
    </row>
    <row r="3699" spans="1:5" ht="14.4" x14ac:dyDescent="0.3">
      <c r="A3699">
        <v>10515</v>
      </c>
      <c r="B3699" t="s">
        <v>8378</v>
      </c>
      <c r="C3699" t="s">
        <v>693</v>
      </c>
      <c r="D3699" t="s">
        <v>180</v>
      </c>
      <c r="E3699" s="446" t="s">
        <v>8379</v>
      </c>
    </row>
    <row r="3700" spans="1:5" ht="14.4" x14ac:dyDescent="0.3">
      <c r="A3700">
        <v>536</v>
      </c>
      <c r="B3700" t="s">
        <v>8380</v>
      </c>
      <c r="C3700" t="s">
        <v>693</v>
      </c>
      <c r="D3700" t="s">
        <v>180</v>
      </c>
      <c r="E3700" s="446" t="s">
        <v>4082</v>
      </c>
    </row>
    <row r="3701" spans="1:5" ht="14.4" x14ac:dyDescent="0.3">
      <c r="A3701">
        <v>153</v>
      </c>
      <c r="B3701" t="s">
        <v>4754</v>
      </c>
      <c r="C3701" t="s">
        <v>254</v>
      </c>
      <c r="D3701" t="s">
        <v>180</v>
      </c>
      <c r="E3701" s="446" t="s">
        <v>8381</v>
      </c>
    </row>
    <row r="3702" spans="1:5" ht="14.4" x14ac:dyDescent="0.3">
      <c r="A3702">
        <v>34682</v>
      </c>
      <c r="B3702" t="s">
        <v>4755</v>
      </c>
      <c r="C3702" t="s">
        <v>693</v>
      </c>
      <c r="D3702" t="s">
        <v>180</v>
      </c>
      <c r="E3702" s="446" t="s">
        <v>7793</v>
      </c>
    </row>
    <row r="3703" spans="1:5" ht="14.4" x14ac:dyDescent="0.3">
      <c r="A3703">
        <v>20205</v>
      </c>
      <c r="B3703" t="s">
        <v>4756</v>
      </c>
      <c r="C3703" t="s">
        <v>247</v>
      </c>
      <c r="D3703" t="s">
        <v>180</v>
      </c>
      <c r="E3703" s="446" t="s">
        <v>8382</v>
      </c>
    </row>
    <row r="3704" spans="1:5" ht="14.4" x14ac:dyDescent="0.3">
      <c r="A3704">
        <v>4412</v>
      </c>
      <c r="B3704" t="s">
        <v>4758</v>
      </c>
      <c r="C3704" t="s">
        <v>247</v>
      </c>
      <c r="D3704" t="s">
        <v>180</v>
      </c>
      <c r="E3704" s="446" t="s">
        <v>216</v>
      </c>
    </row>
    <row r="3705" spans="1:5" ht="14.4" x14ac:dyDescent="0.3">
      <c r="A3705">
        <v>4408</v>
      </c>
      <c r="B3705" t="s">
        <v>4760</v>
      </c>
      <c r="C3705" t="s">
        <v>247</v>
      </c>
      <c r="D3705" t="s">
        <v>180</v>
      </c>
      <c r="E3705" s="446" t="s">
        <v>7295</v>
      </c>
    </row>
    <row r="3706" spans="1:5" ht="14.4" x14ac:dyDescent="0.3">
      <c r="A3706">
        <v>36250</v>
      </c>
      <c r="B3706" t="s">
        <v>4761</v>
      </c>
      <c r="C3706" t="s">
        <v>247</v>
      </c>
      <c r="D3706" t="s">
        <v>180</v>
      </c>
      <c r="E3706" s="446" t="s">
        <v>8383</v>
      </c>
    </row>
    <row r="3707" spans="1:5" ht="14.4" x14ac:dyDescent="0.3">
      <c r="A3707">
        <v>10857</v>
      </c>
      <c r="B3707" t="s">
        <v>4762</v>
      </c>
      <c r="C3707" t="s">
        <v>247</v>
      </c>
      <c r="D3707" t="s">
        <v>180</v>
      </c>
      <c r="E3707" s="446" t="s">
        <v>6538</v>
      </c>
    </row>
    <row r="3708" spans="1:5" ht="14.4" x14ac:dyDescent="0.3">
      <c r="A3708">
        <v>4803</v>
      </c>
      <c r="B3708" t="s">
        <v>4763</v>
      </c>
      <c r="C3708" t="s">
        <v>247</v>
      </c>
      <c r="D3708" t="s">
        <v>180</v>
      </c>
      <c r="E3708" s="446" t="s">
        <v>8384</v>
      </c>
    </row>
    <row r="3709" spans="1:5" ht="14.4" x14ac:dyDescent="0.3">
      <c r="A3709">
        <v>6186</v>
      </c>
      <c r="B3709" t="s">
        <v>4764</v>
      </c>
      <c r="C3709" t="s">
        <v>247</v>
      </c>
      <c r="D3709" t="s">
        <v>180</v>
      </c>
      <c r="E3709" s="446" t="s">
        <v>7580</v>
      </c>
    </row>
    <row r="3710" spans="1:5" ht="14.4" x14ac:dyDescent="0.3">
      <c r="A3710">
        <v>4829</v>
      </c>
      <c r="B3710" t="s">
        <v>8385</v>
      </c>
      <c r="C3710" t="s">
        <v>247</v>
      </c>
      <c r="D3710" t="s">
        <v>180</v>
      </c>
      <c r="E3710" s="446" t="s">
        <v>8386</v>
      </c>
    </row>
    <row r="3711" spans="1:5" ht="14.4" x14ac:dyDescent="0.3">
      <c r="A3711">
        <v>39829</v>
      </c>
      <c r="B3711" t="s">
        <v>4765</v>
      </c>
      <c r="C3711" t="s">
        <v>247</v>
      </c>
      <c r="D3711" t="s">
        <v>189</v>
      </c>
      <c r="E3711" s="446" t="s">
        <v>3922</v>
      </c>
    </row>
    <row r="3712" spans="1:5" ht="14.4" x14ac:dyDescent="0.3">
      <c r="A3712">
        <v>20231</v>
      </c>
      <c r="B3712" t="s">
        <v>8387</v>
      </c>
      <c r="C3712" t="s">
        <v>247</v>
      </c>
      <c r="D3712" t="s">
        <v>180</v>
      </c>
      <c r="E3712" s="446" t="s">
        <v>8388</v>
      </c>
    </row>
    <row r="3713" spans="1:5" ht="14.4" x14ac:dyDescent="0.3">
      <c r="A3713">
        <v>4804</v>
      </c>
      <c r="B3713" t="s">
        <v>4766</v>
      </c>
      <c r="C3713" t="s">
        <v>247</v>
      </c>
      <c r="D3713" t="s">
        <v>180</v>
      </c>
      <c r="E3713" s="446" t="s">
        <v>8389</v>
      </c>
    </row>
    <row r="3714" spans="1:5" ht="14.4" x14ac:dyDescent="0.3">
      <c r="A3714">
        <v>34680</v>
      </c>
      <c r="B3714" t="s">
        <v>4767</v>
      </c>
      <c r="C3714" t="s">
        <v>247</v>
      </c>
      <c r="D3714" t="s">
        <v>180</v>
      </c>
      <c r="E3714" s="446" t="s">
        <v>8390</v>
      </c>
    </row>
    <row r="3715" spans="1:5" ht="14.4" x14ac:dyDescent="0.3">
      <c r="A3715">
        <v>11573</v>
      </c>
      <c r="B3715" t="s">
        <v>4768</v>
      </c>
      <c r="C3715" t="s">
        <v>179</v>
      </c>
      <c r="D3715" t="s">
        <v>180</v>
      </c>
      <c r="E3715" s="446" t="s">
        <v>1050</v>
      </c>
    </row>
    <row r="3716" spans="1:5" ht="14.4" x14ac:dyDescent="0.3">
      <c r="A3716">
        <v>38401</v>
      </c>
      <c r="B3716" t="s">
        <v>4769</v>
      </c>
      <c r="C3716" t="s">
        <v>179</v>
      </c>
      <c r="D3716" t="s">
        <v>180</v>
      </c>
      <c r="E3716" s="446" t="s">
        <v>4770</v>
      </c>
    </row>
    <row r="3717" spans="1:5" ht="14.4" x14ac:dyDescent="0.3">
      <c r="A3717">
        <v>11575</v>
      </c>
      <c r="B3717" t="s">
        <v>4771</v>
      </c>
      <c r="C3717" t="s">
        <v>179</v>
      </c>
      <c r="D3717" t="s">
        <v>180</v>
      </c>
      <c r="E3717" s="446" t="s">
        <v>4772</v>
      </c>
    </row>
    <row r="3718" spans="1:5" ht="14.4" x14ac:dyDescent="0.3">
      <c r="A3718">
        <v>38179</v>
      </c>
      <c r="B3718" t="s">
        <v>8391</v>
      </c>
      <c r="C3718" t="s">
        <v>179</v>
      </c>
      <c r="D3718" t="s">
        <v>180</v>
      </c>
      <c r="E3718" s="446" t="s">
        <v>4773</v>
      </c>
    </row>
    <row r="3719" spans="1:5" ht="14.4" x14ac:dyDescent="0.3">
      <c r="A3719">
        <v>20256</v>
      </c>
      <c r="B3719" t="s">
        <v>4774</v>
      </c>
      <c r="C3719" t="s">
        <v>179</v>
      </c>
      <c r="D3719" t="s">
        <v>180</v>
      </c>
      <c r="E3719" s="446" t="s">
        <v>2645</v>
      </c>
    </row>
    <row r="3720" spans="1:5" ht="14.4" x14ac:dyDescent="0.3">
      <c r="A3720">
        <v>14511</v>
      </c>
      <c r="B3720" t="s">
        <v>4775</v>
      </c>
      <c r="C3720" t="s">
        <v>179</v>
      </c>
      <c r="D3720" t="s">
        <v>180</v>
      </c>
      <c r="E3720" s="446" t="s">
        <v>8392</v>
      </c>
    </row>
    <row r="3721" spans="1:5" ht="14.4" x14ac:dyDescent="0.3">
      <c r="A3721">
        <v>10642</v>
      </c>
      <c r="B3721" t="s">
        <v>4776</v>
      </c>
      <c r="C3721" t="s">
        <v>179</v>
      </c>
      <c r="D3721" t="s">
        <v>189</v>
      </c>
      <c r="E3721" s="446" t="s">
        <v>8393</v>
      </c>
    </row>
    <row r="3722" spans="1:5" ht="14.4" x14ac:dyDescent="0.3">
      <c r="A3722">
        <v>14489</v>
      </c>
      <c r="B3722" t="s">
        <v>4777</v>
      </c>
      <c r="C3722" t="s">
        <v>179</v>
      </c>
      <c r="D3722" t="s">
        <v>180</v>
      </c>
      <c r="E3722" s="446" t="s">
        <v>8394</v>
      </c>
    </row>
    <row r="3723" spans="1:5" ht="14.4" x14ac:dyDescent="0.3">
      <c r="A3723">
        <v>14513</v>
      </c>
      <c r="B3723" t="s">
        <v>4778</v>
      </c>
      <c r="C3723" t="s">
        <v>179</v>
      </c>
      <c r="D3723" t="s">
        <v>180</v>
      </c>
      <c r="E3723" s="446" t="s">
        <v>8395</v>
      </c>
    </row>
    <row r="3724" spans="1:5" ht="14.4" x14ac:dyDescent="0.3">
      <c r="A3724">
        <v>13600</v>
      </c>
      <c r="B3724" t="s">
        <v>4779</v>
      </c>
      <c r="C3724" t="s">
        <v>179</v>
      </c>
      <c r="D3724" t="s">
        <v>180</v>
      </c>
      <c r="E3724" s="446" t="s">
        <v>8396</v>
      </c>
    </row>
    <row r="3725" spans="1:5" ht="14.4" x14ac:dyDescent="0.3">
      <c r="A3725">
        <v>10646</v>
      </c>
      <c r="B3725" t="s">
        <v>4780</v>
      </c>
      <c r="C3725" t="s">
        <v>179</v>
      </c>
      <c r="D3725" t="s">
        <v>180</v>
      </c>
      <c r="E3725" s="446" t="s">
        <v>8397</v>
      </c>
    </row>
    <row r="3726" spans="1:5" ht="14.4" x14ac:dyDescent="0.3">
      <c r="A3726">
        <v>6070</v>
      </c>
      <c r="B3726" t="s">
        <v>8398</v>
      </c>
      <c r="C3726" t="s">
        <v>179</v>
      </c>
      <c r="D3726" t="s">
        <v>180</v>
      </c>
      <c r="E3726" s="446" t="s">
        <v>8399</v>
      </c>
    </row>
    <row r="3727" spans="1:5" ht="14.4" x14ac:dyDescent="0.3">
      <c r="A3727">
        <v>6069</v>
      </c>
      <c r="B3727" t="s">
        <v>4781</v>
      </c>
      <c r="C3727" t="s">
        <v>179</v>
      </c>
      <c r="D3727" t="s">
        <v>180</v>
      </c>
      <c r="E3727" s="446" t="s">
        <v>8400</v>
      </c>
    </row>
    <row r="3728" spans="1:5" ht="14.4" x14ac:dyDescent="0.3">
      <c r="A3728">
        <v>14626</v>
      </c>
      <c r="B3728" t="s">
        <v>4782</v>
      </c>
      <c r="C3728" t="s">
        <v>179</v>
      </c>
      <c r="D3728" t="s">
        <v>180</v>
      </c>
      <c r="E3728" s="446" t="s">
        <v>8401</v>
      </c>
    </row>
    <row r="3729" spans="1:5" ht="14.4" x14ac:dyDescent="0.3">
      <c r="A3729">
        <v>6067</v>
      </c>
      <c r="B3729" t="s">
        <v>4783</v>
      </c>
      <c r="C3729" t="s">
        <v>179</v>
      </c>
      <c r="D3729" t="s">
        <v>180</v>
      </c>
      <c r="E3729" s="446" t="s">
        <v>8402</v>
      </c>
    </row>
    <row r="3730" spans="1:5" ht="14.4" x14ac:dyDescent="0.3">
      <c r="A3730">
        <v>38393</v>
      </c>
      <c r="B3730" t="s">
        <v>4784</v>
      </c>
      <c r="C3730" t="s">
        <v>179</v>
      </c>
      <c r="D3730" t="s">
        <v>189</v>
      </c>
      <c r="E3730" s="446" t="s">
        <v>4785</v>
      </c>
    </row>
    <row r="3731" spans="1:5" ht="14.4" x14ac:dyDescent="0.3">
      <c r="A3731">
        <v>38390</v>
      </c>
      <c r="B3731" t="s">
        <v>4786</v>
      </c>
      <c r="C3731" t="s">
        <v>179</v>
      </c>
      <c r="D3731" t="s">
        <v>180</v>
      </c>
      <c r="E3731" s="446" t="s">
        <v>4787</v>
      </c>
    </row>
    <row r="3732" spans="1:5" ht="14.4" x14ac:dyDescent="0.3">
      <c r="A3732">
        <v>36532</v>
      </c>
      <c r="B3732" t="s">
        <v>4788</v>
      </c>
      <c r="C3732" t="s">
        <v>179</v>
      </c>
      <c r="D3732" t="s">
        <v>180</v>
      </c>
      <c r="E3732" s="446" t="s">
        <v>8403</v>
      </c>
    </row>
    <row r="3733" spans="1:5" ht="14.4" x14ac:dyDescent="0.3">
      <c r="A3733">
        <v>11578</v>
      </c>
      <c r="B3733" t="s">
        <v>4789</v>
      </c>
      <c r="C3733" t="s">
        <v>179</v>
      </c>
      <c r="D3733" t="s">
        <v>180</v>
      </c>
      <c r="E3733" s="446" t="s">
        <v>4790</v>
      </c>
    </row>
    <row r="3734" spans="1:5" ht="14.4" x14ac:dyDescent="0.3">
      <c r="A3734">
        <v>11577</v>
      </c>
      <c r="B3734" t="s">
        <v>4791</v>
      </c>
      <c r="C3734" t="s">
        <v>179</v>
      </c>
      <c r="D3734" t="s">
        <v>180</v>
      </c>
      <c r="E3734" s="446" t="s">
        <v>4792</v>
      </c>
    </row>
    <row r="3735" spans="1:5" ht="14.4" x14ac:dyDescent="0.3">
      <c r="A3735">
        <v>42432</v>
      </c>
      <c r="B3735" t="s">
        <v>4793</v>
      </c>
      <c r="C3735" t="s">
        <v>179</v>
      </c>
      <c r="D3735" t="s">
        <v>180</v>
      </c>
      <c r="E3735" s="446" t="s">
        <v>4794</v>
      </c>
    </row>
    <row r="3736" spans="1:5" ht="14.4" x14ac:dyDescent="0.3">
      <c r="A3736">
        <v>42437</v>
      </c>
      <c r="B3736" t="s">
        <v>4795</v>
      </c>
      <c r="C3736" t="s">
        <v>179</v>
      </c>
      <c r="D3736" t="s">
        <v>180</v>
      </c>
      <c r="E3736" s="446" t="s">
        <v>4796</v>
      </c>
    </row>
    <row r="3737" spans="1:5" ht="14.4" x14ac:dyDescent="0.3">
      <c r="A3737">
        <v>1116</v>
      </c>
      <c r="B3737" t="s">
        <v>4797</v>
      </c>
      <c r="C3737" t="s">
        <v>247</v>
      </c>
      <c r="D3737" t="s">
        <v>180</v>
      </c>
      <c r="E3737" s="446" t="s">
        <v>6964</v>
      </c>
    </row>
    <row r="3738" spans="1:5" ht="14.4" x14ac:dyDescent="0.3">
      <c r="A3738">
        <v>1115</v>
      </c>
      <c r="B3738" t="s">
        <v>4798</v>
      </c>
      <c r="C3738" t="s">
        <v>247</v>
      </c>
      <c r="D3738" t="s">
        <v>180</v>
      </c>
      <c r="E3738" s="446" t="s">
        <v>8404</v>
      </c>
    </row>
    <row r="3739" spans="1:5" ht="14.4" x14ac:dyDescent="0.3">
      <c r="A3739">
        <v>1113</v>
      </c>
      <c r="B3739" t="s">
        <v>4799</v>
      </c>
      <c r="C3739" t="s">
        <v>247</v>
      </c>
      <c r="D3739" t="s">
        <v>180</v>
      </c>
      <c r="E3739" s="446" t="s">
        <v>6758</v>
      </c>
    </row>
    <row r="3740" spans="1:5" ht="14.4" x14ac:dyDescent="0.3">
      <c r="A3740">
        <v>1114</v>
      </c>
      <c r="B3740" t="s">
        <v>4800</v>
      </c>
      <c r="C3740" t="s">
        <v>247</v>
      </c>
      <c r="D3740" t="s">
        <v>180</v>
      </c>
      <c r="E3740" s="446" t="s">
        <v>6759</v>
      </c>
    </row>
    <row r="3741" spans="1:5" ht="14.4" x14ac:dyDescent="0.3">
      <c r="A3741">
        <v>40873</v>
      </c>
      <c r="B3741" t="s">
        <v>4801</v>
      </c>
      <c r="C3741" t="s">
        <v>247</v>
      </c>
      <c r="D3741" t="s">
        <v>180</v>
      </c>
      <c r="E3741" s="446" t="s">
        <v>8405</v>
      </c>
    </row>
    <row r="3742" spans="1:5" ht="14.4" x14ac:dyDescent="0.3">
      <c r="A3742">
        <v>20214</v>
      </c>
      <c r="B3742" t="s">
        <v>4802</v>
      </c>
      <c r="C3742" t="s">
        <v>179</v>
      </c>
      <c r="D3742" t="s">
        <v>180</v>
      </c>
      <c r="E3742" s="446" t="s">
        <v>8406</v>
      </c>
    </row>
    <row r="3743" spans="1:5" ht="14.4" x14ac:dyDescent="0.3">
      <c r="A3743">
        <v>7237</v>
      </c>
      <c r="B3743" t="s">
        <v>4803</v>
      </c>
      <c r="C3743" t="s">
        <v>179</v>
      </c>
      <c r="D3743" t="s">
        <v>180</v>
      </c>
      <c r="E3743" s="446" t="s">
        <v>8407</v>
      </c>
    </row>
    <row r="3744" spans="1:5" ht="14.4" x14ac:dyDescent="0.3">
      <c r="A3744">
        <v>11757</v>
      </c>
      <c r="B3744" t="s">
        <v>4804</v>
      </c>
      <c r="C3744" t="s">
        <v>179</v>
      </c>
      <c r="D3744" t="s">
        <v>189</v>
      </c>
      <c r="E3744" s="446" t="s">
        <v>4805</v>
      </c>
    </row>
    <row r="3745" spans="1:5" ht="14.4" x14ac:dyDescent="0.3">
      <c r="A3745">
        <v>11758</v>
      </c>
      <c r="B3745" t="s">
        <v>4806</v>
      </c>
      <c r="C3745" t="s">
        <v>179</v>
      </c>
      <c r="D3745" t="s">
        <v>189</v>
      </c>
      <c r="E3745" s="446" t="s">
        <v>8408</v>
      </c>
    </row>
    <row r="3746" spans="1:5" ht="14.4" x14ac:dyDescent="0.3">
      <c r="A3746">
        <v>37526</v>
      </c>
      <c r="B3746" t="s">
        <v>8409</v>
      </c>
      <c r="C3746" t="s">
        <v>179</v>
      </c>
      <c r="D3746" t="s">
        <v>180</v>
      </c>
      <c r="E3746" s="446" t="s">
        <v>400</v>
      </c>
    </row>
    <row r="3747" spans="1:5" ht="14.4" x14ac:dyDescent="0.3">
      <c r="A3747">
        <v>6076</v>
      </c>
      <c r="B3747" t="s">
        <v>4807</v>
      </c>
      <c r="C3747" t="s">
        <v>373</v>
      </c>
      <c r="D3747" t="s">
        <v>189</v>
      </c>
      <c r="E3747" s="446" t="s">
        <v>8410</v>
      </c>
    </row>
    <row r="3748" spans="1:5" ht="14.4" x14ac:dyDescent="0.3">
      <c r="A3748">
        <v>13109</v>
      </c>
      <c r="B3748" t="s">
        <v>4808</v>
      </c>
      <c r="C3748" t="s">
        <v>179</v>
      </c>
      <c r="D3748" t="s">
        <v>180</v>
      </c>
      <c r="E3748" s="446" t="s">
        <v>4809</v>
      </c>
    </row>
    <row r="3749" spans="1:5" ht="14.4" x14ac:dyDescent="0.3">
      <c r="A3749">
        <v>13110</v>
      </c>
      <c r="B3749" t="s">
        <v>4810</v>
      </c>
      <c r="C3749" t="s">
        <v>179</v>
      </c>
      <c r="D3749" t="s">
        <v>180</v>
      </c>
      <c r="E3749" s="446" t="s">
        <v>4811</v>
      </c>
    </row>
    <row r="3750" spans="1:5" ht="14.4" x14ac:dyDescent="0.3">
      <c r="A3750">
        <v>7581</v>
      </c>
      <c r="B3750" t="s">
        <v>4812</v>
      </c>
      <c r="C3750" t="s">
        <v>179</v>
      </c>
      <c r="D3750" t="s">
        <v>180</v>
      </c>
      <c r="E3750" s="446" t="s">
        <v>8411</v>
      </c>
    </row>
    <row r="3751" spans="1:5" ht="14.4" x14ac:dyDescent="0.3">
      <c r="A3751">
        <v>4509</v>
      </c>
      <c r="B3751" t="s">
        <v>4813</v>
      </c>
      <c r="C3751" t="s">
        <v>247</v>
      </c>
      <c r="D3751" t="s">
        <v>180</v>
      </c>
      <c r="E3751" s="446" t="s">
        <v>8382</v>
      </c>
    </row>
    <row r="3752" spans="1:5" ht="14.4" x14ac:dyDescent="0.3">
      <c r="A3752">
        <v>4512</v>
      </c>
      <c r="B3752" t="s">
        <v>4814</v>
      </c>
      <c r="C3752" t="s">
        <v>247</v>
      </c>
      <c r="D3752" t="s">
        <v>180</v>
      </c>
      <c r="E3752" s="446" t="s">
        <v>1385</v>
      </c>
    </row>
    <row r="3753" spans="1:5" ht="14.4" x14ac:dyDescent="0.3">
      <c r="A3753">
        <v>4517</v>
      </c>
      <c r="B3753" t="s">
        <v>4815</v>
      </c>
      <c r="C3753" t="s">
        <v>247</v>
      </c>
      <c r="D3753" t="s">
        <v>180</v>
      </c>
      <c r="E3753" s="446" t="s">
        <v>205</v>
      </c>
    </row>
    <row r="3754" spans="1:5" ht="14.4" x14ac:dyDescent="0.3">
      <c r="A3754">
        <v>20206</v>
      </c>
      <c r="B3754" t="s">
        <v>4817</v>
      </c>
      <c r="C3754" t="s">
        <v>247</v>
      </c>
      <c r="D3754" t="s">
        <v>180</v>
      </c>
      <c r="E3754" s="446" t="s">
        <v>8412</v>
      </c>
    </row>
    <row r="3755" spans="1:5" ht="14.4" x14ac:dyDescent="0.3">
      <c r="A3755">
        <v>4460</v>
      </c>
      <c r="B3755" t="s">
        <v>4818</v>
      </c>
      <c r="C3755" t="s">
        <v>247</v>
      </c>
      <c r="D3755" t="s">
        <v>180</v>
      </c>
      <c r="E3755" s="446" t="s">
        <v>8413</v>
      </c>
    </row>
    <row r="3756" spans="1:5" ht="14.4" x14ac:dyDescent="0.3">
      <c r="A3756">
        <v>4415</v>
      </c>
      <c r="B3756" t="s">
        <v>4819</v>
      </c>
      <c r="C3756" t="s">
        <v>247</v>
      </c>
      <c r="D3756" t="s">
        <v>180</v>
      </c>
      <c r="E3756" s="446" t="s">
        <v>8414</v>
      </c>
    </row>
    <row r="3757" spans="1:5" ht="14.4" x14ac:dyDescent="0.3">
      <c r="A3757">
        <v>4417</v>
      </c>
      <c r="B3757" t="s">
        <v>4820</v>
      </c>
      <c r="C3757" t="s">
        <v>247</v>
      </c>
      <c r="D3757" t="s">
        <v>180</v>
      </c>
      <c r="E3757" s="446" t="s">
        <v>275</v>
      </c>
    </row>
    <row r="3758" spans="1:5" ht="14.4" x14ac:dyDescent="0.3">
      <c r="A3758">
        <v>37373</v>
      </c>
      <c r="B3758" t="s">
        <v>4821</v>
      </c>
      <c r="C3758" t="s">
        <v>375</v>
      </c>
      <c r="D3758" t="s">
        <v>189</v>
      </c>
      <c r="E3758" s="446" t="s">
        <v>4822</v>
      </c>
    </row>
    <row r="3759" spans="1:5" ht="14.4" x14ac:dyDescent="0.3">
      <c r="A3759">
        <v>40864</v>
      </c>
      <c r="B3759" t="s">
        <v>4823</v>
      </c>
      <c r="C3759" t="s">
        <v>378</v>
      </c>
      <c r="D3759" t="s">
        <v>189</v>
      </c>
      <c r="E3759" s="446" t="s">
        <v>362</v>
      </c>
    </row>
    <row r="3760" spans="1:5" ht="14.4" x14ac:dyDescent="0.3">
      <c r="A3760">
        <v>4734</v>
      </c>
      <c r="B3760" t="s">
        <v>4824</v>
      </c>
      <c r="C3760" t="s">
        <v>373</v>
      </c>
      <c r="D3760" t="s">
        <v>180</v>
      </c>
      <c r="E3760" s="446" t="s">
        <v>8415</v>
      </c>
    </row>
    <row r="3761" spans="1:5" ht="14.4" x14ac:dyDescent="0.3">
      <c r="A3761">
        <v>6085</v>
      </c>
      <c r="B3761" t="s">
        <v>4825</v>
      </c>
      <c r="C3761" t="s">
        <v>254</v>
      </c>
      <c r="D3761" t="s">
        <v>189</v>
      </c>
      <c r="E3761" s="446" t="s">
        <v>8416</v>
      </c>
    </row>
    <row r="3762" spans="1:5" ht="14.4" x14ac:dyDescent="0.3">
      <c r="A3762">
        <v>38396</v>
      </c>
      <c r="B3762" t="s">
        <v>8417</v>
      </c>
      <c r="C3762" t="s">
        <v>179</v>
      </c>
      <c r="D3762" t="s">
        <v>180</v>
      </c>
      <c r="E3762" s="446" t="s">
        <v>8418</v>
      </c>
    </row>
    <row r="3763" spans="1:5" ht="14.4" x14ac:dyDescent="0.3">
      <c r="A3763">
        <v>11622</v>
      </c>
      <c r="B3763" t="s">
        <v>4826</v>
      </c>
      <c r="C3763" t="s">
        <v>252</v>
      </c>
      <c r="D3763" t="s">
        <v>180</v>
      </c>
      <c r="E3763" s="446" t="s">
        <v>8419</v>
      </c>
    </row>
    <row r="3764" spans="1:5" ht="14.4" x14ac:dyDescent="0.3">
      <c r="A3764">
        <v>43143</v>
      </c>
      <c r="B3764" t="s">
        <v>4827</v>
      </c>
      <c r="C3764" t="s">
        <v>254</v>
      </c>
      <c r="D3764" t="s">
        <v>180</v>
      </c>
      <c r="E3764" s="446" t="s">
        <v>2455</v>
      </c>
    </row>
    <row r="3765" spans="1:5" ht="14.4" x14ac:dyDescent="0.3">
      <c r="A3765">
        <v>7317</v>
      </c>
      <c r="B3765" t="s">
        <v>4828</v>
      </c>
      <c r="C3765" t="s">
        <v>252</v>
      </c>
      <c r="D3765" t="s">
        <v>180</v>
      </c>
      <c r="E3765" s="446" t="s">
        <v>8420</v>
      </c>
    </row>
    <row r="3766" spans="1:5" ht="14.4" x14ac:dyDescent="0.3">
      <c r="A3766">
        <v>142</v>
      </c>
      <c r="B3766" t="s">
        <v>4829</v>
      </c>
      <c r="C3766" t="s">
        <v>4830</v>
      </c>
      <c r="D3766" t="s">
        <v>180</v>
      </c>
      <c r="E3766" s="446" t="s">
        <v>8421</v>
      </c>
    </row>
    <row r="3767" spans="1:5" ht="14.4" x14ac:dyDescent="0.3">
      <c r="A3767">
        <v>43142</v>
      </c>
      <c r="B3767" t="s">
        <v>4831</v>
      </c>
      <c r="C3767" t="s">
        <v>254</v>
      </c>
      <c r="D3767" t="s">
        <v>180</v>
      </c>
      <c r="E3767" s="446" t="s">
        <v>8422</v>
      </c>
    </row>
    <row r="3768" spans="1:5" ht="14.4" x14ac:dyDescent="0.3">
      <c r="A3768">
        <v>38123</v>
      </c>
      <c r="B3768" t="s">
        <v>4832</v>
      </c>
      <c r="C3768" t="s">
        <v>252</v>
      </c>
      <c r="D3768" t="s">
        <v>180</v>
      </c>
      <c r="E3768" s="446" t="s">
        <v>3254</v>
      </c>
    </row>
    <row r="3769" spans="1:5" ht="14.4" x14ac:dyDescent="0.3">
      <c r="A3769">
        <v>42699</v>
      </c>
      <c r="B3769" t="s">
        <v>4833</v>
      </c>
      <c r="C3769" t="s">
        <v>179</v>
      </c>
      <c r="D3769" t="s">
        <v>180</v>
      </c>
      <c r="E3769" s="446" t="s">
        <v>1784</v>
      </c>
    </row>
    <row r="3770" spans="1:5" ht="14.4" x14ac:dyDescent="0.3">
      <c r="A3770">
        <v>37743</v>
      </c>
      <c r="B3770" t="s">
        <v>8423</v>
      </c>
      <c r="C3770" t="s">
        <v>179</v>
      </c>
      <c r="D3770" t="s">
        <v>180</v>
      </c>
      <c r="E3770" s="446" t="s">
        <v>8424</v>
      </c>
    </row>
    <row r="3771" spans="1:5" ht="14.4" x14ac:dyDescent="0.3">
      <c r="A3771">
        <v>37744</v>
      </c>
      <c r="B3771" t="s">
        <v>4835</v>
      </c>
      <c r="C3771" t="s">
        <v>179</v>
      </c>
      <c r="D3771" t="s">
        <v>180</v>
      </c>
      <c r="E3771" s="446" t="s">
        <v>8425</v>
      </c>
    </row>
    <row r="3772" spans="1:5" ht="14.4" x14ac:dyDescent="0.3">
      <c r="A3772">
        <v>37741</v>
      </c>
      <c r="B3772" t="s">
        <v>4836</v>
      </c>
      <c r="C3772" t="s">
        <v>179</v>
      </c>
      <c r="D3772" t="s">
        <v>180</v>
      </c>
      <c r="E3772" s="446" t="s">
        <v>8426</v>
      </c>
    </row>
    <row r="3773" spans="1:5" ht="14.4" x14ac:dyDescent="0.3">
      <c r="A3773">
        <v>39396</v>
      </c>
      <c r="B3773" t="s">
        <v>4837</v>
      </c>
      <c r="C3773" t="s">
        <v>179</v>
      </c>
      <c r="D3773" t="s">
        <v>180</v>
      </c>
      <c r="E3773" s="446" t="s">
        <v>1184</v>
      </c>
    </row>
    <row r="3774" spans="1:5" ht="14.4" x14ac:dyDescent="0.3">
      <c r="A3774">
        <v>39392</v>
      </c>
      <c r="B3774" t="s">
        <v>4838</v>
      </c>
      <c r="C3774" t="s">
        <v>179</v>
      </c>
      <c r="D3774" t="s">
        <v>180</v>
      </c>
      <c r="E3774" s="446" t="s">
        <v>8427</v>
      </c>
    </row>
    <row r="3775" spans="1:5" ht="14.4" x14ac:dyDescent="0.3">
      <c r="A3775">
        <v>39393</v>
      </c>
      <c r="B3775" t="s">
        <v>4839</v>
      </c>
      <c r="C3775" t="s">
        <v>179</v>
      </c>
      <c r="D3775" t="s">
        <v>180</v>
      </c>
      <c r="E3775" s="446" t="s">
        <v>8428</v>
      </c>
    </row>
    <row r="3776" spans="1:5" ht="14.4" x14ac:dyDescent="0.3">
      <c r="A3776">
        <v>39394</v>
      </c>
      <c r="B3776" t="s">
        <v>4840</v>
      </c>
      <c r="C3776" t="s">
        <v>179</v>
      </c>
      <c r="D3776" t="s">
        <v>180</v>
      </c>
      <c r="E3776" s="446" t="s">
        <v>6923</v>
      </c>
    </row>
    <row r="3777" spans="1:8" ht="14.4" x14ac:dyDescent="0.3">
      <c r="A3777">
        <v>39395</v>
      </c>
      <c r="B3777" t="s">
        <v>4841</v>
      </c>
      <c r="C3777" t="s">
        <v>179</v>
      </c>
      <c r="D3777" t="s">
        <v>180</v>
      </c>
      <c r="E3777" s="446" t="s">
        <v>5714</v>
      </c>
    </row>
    <row r="3778" spans="1:8" ht="14.4" x14ac:dyDescent="0.3">
      <c r="A3778">
        <v>14618</v>
      </c>
      <c r="B3778" t="s">
        <v>4843</v>
      </c>
      <c r="C3778" t="s">
        <v>179</v>
      </c>
      <c r="D3778" t="s">
        <v>180</v>
      </c>
      <c r="E3778" s="446" t="s">
        <v>8429</v>
      </c>
    </row>
    <row r="3779" spans="1:8" ht="14.4" x14ac:dyDescent="0.3">
      <c r="A3779">
        <v>40269</v>
      </c>
      <c r="B3779" t="s">
        <v>4844</v>
      </c>
      <c r="C3779" t="s">
        <v>179</v>
      </c>
      <c r="D3779" t="s">
        <v>180</v>
      </c>
      <c r="E3779" s="446" t="s">
        <v>8430</v>
      </c>
    </row>
    <row r="3780" spans="1:8" ht="14.4" x14ac:dyDescent="0.3">
      <c r="A3780">
        <v>6110</v>
      </c>
      <c r="B3780" t="s">
        <v>4845</v>
      </c>
      <c r="C3780" t="s">
        <v>375</v>
      </c>
      <c r="D3780" t="s">
        <v>180</v>
      </c>
      <c r="E3780" s="446" t="s">
        <v>6758</v>
      </c>
    </row>
    <row r="3781" spans="1:8" ht="14.4" x14ac:dyDescent="0.3">
      <c r="A3781">
        <v>40910</v>
      </c>
      <c r="B3781" t="s">
        <v>4846</v>
      </c>
      <c r="C3781" t="s">
        <v>378</v>
      </c>
      <c r="D3781" t="s">
        <v>180</v>
      </c>
      <c r="E3781" s="446" t="s">
        <v>8431</v>
      </c>
    </row>
    <row r="3782" spans="1:8" ht="14.4" x14ac:dyDescent="0.3">
      <c r="A3782">
        <v>6111</v>
      </c>
      <c r="B3782" t="s">
        <v>4847</v>
      </c>
      <c r="C3782" t="s">
        <v>375</v>
      </c>
      <c r="D3782" t="s">
        <v>189</v>
      </c>
      <c r="E3782" s="446" t="s">
        <v>2300</v>
      </c>
    </row>
    <row r="3783" spans="1:8" ht="14.4" x14ac:dyDescent="0.3">
      <c r="A3783">
        <v>41084</v>
      </c>
      <c r="B3783" t="s">
        <v>4848</v>
      </c>
      <c r="C3783" t="s">
        <v>378</v>
      </c>
      <c r="D3783" t="s">
        <v>180</v>
      </c>
      <c r="E3783" s="446" t="s">
        <v>6387</v>
      </c>
      <c r="H3783" s="198" t="str">
        <f>E3783</f>
        <v>3.587,28</v>
      </c>
    </row>
    <row r="3784" spans="1:8" ht="14.4" x14ac:dyDescent="0.3">
      <c r="A3784">
        <v>44535</v>
      </c>
      <c r="B3784" t="s">
        <v>8432</v>
      </c>
      <c r="C3784" t="s">
        <v>373</v>
      </c>
      <c r="D3784" t="s">
        <v>180</v>
      </c>
      <c r="E3784" s="446" t="s">
        <v>4849</v>
      </c>
    </row>
    <row r="3785" spans="1:8" ht="14.4" x14ac:dyDescent="0.3">
      <c r="A3785">
        <v>44945</v>
      </c>
      <c r="B3785" t="s">
        <v>4850</v>
      </c>
      <c r="C3785" t="s">
        <v>179</v>
      </c>
      <c r="D3785" t="s">
        <v>189</v>
      </c>
      <c r="E3785" s="446" t="s">
        <v>8433</v>
      </c>
    </row>
    <row r="3786" spans="1:8" ht="14.4" x14ac:dyDescent="0.3">
      <c r="A3786">
        <v>38637</v>
      </c>
      <c r="B3786" t="s">
        <v>8434</v>
      </c>
      <c r="C3786" t="s">
        <v>179</v>
      </c>
      <c r="D3786" t="s">
        <v>180</v>
      </c>
      <c r="E3786" s="446" t="s">
        <v>8435</v>
      </c>
    </row>
    <row r="3787" spans="1:8" ht="14.4" x14ac:dyDescent="0.3">
      <c r="A3787">
        <v>6150</v>
      </c>
      <c r="B3787" t="s">
        <v>8436</v>
      </c>
      <c r="C3787" t="s">
        <v>179</v>
      </c>
      <c r="D3787" t="s">
        <v>180</v>
      </c>
      <c r="E3787" s="446" t="s">
        <v>8437</v>
      </c>
    </row>
    <row r="3788" spans="1:8" ht="14.4" x14ac:dyDescent="0.3">
      <c r="A3788">
        <v>6136</v>
      </c>
      <c r="B3788" t="s">
        <v>8438</v>
      </c>
      <c r="C3788" t="s">
        <v>179</v>
      </c>
      <c r="D3788" t="s">
        <v>189</v>
      </c>
      <c r="E3788" s="446" t="s">
        <v>8439</v>
      </c>
    </row>
    <row r="3789" spans="1:8" ht="14.4" x14ac:dyDescent="0.3">
      <c r="A3789">
        <v>38638</v>
      </c>
      <c r="B3789" t="s">
        <v>8440</v>
      </c>
      <c r="C3789" t="s">
        <v>179</v>
      </c>
      <c r="D3789" t="s">
        <v>180</v>
      </c>
      <c r="E3789" s="446" t="s">
        <v>8441</v>
      </c>
    </row>
    <row r="3790" spans="1:8" ht="14.4" x14ac:dyDescent="0.3">
      <c r="A3790">
        <v>20262</v>
      </c>
      <c r="B3790" t="s">
        <v>4851</v>
      </c>
      <c r="C3790" t="s">
        <v>179</v>
      </c>
      <c r="D3790" t="s">
        <v>180</v>
      </c>
      <c r="E3790" s="446" t="s">
        <v>8442</v>
      </c>
    </row>
    <row r="3791" spans="1:8" ht="14.4" x14ac:dyDescent="0.3">
      <c r="A3791">
        <v>6145</v>
      </c>
      <c r="B3791" t="s">
        <v>8443</v>
      </c>
      <c r="C3791" t="s">
        <v>179</v>
      </c>
      <c r="D3791" t="s">
        <v>180</v>
      </c>
      <c r="E3791" s="446" t="s">
        <v>3583</v>
      </c>
    </row>
    <row r="3792" spans="1:8" ht="14.4" x14ac:dyDescent="0.3">
      <c r="A3792">
        <v>6149</v>
      </c>
      <c r="B3792" t="s">
        <v>8444</v>
      </c>
      <c r="C3792" t="s">
        <v>179</v>
      </c>
      <c r="D3792" t="s">
        <v>180</v>
      </c>
      <c r="E3792" s="446" t="s">
        <v>4180</v>
      </c>
    </row>
    <row r="3793" spans="1:5" ht="14.4" x14ac:dyDescent="0.3">
      <c r="A3793">
        <v>6146</v>
      </c>
      <c r="B3793" t="s">
        <v>8445</v>
      </c>
      <c r="C3793" t="s">
        <v>179</v>
      </c>
      <c r="D3793" t="s">
        <v>180</v>
      </c>
      <c r="E3793" s="446" t="s">
        <v>987</v>
      </c>
    </row>
    <row r="3794" spans="1:5" ht="14.4" x14ac:dyDescent="0.3">
      <c r="A3794">
        <v>44536</v>
      </c>
      <c r="B3794" t="s">
        <v>4852</v>
      </c>
      <c r="C3794" t="s">
        <v>252</v>
      </c>
      <c r="D3794" t="s">
        <v>180</v>
      </c>
      <c r="E3794" s="446" t="s">
        <v>3207</v>
      </c>
    </row>
    <row r="3795" spans="1:5" ht="14.4" x14ac:dyDescent="0.3">
      <c r="A3795">
        <v>39961</v>
      </c>
      <c r="B3795" t="s">
        <v>4853</v>
      </c>
      <c r="C3795" t="s">
        <v>179</v>
      </c>
      <c r="D3795" t="s">
        <v>180</v>
      </c>
      <c r="E3795" s="446" t="s">
        <v>6269</v>
      </c>
    </row>
    <row r="3796" spans="1:5" ht="14.4" x14ac:dyDescent="0.3">
      <c r="A3796">
        <v>42433</v>
      </c>
      <c r="B3796" t="s">
        <v>4854</v>
      </c>
      <c r="C3796" t="s">
        <v>179</v>
      </c>
      <c r="D3796" t="s">
        <v>180</v>
      </c>
      <c r="E3796" s="446" t="s">
        <v>4855</v>
      </c>
    </row>
    <row r="3797" spans="1:5" ht="14.4" x14ac:dyDescent="0.3">
      <c r="A3797">
        <v>42434</v>
      </c>
      <c r="B3797" t="s">
        <v>4856</v>
      </c>
      <c r="C3797" t="s">
        <v>179</v>
      </c>
      <c r="D3797" t="s">
        <v>180</v>
      </c>
      <c r="E3797" s="446" t="s">
        <v>4857</v>
      </c>
    </row>
    <row r="3798" spans="1:5" ht="14.4" x14ac:dyDescent="0.3">
      <c r="A3798">
        <v>42435</v>
      </c>
      <c r="B3798" t="s">
        <v>4858</v>
      </c>
      <c r="C3798" t="s">
        <v>179</v>
      </c>
      <c r="D3798" t="s">
        <v>180</v>
      </c>
      <c r="E3798" s="446" t="s">
        <v>4859</v>
      </c>
    </row>
    <row r="3799" spans="1:5" ht="14.4" x14ac:dyDescent="0.3">
      <c r="A3799">
        <v>38061</v>
      </c>
      <c r="B3799" t="s">
        <v>4860</v>
      </c>
      <c r="C3799" t="s">
        <v>179</v>
      </c>
      <c r="D3799" t="s">
        <v>180</v>
      </c>
      <c r="E3799" s="446" t="s">
        <v>8004</v>
      </c>
    </row>
    <row r="3800" spans="1:5" ht="14.4" x14ac:dyDescent="0.3">
      <c r="A3800">
        <v>20250</v>
      </c>
      <c r="B3800" t="s">
        <v>4861</v>
      </c>
      <c r="C3800" t="s">
        <v>252</v>
      </c>
      <c r="D3800" t="s">
        <v>189</v>
      </c>
      <c r="E3800" s="446" t="s">
        <v>8446</v>
      </c>
    </row>
    <row r="3801" spans="1:5" ht="14.4" x14ac:dyDescent="0.3">
      <c r="A3801">
        <v>13388</v>
      </c>
      <c r="B3801" t="s">
        <v>4863</v>
      </c>
      <c r="C3801" t="s">
        <v>252</v>
      </c>
      <c r="D3801" t="s">
        <v>180</v>
      </c>
      <c r="E3801" s="446" t="s">
        <v>8447</v>
      </c>
    </row>
    <row r="3802" spans="1:5" ht="14.4" x14ac:dyDescent="0.3">
      <c r="A3802">
        <v>39914</v>
      </c>
      <c r="B3802" t="s">
        <v>8448</v>
      </c>
      <c r="C3802" t="s">
        <v>252</v>
      </c>
      <c r="D3802" t="s">
        <v>180</v>
      </c>
      <c r="E3802" s="446" t="s">
        <v>8449</v>
      </c>
    </row>
    <row r="3803" spans="1:5" ht="14.4" x14ac:dyDescent="0.3">
      <c r="A3803">
        <v>12732</v>
      </c>
      <c r="B3803" t="s">
        <v>4864</v>
      </c>
      <c r="C3803" t="s">
        <v>179</v>
      </c>
      <c r="D3803" t="s">
        <v>180</v>
      </c>
      <c r="E3803" s="446" t="s">
        <v>8450</v>
      </c>
    </row>
    <row r="3804" spans="1:5" ht="14.4" x14ac:dyDescent="0.3">
      <c r="A3804">
        <v>6160</v>
      </c>
      <c r="B3804" t="s">
        <v>4865</v>
      </c>
      <c r="C3804" t="s">
        <v>375</v>
      </c>
      <c r="D3804" t="s">
        <v>189</v>
      </c>
      <c r="E3804" s="446" t="s">
        <v>337</v>
      </c>
    </row>
    <row r="3805" spans="1:5" ht="14.4" x14ac:dyDescent="0.3">
      <c r="A3805">
        <v>41087</v>
      </c>
      <c r="B3805" t="s">
        <v>4866</v>
      </c>
      <c r="C3805" t="s">
        <v>378</v>
      </c>
      <c r="D3805" t="s">
        <v>180</v>
      </c>
      <c r="E3805" s="446" t="s">
        <v>2550</v>
      </c>
    </row>
    <row r="3806" spans="1:5" ht="14.4" x14ac:dyDescent="0.3">
      <c r="A3806">
        <v>6166</v>
      </c>
      <c r="B3806" t="s">
        <v>4867</v>
      </c>
      <c r="C3806" t="s">
        <v>375</v>
      </c>
      <c r="D3806" t="s">
        <v>180</v>
      </c>
      <c r="E3806" s="446" t="s">
        <v>8451</v>
      </c>
    </row>
    <row r="3807" spans="1:5" ht="14.4" x14ac:dyDescent="0.3">
      <c r="A3807">
        <v>41088</v>
      </c>
      <c r="B3807" t="s">
        <v>4868</v>
      </c>
      <c r="C3807" t="s">
        <v>378</v>
      </c>
      <c r="D3807" t="s">
        <v>180</v>
      </c>
      <c r="E3807" s="446" t="s">
        <v>8452</v>
      </c>
    </row>
    <row r="3808" spans="1:5" ht="14.4" x14ac:dyDescent="0.3">
      <c r="A3808">
        <v>20232</v>
      </c>
      <c r="B3808" t="s">
        <v>8453</v>
      </c>
      <c r="C3808" t="s">
        <v>247</v>
      </c>
      <c r="D3808" t="s">
        <v>180</v>
      </c>
      <c r="E3808" s="446" t="s">
        <v>8454</v>
      </c>
    </row>
    <row r="3809" spans="1:5" ht="14.4" x14ac:dyDescent="0.3">
      <c r="A3809">
        <v>10856</v>
      </c>
      <c r="B3809" t="s">
        <v>4869</v>
      </c>
      <c r="C3809" t="s">
        <v>247</v>
      </c>
      <c r="D3809" t="s">
        <v>180</v>
      </c>
      <c r="E3809" s="446" t="s">
        <v>8455</v>
      </c>
    </row>
    <row r="3810" spans="1:5" ht="14.4" x14ac:dyDescent="0.3">
      <c r="A3810">
        <v>4828</v>
      </c>
      <c r="B3810" t="s">
        <v>8456</v>
      </c>
      <c r="C3810" t="s">
        <v>247</v>
      </c>
      <c r="D3810" t="s">
        <v>180</v>
      </c>
      <c r="E3810" s="446" t="s">
        <v>8457</v>
      </c>
    </row>
    <row r="3811" spans="1:5" ht="14.4" x14ac:dyDescent="0.3">
      <c r="A3811">
        <v>20249</v>
      </c>
      <c r="B3811" t="s">
        <v>8458</v>
      </c>
      <c r="C3811" t="s">
        <v>247</v>
      </c>
      <c r="D3811" t="s">
        <v>180</v>
      </c>
      <c r="E3811" s="446" t="s">
        <v>8459</v>
      </c>
    </row>
    <row r="3812" spans="1:5" ht="14.4" x14ac:dyDescent="0.3">
      <c r="A3812">
        <v>11609</v>
      </c>
      <c r="B3812" t="s">
        <v>4870</v>
      </c>
      <c r="C3812" t="s">
        <v>254</v>
      </c>
      <c r="D3812" t="s">
        <v>180</v>
      </c>
      <c r="E3812" s="446" t="s">
        <v>8460</v>
      </c>
    </row>
    <row r="3813" spans="1:5" ht="14.4" x14ac:dyDescent="0.3">
      <c r="A3813">
        <v>20083</v>
      </c>
      <c r="B3813" t="s">
        <v>4871</v>
      </c>
      <c r="C3813" t="s">
        <v>179</v>
      </c>
      <c r="D3813" t="s">
        <v>180</v>
      </c>
      <c r="E3813" s="446" t="s">
        <v>8461</v>
      </c>
    </row>
    <row r="3814" spans="1:5" ht="14.4" x14ac:dyDescent="0.3">
      <c r="A3814">
        <v>10691</v>
      </c>
      <c r="B3814" t="s">
        <v>4872</v>
      </c>
      <c r="C3814" t="s">
        <v>254</v>
      </c>
      <c r="D3814" t="s">
        <v>180</v>
      </c>
      <c r="E3814" s="446" t="s">
        <v>8410</v>
      </c>
    </row>
    <row r="3815" spans="1:5" ht="14.4" x14ac:dyDescent="0.3">
      <c r="A3815">
        <v>12295</v>
      </c>
      <c r="B3815" t="s">
        <v>4873</v>
      </c>
      <c r="C3815" t="s">
        <v>179</v>
      </c>
      <c r="D3815" t="s">
        <v>180</v>
      </c>
      <c r="E3815" s="446" t="s">
        <v>1048</v>
      </c>
    </row>
    <row r="3816" spans="1:5" ht="14.4" x14ac:dyDescent="0.3">
      <c r="A3816">
        <v>12296</v>
      </c>
      <c r="B3816" t="s">
        <v>4874</v>
      </c>
      <c r="C3816" t="s">
        <v>179</v>
      </c>
      <c r="D3816" t="s">
        <v>180</v>
      </c>
      <c r="E3816" s="446" t="s">
        <v>5616</v>
      </c>
    </row>
    <row r="3817" spans="1:5" ht="14.4" x14ac:dyDescent="0.3">
      <c r="A3817">
        <v>12294</v>
      </c>
      <c r="B3817" t="s">
        <v>4875</v>
      </c>
      <c r="C3817" t="s">
        <v>179</v>
      </c>
      <c r="D3817" t="s">
        <v>180</v>
      </c>
      <c r="E3817" s="446" t="s">
        <v>2807</v>
      </c>
    </row>
    <row r="3818" spans="1:5" ht="14.4" x14ac:dyDescent="0.3">
      <c r="A3818">
        <v>14543</v>
      </c>
      <c r="B3818" t="s">
        <v>4876</v>
      </c>
      <c r="C3818" t="s">
        <v>179</v>
      </c>
      <c r="D3818" t="s">
        <v>180</v>
      </c>
      <c r="E3818" s="446" t="s">
        <v>2336</v>
      </c>
    </row>
    <row r="3819" spans="1:5" ht="14.4" x14ac:dyDescent="0.3">
      <c r="A3819">
        <v>13329</v>
      </c>
      <c r="B3819" t="s">
        <v>4877</v>
      </c>
      <c r="C3819" t="s">
        <v>179</v>
      </c>
      <c r="D3819" t="s">
        <v>189</v>
      </c>
      <c r="E3819" s="446" t="s">
        <v>1582</v>
      </c>
    </row>
    <row r="3820" spans="1:5" ht="14.4" x14ac:dyDescent="0.3">
      <c r="A3820">
        <v>21047</v>
      </c>
      <c r="B3820" t="s">
        <v>4879</v>
      </c>
      <c r="C3820" t="s">
        <v>179</v>
      </c>
      <c r="D3820" t="s">
        <v>180</v>
      </c>
      <c r="E3820" s="446" t="s">
        <v>8462</v>
      </c>
    </row>
    <row r="3821" spans="1:5" ht="14.4" x14ac:dyDescent="0.3">
      <c r="A3821">
        <v>21042</v>
      </c>
      <c r="B3821" t="s">
        <v>4880</v>
      </c>
      <c r="C3821" t="s">
        <v>179</v>
      </c>
      <c r="D3821" t="s">
        <v>180</v>
      </c>
      <c r="E3821" s="446" t="s">
        <v>8463</v>
      </c>
    </row>
    <row r="3822" spans="1:5" ht="14.4" x14ac:dyDescent="0.3">
      <c r="A3822">
        <v>21043</v>
      </c>
      <c r="B3822" t="s">
        <v>4881</v>
      </c>
      <c r="C3822" t="s">
        <v>179</v>
      </c>
      <c r="D3822" t="s">
        <v>180</v>
      </c>
      <c r="E3822" s="446" t="s">
        <v>5674</v>
      </c>
    </row>
    <row r="3823" spans="1:5" ht="14.4" x14ac:dyDescent="0.3">
      <c r="A3823">
        <v>21044</v>
      </c>
      <c r="B3823" t="s">
        <v>4882</v>
      </c>
      <c r="C3823" t="s">
        <v>179</v>
      </c>
      <c r="D3823" t="s">
        <v>180</v>
      </c>
      <c r="E3823" s="446" t="s">
        <v>8464</v>
      </c>
    </row>
    <row r="3824" spans="1:5" ht="14.4" x14ac:dyDescent="0.3">
      <c r="A3824">
        <v>21045</v>
      </c>
      <c r="B3824" t="s">
        <v>4883</v>
      </c>
      <c r="C3824" t="s">
        <v>179</v>
      </c>
      <c r="D3824" t="s">
        <v>180</v>
      </c>
      <c r="E3824" s="446" t="s">
        <v>8465</v>
      </c>
    </row>
    <row r="3825" spans="1:5" ht="14.4" x14ac:dyDescent="0.3">
      <c r="A3825">
        <v>21041</v>
      </c>
      <c r="B3825" t="s">
        <v>4884</v>
      </c>
      <c r="C3825" t="s">
        <v>179</v>
      </c>
      <c r="D3825" t="s">
        <v>180</v>
      </c>
      <c r="E3825" s="446" t="s">
        <v>7960</v>
      </c>
    </row>
    <row r="3826" spans="1:5" ht="14.4" x14ac:dyDescent="0.3">
      <c r="A3826">
        <v>21040</v>
      </c>
      <c r="B3826" t="s">
        <v>4886</v>
      </c>
      <c r="C3826" t="s">
        <v>179</v>
      </c>
      <c r="D3826" t="s">
        <v>189</v>
      </c>
      <c r="E3826" s="446" t="s">
        <v>1093</v>
      </c>
    </row>
    <row r="3827" spans="1:5" ht="14.4" x14ac:dyDescent="0.3">
      <c r="A3827">
        <v>14149</v>
      </c>
      <c r="B3827" t="s">
        <v>4888</v>
      </c>
      <c r="C3827" t="s">
        <v>2819</v>
      </c>
      <c r="D3827" t="s">
        <v>180</v>
      </c>
      <c r="E3827" s="446" t="s">
        <v>8466</v>
      </c>
    </row>
    <row r="3828" spans="1:5" ht="14.4" x14ac:dyDescent="0.3">
      <c r="A3828">
        <v>38099</v>
      </c>
      <c r="B3828" t="s">
        <v>4889</v>
      </c>
      <c r="C3828" t="s">
        <v>179</v>
      </c>
      <c r="D3828" t="s">
        <v>180</v>
      </c>
      <c r="E3828" s="446" t="s">
        <v>1196</v>
      </c>
    </row>
    <row r="3829" spans="1:5" ht="14.4" x14ac:dyDescent="0.3">
      <c r="A3829">
        <v>38100</v>
      </c>
      <c r="B3829" t="s">
        <v>4890</v>
      </c>
      <c r="C3829" t="s">
        <v>179</v>
      </c>
      <c r="D3829" t="s">
        <v>180</v>
      </c>
      <c r="E3829" s="446" t="s">
        <v>2436</v>
      </c>
    </row>
    <row r="3830" spans="1:5" ht="14.4" x14ac:dyDescent="0.3">
      <c r="A3830">
        <v>7576</v>
      </c>
      <c r="B3830" t="s">
        <v>4891</v>
      </c>
      <c r="C3830" t="s">
        <v>179</v>
      </c>
      <c r="D3830" t="s">
        <v>180</v>
      </c>
      <c r="E3830" s="446" t="s">
        <v>8467</v>
      </c>
    </row>
    <row r="3831" spans="1:5" ht="14.4" x14ac:dyDescent="0.3">
      <c r="A3831">
        <v>3384</v>
      </c>
      <c r="B3831" t="s">
        <v>4892</v>
      </c>
      <c r="C3831" t="s">
        <v>179</v>
      </c>
      <c r="D3831" t="s">
        <v>180</v>
      </c>
      <c r="E3831" s="446" t="s">
        <v>2535</v>
      </c>
    </row>
    <row r="3832" spans="1:5" ht="14.4" x14ac:dyDescent="0.3">
      <c r="A3832">
        <v>7572</v>
      </c>
      <c r="B3832" t="s">
        <v>4893</v>
      </c>
      <c r="C3832" t="s">
        <v>179</v>
      </c>
      <c r="D3832" t="s">
        <v>180</v>
      </c>
      <c r="E3832" s="446" t="s">
        <v>8468</v>
      </c>
    </row>
    <row r="3833" spans="1:5" ht="14.4" x14ac:dyDescent="0.3">
      <c r="A3833">
        <v>3396</v>
      </c>
      <c r="B3833" t="s">
        <v>4894</v>
      </c>
      <c r="C3833" t="s">
        <v>179</v>
      </c>
      <c r="D3833" t="s">
        <v>180</v>
      </c>
      <c r="E3833" s="446" t="s">
        <v>7732</v>
      </c>
    </row>
    <row r="3834" spans="1:5" ht="14.4" x14ac:dyDescent="0.3">
      <c r="A3834">
        <v>37590</v>
      </c>
      <c r="B3834" t="s">
        <v>4895</v>
      </c>
      <c r="C3834" t="s">
        <v>179</v>
      </c>
      <c r="D3834" t="s">
        <v>180</v>
      </c>
      <c r="E3834" s="446" t="s">
        <v>4896</v>
      </c>
    </row>
    <row r="3835" spans="1:5" ht="14.4" x14ac:dyDescent="0.3">
      <c r="A3835">
        <v>37591</v>
      </c>
      <c r="B3835" t="s">
        <v>4897</v>
      </c>
      <c r="C3835" t="s">
        <v>179</v>
      </c>
      <c r="D3835" t="s">
        <v>180</v>
      </c>
      <c r="E3835" s="446" t="s">
        <v>4898</v>
      </c>
    </row>
    <row r="3836" spans="1:5" ht="14.4" x14ac:dyDescent="0.3">
      <c r="A3836">
        <v>12626</v>
      </c>
      <c r="B3836" t="s">
        <v>4899</v>
      </c>
      <c r="C3836" t="s">
        <v>179</v>
      </c>
      <c r="D3836" t="s">
        <v>180</v>
      </c>
      <c r="E3836" s="446" t="s">
        <v>6521</v>
      </c>
    </row>
    <row r="3837" spans="1:5" ht="14.4" x14ac:dyDescent="0.3">
      <c r="A3837">
        <v>11033</v>
      </c>
      <c r="B3837" t="s">
        <v>4900</v>
      </c>
      <c r="C3837" t="s">
        <v>179</v>
      </c>
      <c r="D3837" t="s">
        <v>180</v>
      </c>
      <c r="E3837" s="446" t="s">
        <v>2058</v>
      </c>
    </row>
    <row r="3838" spans="1:5" ht="14.4" x14ac:dyDescent="0.3">
      <c r="A3838">
        <v>390</v>
      </c>
      <c r="B3838" t="s">
        <v>4901</v>
      </c>
      <c r="C3838" t="s">
        <v>179</v>
      </c>
      <c r="D3838" t="s">
        <v>180</v>
      </c>
      <c r="E3838" s="446" t="s">
        <v>5374</v>
      </c>
    </row>
    <row r="3839" spans="1:5" ht="14.4" x14ac:dyDescent="0.3">
      <c r="A3839">
        <v>42436</v>
      </c>
      <c r="B3839" t="s">
        <v>4902</v>
      </c>
      <c r="C3839" t="s">
        <v>179</v>
      </c>
      <c r="D3839" t="s">
        <v>180</v>
      </c>
      <c r="E3839" s="446" t="s">
        <v>4903</v>
      </c>
    </row>
    <row r="3840" spans="1:5" ht="14.4" x14ac:dyDescent="0.3">
      <c r="A3840">
        <v>6194</v>
      </c>
      <c r="B3840" t="s">
        <v>4904</v>
      </c>
      <c r="C3840" t="s">
        <v>247</v>
      </c>
      <c r="D3840" t="s">
        <v>180</v>
      </c>
      <c r="E3840" s="446" t="s">
        <v>6744</v>
      </c>
    </row>
    <row r="3841" spans="1:8" ht="14.4" x14ac:dyDescent="0.3">
      <c r="A3841">
        <v>10567</v>
      </c>
      <c r="B3841" t="s">
        <v>4905</v>
      </c>
      <c r="C3841" t="s">
        <v>247</v>
      </c>
      <c r="D3841" t="s">
        <v>180</v>
      </c>
      <c r="E3841" s="446" t="s">
        <v>8469</v>
      </c>
    </row>
    <row r="3842" spans="1:8" ht="14.4" x14ac:dyDescent="0.3">
      <c r="A3842">
        <v>6212</v>
      </c>
      <c r="B3842" t="s">
        <v>4906</v>
      </c>
      <c r="C3842" t="s">
        <v>247</v>
      </c>
      <c r="D3842" t="s">
        <v>189</v>
      </c>
      <c r="E3842" s="446" t="s">
        <v>8470</v>
      </c>
    </row>
    <row r="3843" spans="1:8" ht="14.4" x14ac:dyDescent="0.3">
      <c r="A3843">
        <v>3993</v>
      </c>
      <c r="B3843" t="s">
        <v>4907</v>
      </c>
      <c r="C3843" t="s">
        <v>693</v>
      </c>
      <c r="D3843" t="s">
        <v>180</v>
      </c>
      <c r="E3843" s="446" t="s">
        <v>8471</v>
      </c>
    </row>
    <row r="3844" spans="1:8" ht="14.4" x14ac:dyDescent="0.3">
      <c r="A3844">
        <v>3990</v>
      </c>
      <c r="B3844" t="s">
        <v>4908</v>
      </c>
      <c r="C3844" t="s">
        <v>247</v>
      </c>
      <c r="D3844" t="s">
        <v>180</v>
      </c>
      <c r="E3844" s="446" t="s">
        <v>1229</v>
      </c>
    </row>
    <row r="3845" spans="1:8" ht="14.4" x14ac:dyDescent="0.3">
      <c r="A3845">
        <v>3992</v>
      </c>
      <c r="B3845" t="s">
        <v>4909</v>
      </c>
      <c r="C3845" t="s">
        <v>247</v>
      </c>
      <c r="D3845" t="s">
        <v>180</v>
      </c>
      <c r="E3845" s="446" t="s">
        <v>8472</v>
      </c>
    </row>
    <row r="3846" spans="1:8" ht="14.4" x14ac:dyDescent="0.3">
      <c r="A3846">
        <v>6178</v>
      </c>
      <c r="B3846" t="s">
        <v>8473</v>
      </c>
      <c r="C3846" t="s">
        <v>693</v>
      </c>
      <c r="D3846" t="s">
        <v>180</v>
      </c>
      <c r="E3846" s="446" t="s">
        <v>8474</v>
      </c>
    </row>
    <row r="3847" spans="1:8" ht="14.4" x14ac:dyDescent="0.3">
      <c r="A3847">
        <v>6180</v>
      </c>
      <c r="B3847" t="s">
        <v>8475</v>
      </c>
      <c r="C3847" t="s">
        <v>693</v>
      </c>
      <c r="D3847" t="s">
        <v>189</v>
      </c>
      <c r="E3847" s="446" t="s">
        <v>8476</v>
      </c>
    </row>
    <row r="3848" spans="1:8" ht="14.4" x14ac:dyDescent="0.3">
      <c r="A3848">
        <v>6182</v>
      </c>
      <c r="B3848" t="s">
        <v>8477</v>
      </c>
      <c r="C3848" t="s">
        <v>693</v>
      </c>
      <c r="D3848" t="s">
        <v>180</v>
      </c>
      <c r="E3848" s="446" t="s">
        <v>8478</v>
      </c>
      <c r="G3848" s="199">
        <f>E3848*220</f>
        <v>104555</v>
      </c>
      <c r="H3848" s="199">
        <f>G3848/2.11554</f>
        <v>49422.369702298223</v>
      </c>
    </row>
    <row r="3849" spans="1:8" ht="14.4" x14ac:dyDescent="0.3">
      <c r="A3849">
        <v>43614</v>
      </c>
      <c r="B3849" t="s">
        <v>4910</v>
      </c>
      <c r="C3849" t="s">
        <v>247</v>
      </c>
      <c r="D3849" t="s">
        <v>180</v>
      </c>
      <c r="E3849" s="446" t="s">
        <v>6911</v>
      </c>
      <c r="G3849" s="199" t="str">
        <f>E3849</f>
        <v>17,41</v>
      </c>
      <c r="H3849" s="199">
        <f>G3849/1.7146</f>
        <v>10.15397177184183</v>
      </c>
    </row>
    <row r="3850" spans="1:8" ht="14.4" x14ac:dyDescent="0.3">
      <c r="A3850">
        <v>6193</v>
      </c>
      <c r="B3850" t="s">
        <v>4911</v>
      </c>
      <c r="C3850" t="s">
        <v>247</v>
      </c>
      <c r="D3850" t="s">
        <v>180</v>
      </c>
      <c r="E3850" s="446" t="s">
        <v>8127</v>
      </c>
    </row>
    <row r="3851" spans="1:8" ht="14.4" x14ac:dyDescent="0.3">
      <c r="A3851">
        <v>6189</v>
      </c>
      <c r="B3851" t="s">
        <v>4912</v>
      </c>
      <c r="C3851" t="s">
        <v>247</v>
      </c>
      <c r="D3851" t="s">
        <v>180</v>
      </c>
      <c r="E3851" s="446" t="s">
        <v>8479</v>
      </c>
    </row>
    <row r="3852" spans="1:8" ht="14.4" x14ac:dyDescent="0.3">
      <c r="A3852">
        <v>6214</v>
      </c>
      <c r="B3852" t="s">
        <v>4913</v>
      </c>
      <c r="C3852" t="s">
        <v>693</v>
      </c>
      <c r="D3852" t="s">
        <v>180</v>
      </c>
      <c r="E3852" s="446" t="s">
        <v>8152</v>
      </c>
    </row>
    <row r="3853" spans="1:8" ht="14.4" x14ac:dyDescent="0.3">
      <c r="A3853">
        <v>36153</v>
      </c>
      <c r="B3853" t="s">
        <v>4914</v>
      </c>
      <c r="C3853" t="s">
        <v>179</v>
      </c>
      <c r="D3853" t="s">
        <v>180</v>
      </c>
      <c r="E3853" s="446" t="s">
        <v>8480</v>
      </c>
    </row>
    <row r="3854" spans="1:8" ht="14.4" x14ac:dyDescent="0.3">
      <c r="A3854">
        <v>10740</v>
      </c>
      <c r="B3854" t="s">
        <v>8481</v>
      </c>
      <c r="C3854" t="s">
        <v>179</v>
      </c>
      <c r="D3854" t="s">
        <v>180</v>
      </c>
      <c r="E3854" s="446" t="s">
        <v>8482</v>
      </c>
    </row>
    <row r="3855" spans="1:8" ht="14.4" x14ac:dyDescent="0.3">
      <c r="A3855">
        <v>13914</v>
      </c>
      <c r="B3855" t="s">
        <v>4915</v>
      </c>
      <c r="C3855" t="s">
        <v>179</v>
      </c>
      <c r="D3855" t="s">
        <v>180</v>
      </c>
      <c r="E3855" s="446" t="s">
        <v>8483</v>
      </c>
    </row>
    <row r="3856" spans="1:8" ht="14.4" x14ac:dyDescent="0.3">
      <c r="A3856">
        <v>10742</v>
      </c>
      <c r="B3856" t="s">
        <v>4916</v>
      </c>
      <c r="C3856" t="s">
        <v>179</v>
      </c>
      <c r="D3856" t="s">
        <v>189</v>
      </c>
      <c r="E3856" s="446" t="s">
        <v>8484</v>
      </c>
    </row>
    <row r="3857" spans="1:5" ht="14.4" x14ac:dyDescent="0.3">
      <c r="A3857">
        <v>38465</v>
      </c>
      <c r="B3857" t="s">
        <v>4917</v>
      </c>
      <c r="C3857" t="s">
        <v>179</v>
      </c>
      <c r="D3857" t="s">
        <v>180</v>
      </c>
      <c r="E3857" s="446" t="s">
        <v>7057</v>
      </c>
    </row>
    <row r="3858" spans="1:5" ht="14.4" x14ac:dyDescent="0.3">
      <c r="A3858">
        <v>7543</v>
      </c>
      <c r="B3858" t="s">
        <v>4918</v>
      </c>
      <c r="C3858" t="s">
        <v>179</v>
      </c>
      <c r="D3858" t="s">
        <v>180</v>
      </c>
      <c r="E3858" s="446" t="s">
        <v>1153</v>
      </c>
    </row>
    <row r="3859" spans="1:5" ht="14.4" x14ac:dyDescent="0.3">
      <c r="A3859">
        <v>43427</v>
      </c>
      <c r="B3859" t="s">
        <v>4919</v>
      </c>
      <c r="C3859" t="s">
        <v>179</v>
      </c>
      <c r="D3859" t="s">
        <v>180</v>
      </c>
      <c r="E3859" s="446" t="s">
        <v>8485</v>
      </c>
    </row>
    <row r="3860" spans="1:5" ht="14.4" x14ac:dyDescent="0.3">
      <c r="A3860">
        <v>41613</v>
      </c>
      <c r="B3860" t="s">
        <v>4920</v>
      </c>
      <c r="C3860" t="s">
        <v>179</v>
      </c>
      <c r="D3860" t="s">
        <v>180</v>
      </c>
      <c r="E3860" s="446" t="s">
        <v>8486</v>
      </c>
    </row>
    <row r="3861" spans="1:5" ht="14.4" x14ac:dyDescent="0.3">
      <c r="A3861">
        <v>41614</v>
      </c>
      <c r="B3861" t="s">
        <v>4921</v>
      </c>
      <c r="C3861" t="s">
        <v>179</v>
      </c>
      <c r="D3861" t="s">
        <v>180</v>
      </c>
      <c r="E3861" s="446" t="s">
        <v>8487</v>
      </c>
    </row>
    <row r="3862" spans="1:5" ht="14.4" x14ac:dyDescent="0.3">
      <c r="A3862">
        <v>41615</v>
      </c>
      <c r="B3862" t="s">
        <v>4922</v>
      </c>
      <c r="C3862" t="s">
        <v>179</v>
      </c>
      <c r="D3862" t="s">
        <v>180</v>
      </c>
      <c r="E3862" s="446" t="s">
        <v>8488</v>
      </c>
    </row>
    <row r="3863" spans="1:5" ht="14.4" x14ac:dyDescent="0.3">
      <c r="A3863">
        <v>41616</v>
      </c>
      <c r="B3863" t="s">
        <v>4923</v>
      </c>
      <c r="C3863" t="s">
        <v>179</v>
      </c>
      <c r="D3863" t="s">
        <v>180</v>
      </c>
      <c r="E3863" s="446" t="s">
        <v>8489</v>
      </c>
    </row>
    <row r="3864" spans="1:5" ht="14.4" x14ac:dyDescent="0.3">
      <c r="A3864">
        <v>41617</v>
      </c>
      <c r="B3864" t="s">
        <v>4924</v>
      </c>
      <c r="C3864" t="s">
        <v>179</v>
      </c>
      <c r="D3864" t="s">
        <v>180</v>
      </c>
      <c r="E3864" s="446" t="s">
        <v>8490</v>
      </c>
    </row>
    <row r="3865" spans="1:5" ht="14.4" x14ac:dyDescent="0.3">
      <c r="A3865">
        <v>41618</v>
      </c>
      <c r="B3865" t="s">
        <v>4925</v>
      </c>
      <c r="C3865" t="s">
        <v>179</v>
      </c>
      <c r="D3865" t="s">
        <v>180</v>
      </c>
      <c r="E3865" s="446" t="s">
        <v>8491</v>
      </c>
    </row>
    <row r="3866" spans="1:5" ht="14.4" x14ac:dyDescent="0.3">
      <c r="A3866">
        <v>43428</v>
      </c>
      <c r="B3866" t="s">
        <v>4926</v>
      </c>
      <c r="C3866" t="s">
        <v>179</v>
      </c>
      <c r="D3866" t="s">
        <v>180</v>
      </c>
      <c r="E3866" s="446" t="s">
        <v>8492</v>
      </c>
    </row>
    <row r="3867" spans="1:5" ht="14.4" x14ac:dyDescent="0.3">
      <c r="A3867">
        <v>41619</v>
      </c>
      <c r="B3867" t="s">
        <v>8493</v>
      </c>
      <c r="C3867" t="s">
        <v>179</v>
      </c>
      <c r="D3867" t="s">
        <v>180</v>
      </c>
      <c r="E3867" s="446" t="s">
        <v>6267</v>
      </c>
    </row>
    <row r="3868" spans="1:5" ht="14.4" x14ac:dyDescent="0.3">
      <c r="A3868">
        <v>41620</v>
      </c>
      <c r="B3868" t="s">
        <v>8494</v>
      </c>
      <c r="C3868" t="s">
        <v>179</v>
      </c>
      <c r="D3868" t="s">
        <v>180</v>
      </c>
      <c r="E3868" s="446" t="s">
        <v>8495</v>
      </c>
    </row>
    <row r="3869" spans="1:5" ht="14.4" x14ac:dyDescent="0.3">
      <c r="A3869">
        <v>41622</v>
      </c>
      <c r="B3869" t="s">
        <v>8496</v>
      </c>
      <c r="C3869" t="s">
        <v>179</v>
      </c>
      <c r="D3869" t="s">
        <v>180</v>
      </c>
      <c r="E3869" s="446" t="s">
        <v>8497</v>
      </c>
    </row>
    <row r="3870" spans="1:5" ht="14.4" x14ac:dyDescent="0.3">
      <c r="A3870">
        <v>41623</v>
      </c>
      <c r="B3870" t="s">
        <v>8498</v>
      </c>
      <c r="C3870" t="s">
        <v>179</v>
      </c>
      <c r="D3870" t="s">
        <v>180</v>
      </c>
      <c r="E3870" s="446" t="s">
        <v>8499</v>
      </c>
    </row>
    <row r="3871" spans="1:5" ht="14.4" x14ac:dyDescent="0.3">
      <c r="A3871">
        <v>41624</v>
      </c>
      <c r="B3871" t="s">
        <v>8500</v>
      </c>
      <c r="C3871" t="s">
        <v>179</v>
      </c>
      <c r="D3871" t="s">
        <v>180</v>
      </c>
      <c r="E3871" s="446" t="s">
        <v>8501</v>
      </c>
    </row>
    <row r="3872" spans="1:5" ht="14.4" x14ac:dyDescent="0.3">
      <c r="A3872">
        <v>41625</v>
      </c>
      <c r="B3872" t="s">
        <v>8502</v>
      </c>
      <c r="C3872" t="s">
        <v>179</v>
      </c>
      <c r="D3872" t="s">
        <v>180</v>
      </c>
      <c r="E3872" s="446" t="s">
        <v>8503</v>
      </c>
    </row>
    <row r="3873" spans="1:5" ht="14.4" x14ac:dyDescent="0.3">
      <c r="A3873">
        <v>39352</v>
      </c>
      <c r="B3873" t="s">
        <v>4927</v>
      </c>
      <c r="C3873" t="s">
        <v>179</v>
      </c>
      <c r="D3873" t="s">
        <v>180</v>
      </c>
      <c r="E3873" s="446" t="s">
        <v>3207</v>
      </c>
    </row>
    <row r="3874" spans="1:5" ht="14.4" x14ac:dyDescent="0.3">
      <c r="A3874">
        <v>39346</v>
      </c>
      <c r="B3874" t="s">
        <v>4928</v>
      </c>
      <c r="C3874" t="s">
        <v>179</v>
      </c>
      <c r="D3874" t="s">
        <v>180</v>
      </c>
      <c r="E3874" s="446" t="s">
        <v>3207</v>
      </c>
    </row>
    <row r="3875" spans="1:5" ht="14.4" x14ac:dyDescent="0.3">
      <c r="A3875">
        <v>39350</v>
      </c>
      <c r="B3875" t="s">
        <v>4929</v>
      </c>
      <c r="C3875" t="s">
        <v>179</v>
      </c>
      <c r="D3875" t="s">
        <v>180</v>
      </c>
      <c r="E3875" s="446" t="s">
        <v>1281</v>
      </c>
    </row>
    <row r="3876" spans="1:5" ht="14.4" x14ac:dyDescent="0.3">
      <c r="A3876">
        <v>39351</v>
      </c>
      <c r="B3876" t="s">
        <v>4930</v>
      </c>
      <c r="C3876" t="s">
        <v>179</v>
      </c>
      <c r="D3876" t="s">
        <v>180</v>
      </c>
      <c r="E3876" s="446" t="s">
        <v>2857</v>
      </c>
    </row>
    <row r="3877" spans="1:5" ht="14.4" x14ac:dyDescent="0.3">
      <c r="A3877">
        <v>38837</v>
      </c>
      <c r="B3877" t="s">
        <v>4931</v>
      </c>
      <c r="C3877" t="s">
        <v>179</v>
      </c>
      <c r="D3877" t="s">
        <v>180</v>
      </c>
      <c r="E3877" s="446" t="s">
        <v>6163</v>
      </c>
    </row>
    <row r="3878" spans="1:5" ht="14.4" x14ac:dyDescent="0.3">
      <c r="A3878">
        <v>38836</v>
      </c>
      <c r="B3878" t="s">
        <v>4932</v>
      </c>
      <c r="C3878" t="s">
        <v>179</v>
      </c>
      <c r="D3878" t="s">
        <v>180</v>
      </c>
      <c r="E3878" s="446" t="s">
        <v>8504</v>
      </c>
    </row>
    <row r="3879" spans="1:5" ht="14.4" x14ac:dyDescent="0.3">
      <c r="A3879">
        <v>2666</v>
      </c>
      <c r="B3879" t="s">
        <v>8505</v>
      </c>
      <c r="C3879" t="s">
        <v>179</v>
      </c>
      <c r="D3879" t="s">
        <v>180</v>
      </c>
      <c r="E3879" s="446" t="s">
        <v>6164</v>
      </c>
    </row>
    <row r="3880" spans="1:5" ht="14.4" x14ac:dyDescent="0.3">
      <c r="A3880">
        <v>2668</v>
      </c>
      <c r="B3880" t="s">
        <v>8506</v>
      </c>
      <c r="C3880" t="s">
        <v>179</v>
      </c>
      <c r="D3880" t="s">
        <v>180</v>
      </c>
      <c r="E3880" s="446" t="s">
        <v>1511</v>
      </c>
    </row>
    <row r="3881" spans="1:5" ht="14.4" x14ac:dyDescent="0.3">
      <c r="A3881">
        <v>2664</v>
      </c>
      <c r="B3881" t="s">
        <v>8507</v>
      </c>
      <c r="C3881" t="s">
        <v>179</v>
      </c>
      <c r="D3881" t="s">
        <v>180</v>
      </c>
      <c r="E3881" s="446" t="s">
        <v>7751</v>
      </c>
    </row>
    <row r="3882" spans="1:5" ht="14.4" x14ac:dyDescent="0.3">
      <c r="A3882">
        <v>2662</v>
      </c>
      <c r="B3882" t="s">
        <v>8508</v>
      </c>
      <c r="C3882" t="s">
        <v>179</v>
      </c>
      <c r="D3882" t="s">
        <v>180</v>
      </c>
      <c r="E3882" s="446" t="s">
        <v>8509</v>
      </c>
    </row>
    <row r="3883" spans="1:5" ht="14.4" x14ac:dyDescent="0.3">
      <c r="A3883">
        <v>20964</v>
      </c>
      <c r="B3883" t="s">
        <v>4933</v>
      </c>
      <c r="C3883" t="s">
        <v>179</v>
      </c>
      <c r="D3883" t="s">
        <v>180</v>
      </c>
      <c r="E3883" s="446" t="s">
        <v>1131</v>
      </c>
    </row>
    <row r="3884" spans="1:5" ht="14.4" x14ac:dyDescent="0.3">
      <c r="A3884">
        <v>10905</v>
      </c>
      <c r="B3884" t="s">
        <v>4934</v>
      </c>
      <c r="C3884" t="s">
        <v>179</v>
      </c>
      <c r="D3884" t="s">
        <v>180</v>
      </c>
      <c r="E3884" s="446" t="s">
        <v>8510</v>
      </c>
    </row>
    <row r="3885" spans="1:5" ht="14.4" x14ac:dyDescent="0.3">
      <c r="A3885">
        <v>11289</v>
      </c>
      <c r="B3885" t="s">
        <v>4935</v>
      </c>
      <c r="C3885" t="s">
        <v>179</v>
      </c>
      <c r="D3885" t="s">
        <v>180</v>
      </c>
      <c r="E3885" s="446" t="s">
        <v>8511</v>
      </c>
    </row>
    <row r="3886" spans="1:5" ht="14.4" x14ac:dyDescent="0.3">
      <c r="A3886">
        <v>11241</v>
      </c>
      <c r="B3886" t="s">
        <v>4936</v>
      </c>
      <c r="C3886" t="s">
        <v>179</v>
      </c>
      <c r="D3886" t="s">
        <v>180</v>
      </c>
      <c r="E3886" s="446" t="s">
        <v>8512</v>
      </c>
    </row>
    <row r="3887" spans="1:5" ht="14.4" x14ac:dyDescent="0.3">
      <c r="A3887">
        <v>11301</v>
      </c>
      <c r="B3887" t="s">
        <v>4937</v>
      </c>
      <c r="C3887" t="s">
        <v>179</v>
      </c>
      <c r="D3887" t="s">
        <v>180</v>
      </c>
      <c r="E3887" s="446" t="s">
        <v>8513</v>
      </c>
    </row>
    <row r="3888" spans="1:5" ht="14.4" x14ac:dyDescent="0.3">
      <c r="A3888">
        <v>21090</v>
      </c>
      <c r="B3888" t="s">
        <v>4938</v>
      </c>
      <c r="C3888" t="s">
        <v>179</v>
      </c>
      <c r="D3888" t="s">
        <v>180</v>
      </c>
      <c r="E3888" s="446" t="s">
        <v>8514</v>
      </c>
    </row>
    <row r="3889" spans="1:5" ht="14.4" x14ac:dyDescent="0.3">
      <c r="A3889">
        <v>11315</v>
      </c>
      <c r="B3889" t="s">
        <v>4939</v>
      </c>
      <c r="C3889" t="s">
        <v>179</v>
      </c>
      <c r="D3889" t="s">
        <v>180</v>
      </c>
      <c r="E3889" s="446" t="s">
        <v>8515</v>
      </c>
    </row>
    <row r="3890" spans="1:5" ht="14.4" x14ac:dyDescent="0.3">
      <c r="A3890">
        <v>21071</v>
      </c>
      <c r="B3890" t="s">
        <v>4940</v>
      </c>
      <c r="C3890" t="s">
        <v>179</v>
      </c>
      <c r="D3890" t="s">
        <v>180</v>
      </c>
      <c r="E3890" s="446" t="s">
        <v>8516</v>
      </c>
    </row>
    <row r="3891" spans="1:5" ht="14.4" x14ac:dyDescent="0.3">
      <c r="A3891">
        <v>14112</v>
      </c>
      <c r="B3891" t="s">
        <v>4941</v>
      </c>
      <c r="C3891" t="s">
        <v>179</v>
      </c>
      <c r="D3891" t="s">
        <v>180</v>
      </c>
      <c r="E3891" s="446" t="s">
        <v>8517</v>
      </c>
    </row>
    <row r="3892" spans="1:5" ht="14.4" x14ac:dyDescent="0.3">
      <c r="A3892">
        <v>11316</v>
      </c>
      <c r="B3892" t="s">
        <v>4942</v>
      </c>
      <c r="C3892" t="s">
        <v>179</v>
      </c>
      <c r="D3892" t="s">
        <v>180</v>
      </c>
      <c r="E3892" s="446" t="s">
        <v>8518</v>
      </c>
    </row>
    <row r="3893" spans="1:5" ht="14.4" x14ac:dyDescent="0.3">
      <c r="A3893">
        <v>6243</v>
      </c>
      <c r="B3893" t="s">
        <v>4943</v>
      </c>
      <c r="C3893" t="s">
        <v>179</v>
      </c>
      <c r="D3893" t="s">
        <v>189</v>
      </c>
      <c r="E3893" s="446" t="s">
        <v>8519</v>
      </c>
    </row>
    <row r="3894" spans="1:5" ht="14.4" x14ac:dyDescent="0.3">
      <c r="A3894">
        <v>6240</v>
      </c>
      <c r="B3894" t="s">
        <v>4944</v>
      </c>
      <c r="C3894" t="s">
        <v>179</v>
      </c>
      <c r="D3894" t="s">
        <v>180</v>
      </c>
      <c r="E3894" s="446" t="s">
        <v>8520</v>
      </c>
    </row>
    <row r="3895" spans="1:5" ht="14.4" x14ac:dyDescent="0.3">
      <c r="A3895">
        <v>11296</v>
      </c>
      <c r="B3895" t="s">
        <v>4945</v>
      </c>
      <c r="C3895" t="s">
        <v>179</v>
      </c>
      <c r="D3895" t="s">
        <v>180</v>
      </c>
      <c r="E3895" s="446" t="s">
        <v>8521</v>
      </c>
    </row>
    <row r="3896" spans="1:5" ht="14.4" x14ac:dyDescent="0.3">
      <c r="A3896">
        <v>11299</v>
      </c>
      <c r="B3896" t="s">
        <v>4946</v>
      </c>
      <c r="C3896" t="s">
        <v>179</v>
      </c>
      <c r="D3896" t="s">
        <v>180</v>
      </c>
      <c r="E3896" s="446" t="s">
        <v>8522</v>
      </c>
    </row>
    <row r="3897" spans="1:5" ht="14.4" x14ac:dyDescent="0.3">
      <c r="A3897">
        <v>11688</v>
      </c>
      <c r="B3897" t="s">
        <v>4947</v>
      </c>
      <c r="C3897" t="s">
        <v>179</v>
      </c>
      <c r="D3897" t="s">
        <v>180</v>
      </c>
      <c r="E3897" s="446" t="s">
        <v>8523</v>
      </c>
    </row>
    <row r="3898" spans="1:5" ht="14.4" x14ac:dyDescent="0.3">
      <c r="A3898">
        <v>37736</v>
      </c>
      <c r="B3898" t="s">
        <v>4948</v>
      </c>
      <c r="C3898" t="s">
        <v>179</v>
      </c>
      <c r="D3898" t="s">
        <v>189</v>
      </c>
      <c r="E3898" s="446" t="s">
        <v>8524</v>
      </c>
    </row>
    <row r="3899" spans="1:5" ht="14.4" x14ac:dyDescent="0.3">
      <c r="A3899">
        <v>37739</v>
      </c>
      <c r="B3899" t="s">
        <v>4949</v>
      </c>
      <c r="C3899" t="s">
        <v>179</v>
      </c>
      <c r="D3899" t="s">
        <v>180</v>
      </c>
      <c r="E3899" s="446" t="s">
        <v>8525</v>
      </c>
    </row>
    <row r="3900" spans="1:5" ht="14.4" x14ac:dyDescent="0.3">
      <c r="A3900">
        <v>37740</v>
      </c>
      <c r="B3900" t="s">
        <v>4950</v>
      </c>
      <c r="C3900" t="s">
        <v>179</v>
      </c>
      <c r="D3900" t="s">
        <v>180</v>
      </c>
      <c r="E3900" s="446" t="s">
        <v>8526</v>
      </c>
    </row>
    <row r="3901" spans="1:5" ht="14.4" x14ac:dyDescent="0.3">
      <c r="A3901">
        <v>37738</v>
      </c>
      <c r="B3901" t="s">
        <v>4951</v>
      </c>
      <c r="C3901" t="s">
        <v>179</v>
      </c>
      <c r="D3901" t="s">
        <v>180</v>
      </c>
      <c r="E3901" s="446" t="s">
        <v>8527</v>
      </c>
    </row>
    <row r="3902" spans="1:5" ht="14.4" x14ac:dyDescent="0.3">
      <c r="A3902">
        <v>37737</v>
      </c>
      <c r="B3902" t="s">
        <v>4952</v>
      </c>
      <c r="C3902" t="s">
        <v>179</v>
      </c>
      <c r="D3902" t="s">
        <v>180</v>
      </c>
      <c r="E3902" s="446" t="s">
        <v>8528</v>
      </c>
    </row>
    <row r="3903" spans="1:5" ht="14.4" x14ac:dyDescent="0.3">
      <c r="A3903">
        <v>25014</v>
      </c>
      <c r="B3903" t="s">
        <v>4953</v>
      </c>
      <c r="C3903" t="s">
        <v>179</v>
      </c>
      <c r="D3903" t="s">
        <v>180</v>
      </c>
      <c r="E3903" s="446" t="s">
        <v>8529</v>
      </c>
    </row>
    <row r="3904" spans="1:5" ht="14.4" x14ac:dyDescent="0.3">
      <c r="A3904">
        <v>25013</v>
      </c>
      <c r="B3904" t="s">
        <v>4954</v>
      </c>
      <c r="C3904" t="s">
        <v>179</v>
      </c>
      <c r="D3904" t="s">
        <v>180</v>
      </c>
      <c r="E3904" s="446" t="s">
        <v>8530</v>
      </c>
    </row>
    <row r="3905" spans="1:5" ht="14.4" x14ac:dyDescent="0.3">
      <c r="A3905">
        <v>14405</v>
      </c>
      <c r="B3905" t="s">
        <v>4955</v>
      </c>
      <c r="C3905" t="s">
        <v>179</v>
      </c>
      <c r="D3905" t="s">
        <v>180</v>
      </c>
      <c r="E3905" s="446" t="s">
        <v>8531</v>
      </c>
    </row>
    <row r="3906" spans="1:5" ht="14.4" x14ac:dyDescent="0.3">
      <c r="A3906">
        <v>20271</v>
      </c>
      <c r="B3906" t="s">
        <v>4956</v>
      </c>
      <c r="C3906" t="s">
        <v>179</v>
      </c>
      <c r="D3906" t="s">
        <v>180</v>
      </c>
      <c r="E3906" s="446" t="s">
        <v>8532</v>
      </c>
    </row>
    <row r="3907" spans="1:5" ht="14.4" x14ac:dyDescent="0.3">
      <c r="A3907">
        <v>10423</v>
      </c>
      <c r="B3907" t="s">
        <v>4957</v>
      </c>
      <c r="C3907" t="s">
        <v>179</v>
      </c>
      <c r="D3907" t="s">
        <v>180</v>
      </c>
      <c r="E3907" s="446" t="s">
        <v>8533</v>
      </c>
    </row>
    <row r="3908" spans="1:5" ht="14.4" x14ac:dyDescent="0.3">
      <c r="A3908">
        <v>36790</v>
      </c>
      <c r="B3908" t="s">
        <v>4958</v>
      </c>
      <c r="C3908" t="s">
        <v>179</v>
      </c>
      <c r="D3908" t="s">
        <v>180</v>
      </c>
      <c r="E3908" s="446" t="s">
        <v>8534</v>
      </c>
    </row>
    <row r="3909" spans="1:5" ht="14.4" x14ac:dyDescent="0.3">
      <c r="A3909">
        <v>37589</v>
      </c>
      <c r="B3909" t="s">
        <v>4959</v>
      </c>
      <c r="C3909" t="s">
        <v>179</v>
      </c>
      <c r="D3909" t="s">
        <v>180</v>
      </c>
      <c r="E3909" s="446" t="s">
        <v>8535</v>
      </c>
    </row>
    <row r="3910" spans="1:5" ht="14.4" x14ac:dyDescent="0.3">
      <c r="A3910">
        <v>11690</v>
      </c>
      <c r="B3910" t="s">
        <v>4960</v>
      </c>
      <c r="C3910" t="s">
        <v>179</v>
      </c>
      <c r="D3910" t="s">
        <v>180</v>
      </c>
      <c r="E3910" s="446" t="s">
        <v>8536</v>
      </c>
    </row>
    <row r="3911" spans="1:5" ht="14.4" x14ac:dyDescent="0.3">
      <c r="A3911">
        <v>20234</v>
      </c>
      <c r="B3911" t="s">
        <v>4961</v>
      </c>
      <c r="C3911" t="s">
        <v>179</v>
      </c>
      <c r="D3911" t="s">
        <v>180</v>
      </c>
      <c r="E3911" s="446" t="s">
        <v>4222</v>
      </c>
    </row>
    <row r="3912" spans="1:5" ht="14.4" x14ac:dyDescent="0.3">
      <c r="A3912">
        <v>44480</v>
      </c>
      <c r="B3912" t="s">
        <v>8537</v>
      </c>
      <c r="C3912" t="s">
        <v>373</v>
      </c>
      <c r="D3912" t="s">
        <v>180</v>
      </c>
      <c r="E3912" s="446" t="s">
        <v>8538</v>
      </c>
    </row>
    <row r="3913" spans="1:5" ht="14.4" x14ac:dyDescent="0.3">
      <c r="A3913">
        <v>11457</v>
      </c>
      <c r="B3913" t="s">
        <v>4962</v>
      </c>
      <c r="C3913" t="s">
        <v>179</v>
      </c>
      <c r="D3913" t="s">
        <v>180</v>
      </c>
      <c r="E3913" s="446" t="s">
        <v>1095</v>
      </c>
    </row>
    <row r="3914" spans="1:5" ht="14.4" x14ac:dyDescent="0.3">
      <c r="A3914">
        <v>44073</v>
      </c>
      <c r="B3914" t="s">
        <v>4963</v>
      </c>
      <c r="C3914" t="s">
        <v>247</v>
      </c>
      <c r="D3914" t="s">
        <v>180</v>
      </c>
      <c r="E3914" s="446" t="s">
        <v>7998</v>
      </c>
    </row>
    <row r="3915" spans="1:5" ht="14.4" x14ac:dyDescent="0.3">
      <c r="A3915">
        <v>44253</v>
      </c>
      <c r="B3915" t="s">
        <v>4964</v>
      </c>
      <c r="C3915" t="s">
        <v>179</v>
      </c>
      <c r="D3915" t="s">
        <v>180</v>
      </c>
      <c r="E3915" s="446" t="s">
        <v>8539</v>
      </c>
    </row>
    <row r="3916" spans="1:5" ht="14.4" x14ac:dyDescent="0.3">
      <c r="A3916">
        <v>21121</v>
      </c>
      <c r="B3916" t="s">
        <v>4965</v>
      </c>
      <c r="C3916" t="s">
        <v>179</v>
      </c>
      <c r="D3916" t="s">
        <v>180</v>
      </c>
      <c r="E3916" s="446" t="s">
        <v>4290</v>
      </c>
    </row>
    <row r="3917" spans="1:5" ht="14.4" x14ac:dyDescent="0.3">
      <c r="A3917">
        <v>38010</v>
      </c>
      <c r="B3917" t="s">
        <v>4966</v>
      </c>
      <c r="C3917" t="s">
        <v>179</v>
      </c>
      <c r="D3917" t="s">
        <v>180</v>
      </c>
      <c r="E3917" s="446" t="s">
        <v>8540</v>
      </c>
    </row>
    <row r="3918" spans="1:5" ht="14.4" x14ac:dyDescent="0.3">
      <c r="A3918">
        <v>38011</v>
      </c>
      <c r="B3918" t="s">
        <v>4967</v>
      </c>
      <c r="C3918" t="s">
        <v>179</v>
      </c>
      <c r="D3918" t="s">
        <v>180</v>
      </c>
      <c r="E3918" s="446" t="s">
        <v>429</v>
      </c>
    </row>
    <row r="3919" spans="1:5" ht="14.4" x14ac:dyDescent="0.3">
      <c r="A3919">
        <v>38012</v>
      </c>
      <c r="B3919" t="s">
        <v>4968</v>
      </c>
      <c r="C3919" t="s">
        <v>179</v>
      </c>
      <c r="D3919" t="s">
        <v>180</v>
      </c>
      <c r="E3919" s="446" t="s">
        <v>5644</v>
      </c>
    </row>
    <row r="3920" spans="1:5" ht="14.4" x14ac:dyDescent="0.3">
      <c r="A3920">
        <v>38013</v>
      </c>
      <c r="B3920" t="s">
        <v>4969</v>
      </c>
      <c r="C3920" t="s">
        <v>179</v>
      </c>
      <c r="D3920" t="s">
        <v>180</v>
      </c>
      <c r="E3920" s="446" t="s">
        <v>8541</v>
      </c>
    </row>
    <row r="3921" spans="1:5" ht="14.4" x14ac:dyDescent="0.3">
      <c r="A3921">
        <v>38014</v>
      </c>
      <c r="B3921" t="s">
        <v>4970</v>
      </c>
      <c r="C3921" t="s">
        <v>179</v>
      </c>
      <c r="D3921" t="s">
        <v>180</v>
      </c>
      <c r="E3921" s="446" t="s">
        <v>8542</v>
      </c>
    </row>
    <row r="3922" spans="1:5" ht="14.4" x14ac:dyDescent="0.3">
      <c r="A3922">
        <v>38015</v>
      </c>
      <c r="B3922" t="s">
        <v>4971</v>
      </c>
      <c r="C3922" t="s">
        <v>179</v>
      </c>
      <c r="D3922" t="s">
        <v>180</v>
      </c>
      <c r="E3922" s="446" t="s">
        <v>8543</v>
      </c>
    </row>
    <row r="3923" spans="1:5" ht="14.4" x14ac:dyDescent="0.3">
      <c r="A3923">
        <v>38016</v>
      </c>
      <c r="B3923" t="s">
        <v>4973</v>
      </c>
      <c r="C3923" t="s">
        <v>179</v>
      </c>
      <c r="D3923" t="s">
        <v>180</v>
      </c>
      <c r="E3923" s="446" t="s">
        <v>8544</v>
      </c>
    </row>
    <row r="3924" spans="1:5" ht="14.4" x14ac:dyDescent="0.3">
      <c r="A3924">
        <v>12741</v>
      </c>
      <c r="B3924" t="s">
        <v>4974</v>
      </c>
      <c r="C3924" t="s">
        <v>179</v>
      </c>
      <c r="D3924" t="s">
        <v>180</v>
      </c>
      <c r="E3924" s="446" t="s">
        <v>8545</v>
      </c>
    </row>
    <row r="3925" spans="1:5" ht="14.4" x14ac:dyDescent="0.3">
      <c r="A3925">
        <v>12733</v>
      </c>
      <c r="B3925" t="s">
        <v>4975</v>
      </c>
      <c r="C3925" t="s">
        <v>179</v>
      </c>
      <c r="D3925" t="s">
        <v>180</v>
      </c>
      <c r="E3925" s="446" t="s">
        <v>3125</v>
      </c>
    </row>
    <row r="3926" spans="1:5" ht="14.4" x14ac:dyDescent="0.3">
      <c r="A3926">
        <v>12734</v>
      </c>
      <c r="B3926" t="s">
        <v>4976</v>
      </c>
      <c r="C3926" t="s">
        <v>179</v>
      </c>
      <c r="D3926" t="s">
        <v>180</v>
      </c>
      <c r="E3926" s="446" t="s">
        <v>8546</v>
      </c>
    </row>
    <row r="3927" spans="1:5" ht="14.4" x14ac:dyDescent="0.3">
      <c r="A3927">
        <v>12735</v>
      </c>
      <c r="B3927" t="s">
        <v>4977</v>
      </c>
      <c r="C3927" t="s">
        <v>179</v>
      </c>
      <c r="D3927" t="s">
        <v>180</v>
      </c>
      <c r="E3927" s="446" t="s">
        <v>6980</v>
      </c>
    </row>
    <row r="3928" spans="1:5" ht="14.4" x14ac:dyDescent="0.3">
      <c r="A3928">
        <v>12736</v>
      </c>
      <c r="B3928" t="s">
        <v>4978</v>
      </c>
      <c r="C3928" t="s">
        <v>179</v>
      </c>
      <c r="D3928" t="s">
        <v>180</v>
      </c>
      <c r="E3928" s="446" t="s">
        <v>8547</v>
      </c>
    </row>
    <row r="3929" spans="1:5" ht="14.4" x14ac:dyDescent="0.3">
      <c r="A3929">
        <v>12737</v>
      </c>
      <c r="B3929" t="s">
        <v>4979</v>
      </c>
      <c r="C3929" t="s">
        <v>179</v>
      </c>
      <c r="D3929" t="s">
        <v>180</v>
      </c>
      <c r="E3929" s="446" t="s">
        <v>8548</v>
      </c>
    </row>
    <row r="3930" spans="1:5" ht="14.4" x14ac:dyDescent="0.3">
      <c r="A3930">
        <v>12738</v>
      </c>
      <c r="B3930" t="s">
        <v>4981</v>
      </c>
      <c r="C3930" t="s">
        <v>179</v>
      </c>
      <c r="D3930" t="s">
        <v>180</v>
      </c>
      <c r="E3930" s="446" t="s">
        <v>8549</v>
      </c>
    </row>
    <row r="3931" spans="1:5" ht="14.4" x14ac:dyDescent="0.3">
      <c r="A3931">
        <v>12739</v>
      </c>
      <c r="B3931" t="s">
        <v>4982</v>
      </c>
      <c r="C3931" t="s">
        <v>179</v>
      </c>
      <c r="D3931" t="s">
        <v>180</v>
      </c>
      <c r="E3931" s="446" t="s">
        <v>8550</v>
      </c>
    </row>
    <row r="3932" spans="1:5" ht="14.4" x14ac:dyDescent="0.3">
      <c r="A3932">
        <v>12740</v>
      </c>
      <c r="B3932" t="s">
        <v>4983</v>
      </c>
      <c r="C3932" t="s">
        <v>179</v>
      </c>
      <c r="D3932" t="s">
        <v>180</v>
      </c>
      <c r="E3932" s="446" t="s">
        <v>8551</v>
      </c>
    </row>
    <row r="3933" spans="1:5" ht="14.4" x14ac:dyDescent="0.3">
      <c r="A3933">
        <v>6297</v>
      </c>
      <c r="B3933" t="s">
        <v>4984</v>
      </c>
      <c r="C3933" t="s">
        <v>179</v>
      </c>
      <c r="D3933" t="s">
        <v>180</v>
      </c>
      <c r="E3933" s="446" t="s">
        <v>4985</v>
      </c>
    </row>
    <row r="3934" spans="1:5" ht="14.4" x14ac:dyDescent="0.3">
      <c r="A3934">
        <v>6296</v>
      </c>
      <c r="B3934" t="s">
        <v>4986</v>
      </c>
      <c r="C3934" t="s">
        <v>179</v>
      </c>
      <c r="D3934" t="s">
        <v>180</v>
      </c>
      <c r="E3934" s="446" t="s">
        <v>4745</v>
      </c>
    </row>
    <row r="3935" spans="1:5" ht="14.4" x14ac:dyDescent="0.3">
      <c r="A3935">
        <v>6294</v>
      </c>
      <c r="B3935" t="s">
        <v>4987</v>
      </c>
      <c r="C3935" t="s">
        <v>179</v>
      </c>
      <c r="D3935" t="s">
        <v>180</v>
      </c>
      <c r="E3935" s="446" t="s">
        <v>1445</v>
      </c>
    </row>
    <row r="3936" spans="1:5" ht="14.4" x14ac:dyDescent="0.3">
      <c r="A3936">
        <v>6323</v>
      </c>
      <c r="B3936" t="s">
        <v>4988</v>
      </c>
      <c r="C3936" t="s">
        <v>179</v>
      </c>
      <c r="D3936" t="s">
        <v>180</v>
      </c>
      <c r="E3936" s="446" t="s">
        <v>4989</v>
      </c>
    </row>
    <row r="3937" spans="1:5" ht="14.4" x14ac:dyDescent="0.3">
      <c r="A3937">
        <v>6299</v>
      </c>
      <c r="B3937" t="s">
        <v>4990</v>
      </c>
      <c r="C3937" t="s">
        <v>179</v>
      </c>
      <c r="D3937" t="s">
        <v>180</v>
      </c>
      <c r="E3937" s="446" t="s">
        <v>4991</v>
      </c>
    </row>
    <row r="3938" spans="1:5" ht="14.4" x14ac:dyDescent="0.3">
      <c r="A3938">
        <v>6298</v>
      </c>
      <c r="B3938" t="s">
        <v>4992</v>
      </c>
      <c r="C3938" t="s">
        <v>179</v>
      </c>
      <c r="D3938" t="s">
        <v>180</v>
      </c>
      <c r="E3938" s="446" t="s">
        <v>4993</v>
      </c>
    </row>
    <row r="3939" spans="1:5" ht="14.4" x14ac:dyDescent="0.3">
      <c r="A3939">
        <v>6295</v>
      </c>
      <c r="B3939" t="s">
        <v>4994</v>
      </c>
      <c r="C3939" t="s">
        <v>179</v>
      </c>
      <c r="D3939" t="s">
        <v>180</v>
      </c>
      <c r="E3939" s="446" t="s">
        <v>4390</v>
      </c>
    </row>
    <row r="3940" spans="1:5" ht="14.4" x14ac:dyDescent="0.3">
      <c r="A3940">
        <v>6322</v>
      </c>
      <c r="B3940" t="s">
        <v>4995</v>
      </c>
      <c r="C3940" t="s">
        <v>179</v>
      </c>
      <c r="D3940" t="s">
        <v>180</v>
      </c>
      <c r="E3940" s="446" t="s">
        <v>4996</v>
      </c>
    </row>
    <row r="3941" spans="1:5" ht="14.4" x14ac:dyDescent="0.3">
      <c r="A3941">
        <v>6300</v>
      </c>
      <c r="B3941" t="s">
        <v>4997</v>
      </c>
      <c r="C3941" t="s">
        <v>179</v>
      </c>
      <c r="D3941" t="s">
        <v>180</v>
      </c>
      <c r="E3941" s="446" t="s">
        <v>4998</v>
      </c>
    </row>
    <row r="3942" spans="1:5" ht="14.4" x14ac:dyDescent="0.3">
      <c r="A3942">
        <v>6321</v>
      </c>
      <c r="B3942" t="s">
        <v>4999</v>
      </c>
      <c r="C3942" t="s">
        <v>179</v>
      </c>
      <c r="D3942" t="s">
        <v>180</v>
      </c>
      <c r="E3942" s="446" t="s">
        <v>5000</v>
      </c>
    </row>
    <row r="3943" spans="1:5" ht="14.4" x14ac:dyDescent="0.3">
      <c r="A3943">
        <v>6301</v>
      </c>
      <c r="B3943" t="s">
        <v>5001</v>
      </c>
      <c r="C3943" t="s">
        <v>179</v>
      </c>
      <c r="D3943" t="s">
        <v>180</v>
      </c>
      <c r="E3943" s="446" t="s">
        <v>5002</v>
      </c>
    </row>
    <row r="3944" spans="1:5" ht="14.4" x14ac:dyDescent="0.3">
      <c r="A3944">
        <v>20183</v>
      </c>
      <c r="B3944" t="s">
        <v>5003</v>
      </c>
      <c r="C3944" t="s">
        <v>179</v>
      </c>
      <c r="D3944" t="s">
        <v>180</v>
      </c>
      <c r="E3944" s="446" t="s">
        <v>8552</v>
      </c>
    </row>
    <row r="3945" spans="1:5" ht="14.4" x14ac:dyDescent="0.3">
      <c r="A3945">
        <v>38448</v>
      </c>
      <c r="B3945" t="s">
        <v>5004</v>
      </c>
      <c r="C3945" t="s">
        <v>179</v>
      </c>
      <c r="D3945" t="s">
        <v>180</v>
      </c>
      <c r="E3945" s="446" t="s">
        <v>5087</v>
      </c>
    </row>
    <row r="3946" spans="1:5" ht="14.4" x14ac:dyDescent="0.3">
      <c r="A3946">
        <v>20182</v>
      </c>
      <c r="B3946" t="s">
        <v>5005</v>
      </c>
      <c r="C3946" t="s">
        <v>179</v>
      </c>
      <c r="D3946" t="s">
        <v>180</v>
      </c>
      <c r="E3946" s="446" t="s">
        <v>8553</v>
      </c>
    </row>
    <row r="3947" spans="1:5" ht="14.4" x14ac:dyDescent="0.3">
      <c r="A3947">
        <v>7105</v>
      </c>
      <c r="B3947" t="s">
        <v>8554</v>
      </c>
      <c r="C3947" t="s">
        <v>179</v>
      </c>
      <c r="D3947" t="s">
        <v>180</v>
      </c>
      <c r="E3947" s="446" t="s">
        <v>8555</v>
      </c>
    </row>
    <row r="3948" spans="1:5" ht="14.4" x14ac:dyDescent="0.3">
      <c r="A3948">
        <v>7119</v>
      </c>
      <c r="B3948" t="s">
        <v>5007</v>
      </c>
      <c r="C3948" t="s">
        <v>179</v>
      </c>
      <c r="D3948" t="s">
        <v>180</v>
      </c>
      <c r="E3948" s="446" t="s">
        <v>4681</v>
      </c>
    </row>
    <row r="3949" spans="1:5" ht="14.4" x14ac:dyDescent="0.3">
      <c r="A3949">
        <v>7126</v>
      </c>
      <c r="B3949" t="s">
        <v>5008</v>
      </c>
      <c r="C3949" t="s">
        <v>179</v>
      </c>
      <c r="D3949" t="s">
        <v>180</v>
      </c>
      <c r="E3949" s="446" t="s">
        <v>1375</v>
      </c>
    </row>
    <row r="3950" spans="1:5" ht="14.4" x14ac:dyDescent="0.3">
      <c r="A3950">
        <v>7120</v>
      </c>
      <c r="B3950" t="s">
        <v>5009</v>
      </c>
      <c r="C3950" t="s">
        <v>179</v>
      </c>
      <c r="D3950" t="s">
        <v>180</v>
      </c>
      <c r="E3950" s="446" t="s">
        <v>8556</v>
      </c>
    </row>
    <row r="3951" spans="1:5" ht="14.4" x14ac:dyDescent="0.3">
      <c r="A3951">
        <v>6319</v>
      </c>
      <c r="B3951" t="s">
        <v>5011</v>
      </c>
      <c r="C3951" t="s">
        <v>179</v>
      </c>
      <c r="D3951" t="s">
        <v>180</v>
      </c>
      <c r="E3951" s="446" t="s">
        <v>5012</v>
      </c>
    </row>
    <row r="3952" spans="1:5" ht="14.4" x14ac:dyDescent="0.3">
      <c r="A3952">
        <v>6304</v>
      </c>
      <c r="B3952" t="s">
        <v>5013</v>
      </c>
      <c r="C3952" t="s">
        <v>179</v>
      </c>
      <c r="D3952" t="s">
        <v>180</v>
      </c>
      <c r="E3952" s="446" t="s">
        <v>5012</v>
      </c>
    </row>
    <row r="3953" spans="1:8" ht="14.4" x14ac:dyDescent="0.3">
      <c r="A3953">
        <v>21116</v>
      </c>
      <c r="B3953" t="s">
        <v>5014</v>
      </c>
      <c r="C3953" t="s">
        <v>179</v>
      </c>
      <c r="D3953" t="s">
        <v>180</v>
      </c>
      <c r="E3953" s="446" t="s">
        <v>5015</v>
      </c>
    </row>
    <row r="3954" spans="1:8" ht="14.4" x14ac:dyDescent="0.3">
      <c r="A3954">
        <v>6320</v>
      </c>
      <c r="B3954" t="s">
        <v>5016</v>
      </c>
      <c r="C3954" t="s">
        <v>179</v>
      </c>
      <c r="D3954" t="s">
        <v>180</v>
      </c>
      <c r="E3954" s="446" t="s">
        <v>5017</v>
      </c>
    </row>
    <row r="3955" spans="1:8" ht="14.4" x14ac:dyDescent="0.3">
      <c r="A3955">
        <v>6303</v>
      </c>
      <c r="B3955" t="s">
        <v>5018</v>
      </c>
      <c r="C3955" t="s">
        <v>179</v>
      </c>
      <c r="D3955" t="s">
        <v>180</v>
      </c>
      <c r="E3955" s="446" t="s">
        <v>5017</v>
      </c>
    </row>
    <row r="3956" spans="1:8" ht="14.4" x14ac:dyDescent="0.3">
      <c r="A3956">
        <v>6308</v>
      </c>
      <c r="B3956" t="s">
        <v>5019</v>
      </c>
      <c r="C3956" t="s">
        <v>179</v>
      </c>
      <c r="D3956" t="s">
        <v>180</v>
      </c>
      <c r="E3956" s="446" t="s">
        <v>5020</v>
      </c>
    </row>
    <row r="3957" spans="1:8" ht="14.4" x14ac:dyDescent="0.3">
      <c r="A3957">
        <v>6317</v>
      </c>
      <c r="B3957" t="s">
        <v>5021</v>
      </c>
      <c r="C3957" t="s">
        <v>179</v>
      </c>
      <c r="D3957" t="s">
        <v>180</v>
      </c>
      <c r="E3957" s="446" t="s">
        <v>5020</v>
      </c>
    </row>
    <row r="3958" spans="1:8" ht="14.4" x14ac:dyDescent="0.3">
      <c r="A3958">
        <v>6307</v>
      </c>
      <c r="B3958" t="s">
        <v>5022</v>
      </c>
      <c r="C3958" t="s">
        <v>179</v>
      </c>
      <c r="D3958" t="s">
        <v>180</v>
      </c>
      <c r="E3958" s="446" t="s">
        <v>5020</v>
      </c>
    </row>
    <row r="3959" spans="1:8" ht="14.4" x14ac:dyDescent="0.3">
      <c r="A3959">
        <v>6309</v>
      </c>
      <c r="B3959" t="s">
        <v>5023</v>
      </c>
      <c r="C3959" t="s">
        <v>179</v>
      </c>
      <c r="D3959" t="s">
        <v>180</v>
      </c>
      <c r="E3959" s="446" t="s">
        <v>5024</v>
      </c>
    </row>
    <row r="3960" spans="1:8" ht="14.4" x14ac:dyDescent="0.3">
      <c r="A3960">
        <v>6318</v>
      </c>
      <c r="B3960" t="s">
        <v>5025</v>
      </c>
      <c r="C3960" t="s">
        <v>179</v>
      </c>
      <c r="D3960" t="s">
        <v>180</v>
      </c>
      <c r="E3960" s="446" t="s">
        <v>5026</v>
      </c>
    </row>
    <row r="3961" spans="1:8" ht="14.4" x14ac:dyDescent="0.3">
      <c r="A3961">
        <v>6306</v>
      </c>
      <c r="B3961" t="s">
        <v>5027</v>
      </c>
      <c r="C3961" t="s">
        <v>179</v>
      </c>
      <c r="D3961" t="s">
        <v>180</v>
      </c>
      <c r="E3961" s="446" t="s">
        <v>5026</v>
      </c>
    </row>
    <row r="3962" spans="1:8" ht="14.4" x14ac:dyDescent="0.3">
      <c r="A3962">
        <v>6305</v>
      </c>
      <c r="B3962" t="s">
        <v>5028</v>
      </c>
      <c r="C3962" t="s">
        <v>179</v>
      </c>
      <c r="D3962" t="s">
        <v>180</v>
      </c>
      <c r="E3962" s="446" t="s">
        <v>5026</v>
      </c>
    </row>
    <row r="3963" spans="1:8" ht="14.4" x14ac:dyDescent="0.3">
      <c r="A3963">
        <v>6302</v>
      </c>
      <c r="B3963" t="s">
        <v>5029</v>
      </c>
      <c r="C3963" t="s">
        <v>179</v>
      </c>
      <c r="D3963" t="s">
        <v>180</v>
      </c>
      <c r="E3963" s="446" t="s">
        <v>1989</v>
      </c>
    </row>
    <row r="3964" spans="1:8" ht="14.4" x14ac:dyDescent="0.3">
      <c r="A3964">
        <v>6312</v>
      </c>
      <c r="B3964" t="s">
        <v>5030</v>
      </c>
      <c r="C3964" t="s">
        <v>179</v>
      </c>
      <c r="D3964" t="s">
        <v>180</v>
      </c>
      <c r="E3964" s="446" t="s">
        <v>5031</v>
      </c>
    </row>
    <row r="3965" spans="1:8" ht="14.4" x14ac:dyDescent="0.3">
      <c r="A3965">
        <v>6311</v>
      </c>
      <c r="B3965" t="s">
        <v>5032</v>
      </c>
      <c r="C3965" t="s">
        <v>179</v>
      </c>
      <c r="D3965" t="s">
        <v>180</v>
      </c>
      <c r="E3965" s="446" t="s">
        <v>5031</v>
      </c>
    </row>
    <row r="3966" spans="1:8" ht="14.4" x14ac:dyDescent="0.3">
      <c r="A3966">
        <v>6310</v>
      </c>
      <c r="B3966" t="s">
        <v>5033</v>
      </c>
      <c r="C3966" t="s">
        <v>179</v>
      </c>
      <c r="D3966" t="s">
        <v>180</v>
      </c>
      <c r="E3966" s="446" t="s">
        <v>5031</v>
      </c>
    </row>
    <row r="3967" spans="1:8" ht="14.4" x14ac:dyDescent="0.3">
      <c r="A3967">
        <v>6314</v>
      </c>
      <c r="B3967" t="s">
        <v>5034</v>
      </c>
      <c r="C3967" t="s">
        <v>179</v>
      </c>
      <c r="D3967" t="s">
        <v>180</v>
      </c>
      <c r="E3967" s="446" t="s">
        <v>5031</v>
      </c>
    </row>
    <row r="3968" spans="1:8" ht="14.4" x14ac:dyDescent="0.3">
      <c r="A3968">
        <v>6313</v>
      </c>
      <c r="B3968" t="s">
        <v>5035</v>
      </c>
      <c r="C3968" t="s">
        <v>179</v>
      </c>
      <c r="D3968" t="s">
        <v>180</v>
      </c>
      <c r="E3968" s="446" t="s">
        <v>5031</v>
      </c>
      <c r="H3968" s="198" t="str">
        <f>E3968</f>
        <v>218,62</v>
      </c>
    </row>
    <row r="3969" spans="1:5" ht="14.4" x14ac:dyDescent="0.3">
      <c r="A3969">
        <v>6315</v>
      </c>
      <c r="B3969" t="s">
        <v>5036</v>
      </c>
      <c r="C3969" t="s">
        <v>179</v>
      </c>
      <c r="D3969" t="s">
        <v>180</v>
      </c>
      <c r="E3969" s="446" t="s">
        <v>5037</v>
      </c>
    </row>
    <row r="3970" spans="1:5" ht="14.4" x14ac:dyDescent="0.3">
      <c r="A3970">
        <v>6316</v>
      </c>
      <c r="B3970" t="s">
        <v>5038</v>
      </c>
      <c r="C3970" t="s">
        <v>179</v>
      </c>
      <c r="D3970" t="s">
        <v>180</v>
      </c>
      <c r="E3970" s="446" t="s">
        <v>5037</v>
      </c>
    </row>
    <row r="3971" spans="1:5" ht="14.4" x14ac:dyDescent="0.3">
      <c r="A3971">
        <v>39324</v>
      </c>
      <c r="B3971" t="s">
        <v>5039</v>
      </c>
      <c r="C3971" t="s">
        <v>179</v>
      </c>
      <c r="D3971" t="s">
        <v>180</v>
      </c>
      <c r="E3971" s="446" t="s">
        <v>8557</v>
      </c>
    </row>
    <row r="3972" spans="1:5" ht="14.4" x14ac:dyDescent="0.3">
      <c r="A3972">
        <v>39325</v>
      </c>
      <c r="B3972" t="s">
        <v>5040</v>
      </c>
      <c r="C3972" t="s">
        <v>179</v>
      </c>
      <c r="D3972" t="s">
        <v>180</v>
      </c>
      <c r="E3972" s="446" t="s">
        <v>264</v>
      </c>
    </row>
    <row r="3973" spans="1:5" ht="14.4" x14ac:dyDescent="0.3">
      <c r="A3973">
        <v>39326</v>
      </c>
      <c r="B3973" t="s">
        <v>5041</v>
      </c>
      <c r="C3973" t="s">
        <v>179</v>
      </c>
      <c r="D3973" t="s">
        <v>180</v>
      </c>
      <c r="E3973" s="446" t="s">
        <v>8558</v>
      </c>
    </row>
    <row r="3974" spans="1:5" ht="14.4" x14ac:dyDescent="0.3">
      <c r="A3974">
        <v>39327</v>
      </c>
      <c r="B3974" t="s">
        <v>5042</v>
      </c>
      <c r="C3974" t="s">
        <v>179</v>
      </c>
      <c r="D3974" t="s">
        <v>180</v>
      </c>
      <c r="E3974" s="446" t="s">
        <v>8559</v>
      </c>
    </row>
    <row r="3975" spans="1:5" ht="14.4" x14ac:dyDescent="0.3">
      <c r="A3975">
        <v>11378</v>
      </c>
      <c r="B3975" t="s">
        <v>5044</v>
      </c>
      <c r="C3975" t="s">
        <v>179</v>
      </c>
      <c r="D3975" t="s">
        <v>180</v>
      </c>
      <c r="E3975" s="446" t="s">
        <v>8560</v>
      </c>
    </row>
    <row r="3976" spans="1:5" ht="14.4" x14ac:dyDescent="0.3">
      <c r="A3976">
        <v>11379</v>
      </c>
      <c r="B3976" t="s">
        <v>5045</v>
      </c>
      <c r="C3976" t="s">
        <v>179</v>
      </c>
      <c r="D3976" t="s">
        <v>180</v>
      </c>
      <c r="E3976" s="446" t="s">
        <v>8561</v>
      </c>
    </row>
    <row r="3977" spans="1:5" ht="14.4" x14ac:dyDescent="0.3">
      <c r="A3977">
        <v>11493</v>
      </c>
      <c r="B3977" t="s">
        <v>5046</v>
      </c>
      <c r="C3977" t="s">
        <v>179</v>
      </c>
      <c r="D3977" t="s">
        <v>180</v>
      </c>
      <c r="E3977" s="446" t="s">
        <v>8562</v>
      </c>
    </row>
    <row r="3978" spans="1:5" ht="14.4" x14ac:dyDescent="0.3">
      <c r="A3978">
        <v>7106</v>
      </c>
      <c r="B3978" t="s">
        <v>5047</v>
      </c>
      <c r="C3978" t="s">
        <v>179</v>
      </c>
      <c r="D3978" t="s">
        <v>180</v>
      </c>
      <c r="E3978" s="446" t="s">
        <v>8563</v>
      </c>
    </row>
    <row r="3979" spans="1:5" ht="14.4" x14ac:dyDescent="0.3">
      <c r="A3979">
        <v>7104</v>
      </c>
      <c r="B3979" t="s">
        <v>5048</v>
      </c>
      <c r="C3979" t="s">
        <v>179</v>
      </c>
      <c r="D3979" t="s">
        <v>180</v>
      </c>
      <c r="E3979" s="446" t="s">
        <v>7249</v>
      </c>
    </row>
    <row r="3980" spans="1:5" ht="14.4" x14ac:dyDescent="0.3">
      <c r="A3980">
        <v>7136</v>
      </c>
      <c r="B3980" t="s">
        <v>5049</v>
      </c>
      <c r="C3980" t="s">
        <v>179</v>
      </c>
      <c r="D3980" t="s">
        <v>180</v>
      </c>
      <c r="E3980" s="446" t="s">
        <v>7087</v>
      </c>
    </row>
    <row r="3981" spans="1:5" ht="14.4" x14ac:dyDescent="0.3">
      <c r="A3981">
        <v>7128</v>
      </c>
      <c r="B3981" t="s">
        <v>5050</v>
      </c>
      <c r="C3981" t="s">
        <v>179</v>
      </c>
      <c r="D3981" t="s">
        <v>180</v>
      </c>
      <c r="E3981" s="446" t="s">
        <v>1535</v>
      </c>
    </row>
    <row r="3982" spans="1:5" ht="14.4" x14ac:dyDescent="0.3">
      <c r="A3982">
        <v>7108</v>
      </c>
      <c r="B3982" t="s">
        <v>5051</v>
      </c>
      <c r="C3982" t="s">
        <v>179</v>
      </c>
      <c r="D3982" t="s">
        <v>180</v>
      </c>
      <c r="E3982" s="446" t="s">
        <v>8556</v>
      </c>
    </row>
    <row r="3983" spans="1:5" ht="14.4" x14ac:dyDescent="0.3">
      <c r="A3983">
        <v>7129</v>
      </c>
      <c r="B3983" t="s">
        <v>5052</v>
      </c>
      <c r="C3983" t="s">
        <v>179</v>
      </c>
      <c r="D3983" t="s">
        <v>180</v>
      </c>
      <c r="E3983" s="446" t="s">
        <v>1187</v>
      </c>
    </row>
    <row r="3984" spans="1:5" ht="14.4" x14ac:dyDescent="0.3">
      <c r="A3984">
        <v>7130</v>
      </c>
      <c r="B3984" t="s">
        <v>5053</v>
      </c>
      <c r="C3984" t="s">
        <v>179</v>
      </c>
      <c r="D3984" t="s">
        <v>180</v>
      </c>
      <c r="E3984" s="446" t="s">
        <v>1698</v>
      </c>
    </row>
    <row r="3985" spans="1:5" ht="14.4" x14ac:dyDescent="0.3">
      <c r="A3985">
        <v>7131</v>
      </c>
      <c r="B3985" t="s">
        <v>5054</v>
      </c>
      <c r="C3985" t="s">
        <v>179</v>
      </c>
      <c r="D3985" t="s">
        <v>180</v>
      </c>
      <c r="E3985" s="446" t="s">
        <v>8564</v>
      </c>
    </row>
    <row r="3986" spans="1:5" ht="14.4" x14ac:dyDescent="0.3">
      <c r="A3986">
        <v>7132</v>
      </c>
      <c r="B3986" t="s">
        <v>5055</v>
      </c>
      <c r="C3986" t="s">
        <v>179</v>
      </c>
      <c r="D3986" t="s">
        <v>180</v>
      </c>
      <c r="E3986" s="446" t="s">
        <v>8565</v>
      </c>
    </row>
    <row r="3987" spans="1:5" ht="14.4" x14ac:dyDescent="0.3">
      <c r="A3987">
        <v>7133</v>
      </c>
      <c r="B3987" t="s">
        <v>5056</v>
      </c>
      <c r="C3987" t="s">
        <v>179</v>
      </c>
      <c r="D3987" t="s">
        <v>180</v>
      </c>
      <c r="E3987" s="446" t="s">
        <v>8566</v>
      </c>
    </row>
    <row r="3988" spans="1:5" ht="14.4" x14ac:dyDescent="0.3">
      <c r="A3988">
        <v>37420</v>
      </c>
      <c r="B3988" t="s">
        <v>5057</v>
      </c>
      <c r="C3988" t="s">
        <v>179</v>
      </c>
      <c r="D3988" t="s">
        <v>180</v>
      </c>
      <c r="E3988" s="446" t="s">
        <v>8567</v>
      </c>
    </row>
    <row r="3989" spans="1:5" ht="14.4" x14ac:dyDescent="0.3">
      <c r="A3989">
        <v>37421</v>
      </c>
      <c r="B3989" t="s">
        <v>5058</v>
      </c>
      <c r="C3989" t="s">
        <v>179</v>
      </c>
      <c r="D3989" t="s">
        <v>180</v>
      </c>
      <c r="E3989" s="446" t="s">
        <v>8568</v>
      </c>
    </row>
    <row r="3990" spans="1:5" ht="14.4" x14ac:dyDescent="0.3">
      <c r="A3990">
        <v>37422</v>
      </c>
      <c r="B3990" t="s">
        <v>5059</v>
      </c>
      <c r="C3990" t="s">
        <v>179</v>
      </c>
      <c r="D3990" t="s">
        <v>180</v>
      </c>
      <c r="E3990" s="446" t="s">
        <v>8569</v>
      </c>
    </row>
    <row r="3991" spans="1:5" ht="14.4" x14ac:dyDescent="0.3">
      <c r="A3991">
        <v>37443</v>
      </c>
      <c r="B3991" t="s">
        <v>5060</v>
      </c>
      <c r="C3991" t="s">
        <v>179</v>
      </c>
      <c r="D3991" t="s">
        <v>180</v>
      </c>
      <c r="E3991" s="446" t="s">
        <v>8570</v>
      </c>
    </row>
    <row r="3992" spans="1:5" ht="14.4" x14ac:dyDescent="0.3">
      <c r="A3992">
        <v>37444</v>
      </c>
      <c r="B3992" t="s">
        <v>5061</v>
      </c>
      <c r="C3992" t="s">
        <v>179</v>
      </c>
      <c r="D3992" t="s">
        <v>180</v>
      </c>
      <c r="E3992" s="446" t="s">
        <v>8571</v>
      </c>
    </row>
    <row r="3993" spans="1:5" ht="14.4" x14ac:dyDescent="0.3">
      <c r="A3993">
        <v>37445</v>
      </c>
      <c r="B3993" t="s">
        <v>5062</v>
      </c>
      <c r="C3993" t="s">
        <v>179</v>
      </c>
      <c r="D3993" t="s">
        <v>180</v>
      </c>
      <c r="E3993" s="446" t="s">
        <v>8572</v>
      </c>
    </row>
    <row r="3994" spans="1:5" ht="14.4" x14ac:dyDescent="0.3">
      <c r="A3994">
        <v>37446</v>
      </c>
      <c r="B3994" t="s">
        <v>5063</v>
      </c>
      <c r="C3994" t="s">
        <v>179</v>
      </c>
      <c r="D3994" t="s">
        <v>180</v>
      </c>
      <c r="E3994" s="446" t="s">
        <v>8573</v>
      </c>
    </row>
    <row r="3995" spans="1:5" ht="14.4" x14ac:dyDescent="0.3">
      <c r="A3995">
        <v>37447</v>
      </c>
      <c r="B3995" t="s">
        <v>5064</v>
      </c>
      <c r="C3995" t="s">
        <v>179</v>
      </c>
      <c r="D3995" t="s">
        <v>180</v>
      </c>
      <c r="E3995" s="446" t="s">
        <v>8574</v>
      </c>
    </row>
    <row r="3996" spans="1:5" ht="14.4" x14ac:dyDescent="0.3">
      <c r="A3996">
        <v>37448</v>
      </c>
      <c r="B3996" t="s">
        <v>5065</v>
      </c>
      <c r="C3996" t="s">
        <v>179</v>
      </c>
      <c r="D3996" t="s">
        <v>180</v>
      </c>
      <c r="E3996" s="446" t="s">
        <v>8575</v>
      </c>
    </row>
    <row r="3997" spans="1:5" ht="14.4" x14ac:dyDescent="0.3">
      <c r="A3997">
        <v>37440</v>
      </c>
      <c r="B3997" t="s">
        <v>5066</v>
      </c>
      <c r="C3997" t="s">
        <v>179</v>
      </c>
      <c r="D3997" t="s">
        <v>180</v>
      </c>
      <c r="E3997" s="446" t="s">
        <v>8576</v>
      </c>
    </row>
    <row r="3998" spans="1:5" ht="14.4" x14ac:dyDescent="0.3">
      <c r="A3998">
        <v>37441</v>
      </c>
      <c r="B3998" t="s">
        <v>5067</v>
      </c>
      <c r="C3998" t="s">
        <v>179</v>
      </c>
      <c r="D3998" t="s">
        <v>180</v>
      </c>
      <c r="E3998" s="446" t="s">
        <v>8576</v>
      </c>
    </row>
    <row r="3999" spans="1:5" ht="14.4" x14ac:dyDescent="0.3">
      <c r="A3999">
        <v>37442</v>
      </c>
      <c r="B3999" t="s">
        <v>5068</v>
      </c>
      <c r="C3999" t="s">
        <v>179</v>
      </c>
      <c r="D3999" t="s">
        <v>180</v>
      </c>
      <c r="E3999" s="446" t="s">
        <v>8577</v>
      </c>
    </row>
    <row r="4000" spans="1:5" ht="14.4" x14ac:dyDescent="0.3">
      <c r="A4000">
        <v>38017</v>
      </c>
      <c r="B4000" t="s">
        <v>5069</v>
      </c>
      <c r="C4000" t="s">
        <v>179</v>
      </c>
      <c r="D4000" t="s">
        <v>180</v>
      </c>
      <c r="E4000" s="446" t="s">
        <v>6165</v>
      </c>
    </row>
    <row r="4001" spans="1:5" ht="14.4" x14ac:dyDescent="0.3">
      <c r="A4001">
        <v>38018</v>
      </c>
      <c r="B4001" t="s">
        <v>5070</v>
      </c>
      <c r="C4001" t="s">
        <v>179</v>
      </c>
      <c r="D4001" t="s">
        <v>180</v>
      </c>
      <c r="E4001" s="446" t="s">
        <v>4681</v>
      </c>
    </row>
    <row r="4002" spans="1:5" ht="14.4" x14ac:dyDescent="0.3">
      <c r="A4002">
        <v>39895</v>
      </c>
      <c r="B4002" t="s">
        <v>5071</v>
      </c>
      <c r="C4002" t="s">
        <v>179</v>
      </c>
      <c r="D4002" t="s">
        <v>180</v>
      </c>
      <c r="E4002" s="446" t="s">
        <v>8578</v>
      </c>
    </row>
    <row r="4003" spans="1:5" ht="14.4" x14ac:dyDescent="0.3">
      <c r="A4003">
        <v>39896</v>
      </c>
      <c r="B4003" t="s">
        <v>5072</v>
      </c>
      <c r="C4003" t="s">
        <v>179</v>
      </c>
      <c r="D4003" t="s">
        <v>180</v>
      </c>
      <c r="E4003" s="446" t="s">
        <v>8579</v>
      </c>
    </row>
    <row r="4004" spans="1:5" ht="14.4" x14ac:dyDescent="0.3">
      <c r="A4004">
        <v>38873</v>
      </c>
      <c r="B4004" t="s">
        <v>5073</v>
      </c>
      <c r="C4004" t="s">
        <v>179</v>
      </c>
      <c r="D4004" t="s">
        <v>180</v>
      </c>
      <c r="E4004" s="446" t="s">
        <v>4398</v>
      </c>
    </row>
    <row r="4005" spans="1:5" ht="14.4" x14ac:dyDescent="0.3">
      <c r="A4005">
        <v>38874</v>
      </c>
      <c r="B4005" t="s">
        <v>5075</v>
      </c>
      <c r="C4005" t="s">
        <v>179</v>
      </c>
      <c r="D4005" t="s">
        <v>180</v>
      </c>
      <c r="E4005" s="446" t="s">
        <v>8580</v>
      </c>
    </row>
    <row r="4006" spans="1:5" ht="14.4" x14ac:dyDescent="0.3">
      <c r="A4006">
        <v>38875</v>
      </c>
      <c r="B4006" t="s">
        <v>5077</v>
      </c>
      <c r="C4006" t="s">
        <v>179</v>
      </c>
      <c r="D4006" t="s">
        <v>180</v>
      </c>
      <c r="E4006" s="446" t="s">
        <v>8581</v>
      </c>
    </row>
    <row r="4007" spans="1:5" ht="14.4" x14ac:dyDescent="0.3">
      <c r="A4007">
        <v>38876</v>
      </c>
      <c r="B4007" t="s">
        <v>5078</v>
      </c>
      <c r="C4007" t="s">
        <v>179</v>
      </c>
      <c r="D4007" t="s">
        <v>180</v>
      </c>
      <c r="E4007" s="446" t="s">
        <v>5674</v>
      </c>
    </row>
    <row r="4008" spans="1:5" ht="14.4" x14ac:dyDescent="0.3">
      <c r="A4008">
        <v>39000</v>
      </c>
      <c r="B4008" t="s">
        <v>5079</v>
      </c>
      <c r="C4008" t="s">
        <v>179</v>
      </c>
      <c r="D4008" t="s">
        <v>180</v>
      </c>
      <c r="E4008" s="446" t="s">
        <v>8582</v>
      </c>
    </row>
    <row r="4009" spans="1:5" ht="14.4" x14ac:dyDescent="0.3">
      <c r="A4009">
        <v>38674</v>
      </c>
      <c r="B4009" t="s">
        <v>5081</v>
      </c>
      <c r="C4009" t="s">
        <v>179</v>
      </c>
      <c r="D4009" t="s">
        <v>180</v>
      </c>
      <c r="E4009" s="446" t="s">
        <v>5043</v>
      </c>
    </row>
    <row r="4010" spans="1:5" ht="14.4" x14ac:dyDescent="0.3">
      <c r="A4010">
        <v>38019</v>
      </c>
      <c r="B4010" t="s">
        <v>5082</v>
      </c>
      <c r="C4010" t="s">
        <v>179</v>
      </c>
      <c r="D4010" t="s">
        <v>180</v>
      </c>
      <c r="E4010" s="446" t="s">
        <v>2482</v>
      </c>
    </row>
    <row r="4011" spans="1:5" ht="14.4" x14ac:dyDescent="0.3">
      <c r="A4011">
        <v>38020</v>
      </c>
      <c r="B4011" t="s">
        <v>5083</v>
      </c>
      <c r="C4011" t="s">
        <v>179</v>
      </c>
      <c r="D4011" t="s">
        <v>180</v>
      </c>
      <c r="E4011" s="446" t="s">
        <v>5168</v>
      </c>
    </row>
    <row r="4012" spans="1:5" ht="14.4" x14ac:dyDescent="0.3">
      <c r="A4012">
        <v>38454</v>
      </c>
      <c r="B4012" t="s">
        <v>5084</v>
      </c>
      <c r="C4012" t="s">
        <v>179</v>
      </c>
      <c r="D4012" t="s">
        <v>180</v>
      </c>
      <c r="E4012" s="446" t="s">
        <v>6798</v>
      </c>
    </row>
    <row r="4013" spans="1:5" ht="14.4" x14ac:dyDescent="0.3">
      <c r="A4013">
        <v>38455</v>
      </c>
      <c r="B4013" t="s">
        <v>5085</v>
      </c>
      <c r="C4013" t="s">
        <v>179</v>
      </c>
      <c r="D4013" t="s">
        <v>180</v>
      </c>
      <c r="E4013" s="446" t="s">
        <v>4584</v>
      </c>
    </row>
    <row r="4014" spans="1:5" ht="14.4" x14ac:dyDescent="0.3">
      <c r="A4014">
        <v>38462</v>
      </c>
      <c r="B4014" t="s">
        <v>5086</v>
      </c>
      <c r="C4014" t="s">
        <v>179</v>
      </c>
      <c r="D4014" t="s">
        <v>180</v>
      </c>
      <c r="E4014" s="446" t="s">
        <v>8583</v>
      </c>
    </row>
    <row r="4015" spans="1:5" ht="14.4" x14ac:dyDescent="0.3">
      <c r="A4015">
        <v>36362</v>
      </c>
      <c r="B4015" t="s">
        <v>5088</v>
      </c>
      <c r="C4015" t="s">
        <v>179</v>
      </c>
      <c r="D4015" t="s">
        <v>180</v>
      </c>
      <c r="E4015" s="446" t="s">
        <v>3295</v>
      </c>
    </row>
    <row r="4016" spans="1:5" ht="14.4" x14ac:dyDescent="0.3">
      <c r="A4016">
        <v>36298</v>
      </c>
      <c r="B4016" t="s">
        <v>5090</v>
      </c>
      <c r="C4016" t="s">
        <v>179</v>
      </c>
      <c r="D4016" t="s">
        <v>180</v>
      </c>
      <c r="E4016" s="446" t="s">
        <v>8584</v>
      </c>
    </row>
    <row r="4017" spans="1:5" ht="14.4" x14ac:dyDescent="0.3">
      <c r="A4017">
        <v>38456</v>
      </c>
      <c r="B4017" t="s">
        <v>5091</v>
      </c>
      <c r="C4017" t="s">
        <v>179</v>
      </c>
      <c r="D4017" t="s">
        <v>180</v>
      </c>
      <c r="E4017" s="446" t="s">
        <v>6166</v>
      </c>
    </row>
    <row r="4018" spans="1:5" ht="14.4" x14ac:dyDescent="0.3">
      <c r="A4018">
        <v>38457</v>
      </c>
      <c r="B4018" t="s">
        <v>5092</v>
      </c>
      <c r="C4018" t="s">
        <v>179</v>
      </c>
      <c r="D4018" t="s">
        <v>180</v>
      </c>
      <c r="E4018" s="446" t="s">
        <v>7874</v>
      </c>
    </row>
    <row r="4019" spans="1:5" ht="14.4" x14ac:dyDescent="0.3">
      <c r="A4019">
        <v>38458</v>
      </c>
      <c r="B4019" t="s">
        <v>5093</v>
      </c>
      <c r="C4019" t="s">
        <v>179</v>
      </c>
      <c r="D4019" t="s">
        <v>180</v>
      </c>
      <c r="E4019" s="446" t="s">
        <v>6558</v>
      </c>
    </row>
    <row r="4020" spans="1:5" ht="14.4" x14ac:dyDescent="0.3">
      <c r="A4020">
        <v>38459</v>
      </c>
      <c r="B4020" t="s">
        <v>5094</v>
      </c>
      <c r="C4020" t="s">
        <v>179</v>
      </c>
      <c r="D4020" t="s">
        <v>180</v>
      </c>
      <c r="E4020" s="446" t="s">
        <v>8585</v>
      </c>
    </row>
    <row r="4021" spans="1:5" ht="14.4" x14ac:dyDescent="0.3">
      <c r="A4021">
        <v>38460</v>
      </c>
      <c r="B4021" t="s">
        <v>5095</v>
      </c>
      <c r="C4021" t="s">
        <v>179</v>
      </c>
      <c r="D4021" t="s">
        <v>180</v>
      </c>
      <c r="E4021" s="446" t="s">
        <v>7169</v>
      </c>
    </row>
    <row r="4022" spans="1:5" ht="14.4" x14ac:dyDescent="0.3">
      <c r="A4022">
        <v>38461</v>
      </c>
      <c r="B4022" t="s">
        <v>5096</v>
      </c>
      <c r="C4022" t="s">
        <v>179</v>
      </c>
      <c r="D4022" t="s">
        <v>180</v>
      </c>
      <c r="E4022" s="446" t="s">
        <v>8586</v>
      </c>
    </row>
    <row r="4023" spans="1:5" ht="14.4" x14ac:dyDescent="0.3">
      <c r="A4023">
        <v>7094</v>
      </c>
      <c r="B4023" t="s">
        <v>8587</v>
      </c>
      <c r="C4023" t="s">
        <v>179</v>
      </c>
      <c r="D4023" t="s">
        <v>180</v>
      </c>
      <c r="E4023" s="446" t="s">
        <v>2431</v>
      </c>
    </row>
    <row r="4024" spans="1:5" ht="14.4" x14ac:dyDescent="0.3">
      <c r="A4024">
        <v>7116</v>
      </c>
      <c r="B4024" t="s">
        <v>5097</v>
      </c>
      <c r="C4024" t="s">
        <v>179</v>
      </c>
      <c r="D4024" t="s">
        <v>180</v>
      </c>
      <c r="E4024" s="446" t="s">
        <v>7243</v>
      </c>
    </row>
    <row r="4025" spans="1:5" ht="14.4" x14ac:dyDescent="0.3">
      <c r="A4025">
        <v>7118</v>
      </c>
      <c r="B4025" t="s">
        <v>5099</v>
      </c>
      <c r="C4025" t="s">
        <v>179</v>
      </c>
      <c r="D4025" t="s">
        <v>180</v>
      </c>
      <c r="E4025" s="446" t="s">
        <v>8588</v>
      </c>
    </row>
    <row r="4026" spans="1:5" ht="14.4" x14ac:dyDescent="0.3">
      <c r="A4026">
        <v>7098</v>
      </c>
      <c r="B4026" t="s">
        <v>8589</v>
      </c>
      <c r="C4026" t="s">
        <v>179</v>
      </c>
      <c r="D4026" t="s">
        <v>180</v>
      </c>
      <c r="E4026" s="446" t="s">
        <v>3685</v>
      </c>
    </row>
    <row r="4027" spans="1:5" ht="14.4" x14ac:dyDescent="0.3">
      <c r="A4027">
        <v>7110</v>
      </c>
      <c r="B4027" t="s">
        <v>8590</v>
      </c>
      <c r="C4027" t="s">
        <v>179</v>
      </c>
      <c r="D4027" t="s">
        <v>180</v>
      </c>
      <c r="E4027" s="446" t="s">
        <v>8591</v>
      </c>
    </row>
    <row r="4028" spans="1:5" ht="14.4" x14ac:dyDescent="0.3">
      <c r="A4028">
        <v>7123</v>
      </c>
      <c r="B4028" t="s">
        <v>5102</v>
      </c>
      <c r="C4028" t="s">
        <v>179</v>
      </c>
      <c r="D4028" t="s">
        <v>180</v>
      </c>
      <c r="E4028" s="446" t="s">
        <v>3714</v>
      </c>
    </row>
    <row r="4029" spans="1:5" ht="14.4" x14ac:dyDescent="0.3">
      <c r="A4029">
        <v>7121</v>
      </c>
      <c r="B4029" t="s">
        <v>5103</v>
      </c>
      <c r="C4029" t="s">
        <v>179</v>
      </c>
      <c r="D4029" t="s">
        <v>180</v>
      </c>
      <c r="E4029" s="446" t="s">
        <v>3557</v>
      </c>
    </row>
    <row r="4030" spans="1:5" ht="14.4" x14ac:dyDescent="0.3">
      <c r="A4030">
        <v>7137</v>
      </c>
      <c r="B4030" t="s">
        <v>5104</v>
      </c>
      <c r="C4030" t="s">
        <v>179</v>
      </c>
      <c r="D4030" t="s">
        <v>180</v>
      </c>
      <c r="E4030" s="446" t="s">
        <v>2466</v>
      </c>
    </row>
    <row r="4031" spans="1:5" ht="14.4" x14ac:dyDescent="0.3">
      <c r="A4031">
        <v>7122</v>
      </c>
      <c r="B4031" t="s">
        <v>5105</v>
      </c>
      <c r="C4031" t="s">
        <v>179</v>
      </c>
      <c r="D4031" t="s">
        <v>180</v>
      </c>
      <c r="E4031" s="446" t="s">
        <v>7575</v>
      </c>
    </row>
    <row r="4032" spans="1:5" ht="14.4" x14ac:dyDescent="0.3">
      <c r="A4032">
        <v>7114</v>
      </c>
      <c r="B4032" t="s">
        <v>5106</v>
      </c>
      <c r="C4032" t="s">
        <v>179</v>
      </c>
      <c r="D4032" t="s">
        <v>180</v>
      </c>
      <c r="E4032" s="446" t="s">
        <v>8263</v>
      </c>
    </row>
    <row r="4033" spans="1:5" ht="14.4" x14ac:dyDescent="0.3">
      <c r="A4033">
        <v>7109</v>
      </c>
      <c r="B4033" t="s">
        <v>5107</v>
      </c>
      <c r="C4033" t="s">
        <v>179</v>
      </c>
      <c r="D4033" t="s">
        <v>180</v>
      </c>
      <c r="E4033" s="446" t="s">
        <v>1905</v>
      </c>
    </row>
    <row r="4034" spans="1:5" ht="14.4" x14ac:dyDescent="0.3">
      <c r="A4034">
        <v>7135</v>
      </c>
      <c r="B4034" t="s">
        <v>5108</v>
      </c>
      <c r="C4034" t="s">
        <v>179</v>
      </c>
      <c r="D4034" t="s">
        <v>180</v>
      </c>
      <c r="E4034" s="446" t="s">
        <v>8592</v>
      </c>
    </row>
    <row r="4035" spans="1:5" ht="14.4" x14ac:dyDescent="0.3">
      <c r="A4035">
        <v>37947</v>
      </c>
      <c r="B4035" t="s">
        <v>5109</v>
      </c>
      <c r="C4035" t="s">
        <v>179</v>
      </c>
      <c r="D4035" t="s">
        <v>180</v>
      </c>
      <c r="E4035" s="446" t="s">
        <v>8593</v>
      </c>
    </row>
    <row r="4036" spans="1:5" ht="14.4" x14ac:dyDescent="0.3">
      <c r="A4036">
        <v>7103</v>
      </c>
      <c r="B4036" t="s">
        <v>5111</v>
      </c>
      <c r="C4036" t="s">
        <v>179</v>
      </c>
      <c r="D4036" t="s">
        <v>180</v>
      </c>
      <c r="E4036" s="446" t="s">
        <v>6915</v>
      </c>
    </row>
    <row r="4037" spans="1:5" ht="14.4" x14ac:dyDescent="0.3">
      <c r="A4037">
        <v>40419</v>
      </c>
      <c r="B4037" t="s">
        <v>5112</v>
      </c>
      <c r="C4037" t="s">
        <v>179</v>
      </c>
      <c r="D4037" t="s">
        <v>180</v>
      </c>
      <c r="E4037" s="446" t="s">
        <v>8594</v>
      </c>
    </row>
    <row r="4038" spans="1:5" ht="14.4" x14ac:dyDescent="0.3">
      <c r="A4038">
        <v>40420</v>
      </c>
      <c r="B4038" t="s">
        <v>5113</v>
      </c>
      <c r="C4038" t="s">
        <v>179</v>
      </c>
      <c r="D4038" t="s">
        <v>180</v>
      </c>
      <c r="E4038" s="446" t="s">
        <v>8595</v>
      </c>
    </row>
    <row r="4039" spans="1:5" ht="14.4" x14ac:dyDescent="0.3">
      <c r="A4039">
        <v>40421</v>
      </c>
      <c r="B4039" t="s">
        <v>5114</v>
      </c>
      <c r="C4039" t="s">
        <v>179</v>
      </c>
      <c r="D4039" t="s">
        <v>180</v>
      </c>
      <c r="E4039" s="446" t="s">
        <v>8596</v>
      </c>
    </row>
    <row r="4040" spans="1:5" ht="14.4" x14ac:dyDescent="0.3">
      <c r="A4040">
        <v>38905</v>
      </c>
      <c r="B4040" t="s">
        <v>5115</v>
      </c>
      <c r="C4040" t="s">
        <v>179</v>
      </c>
      <c r="D4040" t="s">
        <v>180</v>
      </c>
      <c r="E4040" s="446" t="s">
        <v>8597</v>
      </c>
    </row>
    <row r="4041" spans="1:5" ht="14.4" x14ac:dyDescent="0.3">
      <c r="A4041">
        <v>38907</v>
      </c>
      <c r="B4041" t="s">
        <v>5116</v>
      </c>
      <c r="C4041" t="s">
        <v>179</v>
      </c>
      <c r="D4041" t="s">
        <v>180</v>
      </c>
      <c r="E4041" s="446" t="s">
        <v>8598</v>
      </c>
    </row>
    <row r="4042" spans="1:5" ht="14.4" x14ac:dyDescent="0.3">
      <c r="A4042">
        <v>38910</v>
      </c>
      <c r="B4042" t="s">
        <v>5117</v>
      </c>
      <c r="C4042" t="s">
        <v>179</v>
      </c>
      <c r="D4042" t="s">
        <v>180</v>
      </c>
      <c r="E4042" s="446" t="s">
        <v>3431</v>
      </c>
    </row>
    <row r="4043" spans="1:5" ht="14.4" x14ac:dyDescent="0.3">
      <c r="A4043">
        <v>11655</v>
      </c>
      <c r="B4043" t="s">
        <v>5118</v>
      </c>
      <c r="C4043" t="s">
        <v>179</v>
      </c>
      <c r="D4043" t="s">
        <v>180</v>
      </c>
      <c r="E4043" s="446" t="s">
        <v>8355</v>
      </c>
    </row>
    <row r="4044" spans="1:5" ht="14.4" x14ac:dyDescent="0.3">
      <c r="A4044">
        <v>11656</v>
      </c>
      <c r="B4044" t="s">
        <v>5119</v>
      </c>
      <c r="C4044" t="s">
        <v>179</v>
      </c>
      <c r="D4044" t="s">
        <v>180</v>
      </c>
      <c r="E4044" s="446" t="s">
        <v>3128</v>
      </c>
    </row>
    <row r="4045" spans="1:5" ht="14.4" x14ac:dyDescent="0.3">
      <c r="A4045">
        <v>7091</v>
      </c>
      <c r="B4045" t="s">
        <v>5121</v>
      </c>
      <c r="C4045" t="s">
        <v>179</v>
      </c>
      <c r="D4045" t="s">
        <v>180</v>
      </c>
      <c r="E4045" s="446" t="s">
        <v>7862</v>
      </c>
    </row>
    <row r="4046" spans="1:5" ht="14.4" x14ac:dyDescent="0.3">
      <c r="A4046">
        <v>37948</v>
      </c>
      <c r="B4046" t="s">
        <v>5122</v>
      </c>
      <c r="C4046" t="s">
        <v>179</v>
      </c>
      <c r="D4046" t="s">
        <v>180</v>
      </c>
      <c r="E4046" s="446" t="s">
        <v>6568</v>
      </c>
    </row>
    <row r="4047" spans="1:5" ht="14.4" x14ac:dyDescent="0.3">
      <c r="A4047">
        <v>7097</v>
      </c>
      <c r="B4047" t="s">
        <v>5123</v>
      </c>
      <c r="C4047" t="s">
        <v>179</v>
      </c>
      <c r="D4047" t="s">
        <v>180</v>
      </c>
      <c r="E4047" s="446" t="s">
        <v>6164</v>
      </c>
    </row>
    <row r="4048" spans="1:5" ht="14.4" x14ac:dyDescent="0.3">
      <c r="A4048">
        <v>11658</v>
      </c>
      <c r="B4048" t="s">
        <v>5124</v>
      </c>
      <c r="C4048" t="s">
        <v>179</v>
      </c>
      <c r="D4048" t="s">
        <v>180</v>
      </c>
      <c r="E4048" s="446" t="s">
        <v>8599</v>
      </c>
    </row>
    <row r="4049" spans="1:5" ht="14.4" x14ac:dyDescent="0.3">
      <c r="A4049">
        <v>7146</v>
      </c>
      <c r="B4049" t="s">
        <v>5125</v>
      </c>
      <c r="C4049" t="s">
        <v>179</v>
      </c>
      <c r="D4049" t="s">
        <v>180</v>
      </c>
      <c r="E4049" s="446" t="s">
        <v>8600</v>
      </c>
    </row>
    <row r="4050" spans="1:5" ht="14.4" x14ac:dyDescent="0.3">
      <c r="A4050">
        <v>7138</v>
      </c>
      <c r="B4050" t="s">
        <v>5126</v>
      </c>
      <c r="C4050" t="s">
        <v>179</v>
      </c>
      <c r="D4050" t="s">
        <v>180</v>
      </c>
      <c r="E4050" s="446" t="s">
        <v>2588</v>
      </c>
    </row>
    <row r="4051" spans="1:5" ht="14.4" x14ac:dyDescent="0.3">
      <c r="A4051">
        <v>7139</v>
      </c>
      <c r="B4051" t="s">
        <v>5128</v>
      </c>
      <c r="C4051" t="s">
        <v>179</v>
      </c>
      <c r="D4051" t="s">
        <v>180</v>
      </c>
      <c r="E4051" s="446" t="s">
        <v>3421</v>
      </c>
    </row>
    <row r="4052" spans="1:5" ht="14.4" x14ac:dyDescent="0.3">
      <c r="A4052">
        <v>7140</v>
      </c>
      <c r="B4052" t="s">
        <v>5129</v>
      </c>
      <c r="C4052" t="s">
        <v>179</v>
      </c>
      <c r="D4052" t="s">
        <v>180</v>
      </c>
      <c r="E4052" s="446" t="s">
        <v>828</v>
      </c>
    </row>
    <row r="4053" spans="1:5" ht="14.4" x14ac:dyDescent="0.3">
      <c r="A4053">
        <v>7141</v>
      </c>
      <c r="B4053" t="s">
        <v>5130</v>
      </c>
      <c r="C4053" t="s">
        <v>179</v>
      </c>
      <c r="D4053" t="s">
        <v>180</v>
      </c>
      <c r="E4053" s="446" t="s">
        <v>8601</v>
      </c>
    </row>
    <row r="4054" spans="1:5" ht="14.4" x14ac:dyDescent="0.3">
      <c r="A4054">
        <v>7143</v>
      </c>
      <c r="B4054" t="s">
        <v>5131</v>
      </c>
      <c r="C4054" t="s">
        <v>179</v>
      </c>
      <c r="D4054" t="s">
        <v>180</v>
      </c>
      <c r="E4054" s="446" t="s">
        <v>7074</v>
      </c>
    </row>
    <row r="4055" spans="1:5" ht="14.4" x14ac:dyDescent="0.3">
      <c r="A4055">
        <v>7144</v>
      </c>
      <c r="B4055" t="s">
        <v>5132</v>
      </c>
      <c r="C4055" t="s">
        <v>179</v>
      </c>
      <c r="D4055" t="s">
        <v>180</v>
      </c>
      <c r="E4055" s="446" t="s">
        <v>8602</v>
      </c>
    </row>
    <row r="4056" spans="1:5" ht="14.4" x14ac:dyDescent="0.3">
      <c r="A4056">
        <v>7145</v>
      </c>
      <c r="B4056" t="s">
        <v>5133</v>
      </c>
      <c r="C4056" t="s">
        <v>179</v>
      </c>
      <c r="D4056" t="s">
        <v>180</v>
      </c>
      <c r="E4056" s="446" t="s">
        <v>8603</v>
      </c>
    </row>
    <row r="4057" spans="1:5" ht="14.4" x14ac:dyDescent="0.3">
      <c r="A4057">
        <v>7142</v>
      </c>
      <c r="B4057" t="s">
        <v>5134</v>
      </c>
      <c r="C4057" t="s">
        <v>179</v>
      </c>
      <c r="D4057" t="s">
        <v>180</v>
      </c>
      <c r="E4057" s="446" t="s">
        <v>3495</v>
      </c>
    </row>
    <row r="4058" spans="1:5" ht="14.4" x14ac:dyDescent="0.3">
      <c r="A4058">
        <v>3593</v>
      </c>
      <c r="B4058" t="s">
        <v>5136</v>
      </c>
      <c r="C4058" t="s">
        <v>179</v>
      </c>
      <c r="D4058" t="s">
        <v>180</v>
      </c>
      <c r="E4058" s="446" t="s">
        <v>5137</v>
      </c>
    </row>
    <row r="4059" spans="1:5" ht="14.4" x14ac:dyDescent="0.3">
      <c r="A4059">
        <v>3588</v>
      </c>
      <c r="B4059" t="s">
        <v>5138</v>
      </c>
      <c r="C4059" t="s">
        <v>179</v>
      </c>
      <c r="D4059" t="s">
        <v>180</v>
      </c>
      <c r="E4059" s="446" t="s">
        <v>5139</v>
      </c>
    </row>
    <row r="4060" spans="1:5" ht="14.4" x14ac:dyDescent="0.3">
      <c r="A4060">
        <v>3585</v>
      </c>
      <c r="B4060" t="s">
        <v>5140</v>
      </c>
      <c r="C4060" t="s">
        <v>179</v>
      </c>
      <c r="D4060" t="s">
        <v>180</v>
      </c>
      <c r="E4060" s="446" t="s">
        <v>5141</v>
      </c>
    </row>
    <row r="4061" spans="1:5" ht="14.4" x14ac:dyDescent="0.3">
      <c r="A4061">
        <v>3587</v>
      </c>
      <c r="B4061" t="s">
        <v>5142</v>
      </c>
      <c r="C4061" t="s">
        <v>179</v>
      </c>
      <c r="D4061" t="s">
        <v>180</v>
      </c>
      <c r="E4061" s="446" t="s">
        <v>5143</v>
      </c>
    </row>
    <row r="4062" spans="1:5" ht="14.4" x14ac:dyDescent="0.3">
      <c r="A4062">
        <v>3590</v>
      </c>
      <c r="B4062" t="s">
        <v>5144</v>
      </c>
      <c r="C4062" t="s">
        <v>179</v>
      </c>
      <c r="D4062" t="s">
        <v>180</v>
      </c>
      <c r="E4062" s="446" t="s">
        <v>5145</v>
      </c>
    </row>
    <row r="4063" spans="1:5" ht="14.4" x14ac:dyDescent="0.3">
      <c r="A4063">
        <v>3589</v>
      </c>
      <c r="B4063" t="s">
        <v>5146</v>
      </c>
      <c r="C4063" t="s">
        <v>179</v>
      </c>
      <c r="D4063" t="s">
        <v>180</v>
      </c>
      <c r="E4063" s="446" t="s">
        <v>2969</v>
      </c>
    </row>
    <row r="4064" spans="1:5" ht="14.4" x14ac:dyDescent="0.3">
      <c r="A4064">
        <v>3586</v>
      </c>
      <c r="B4064" t="s">
        <v>5147</v>
      </c>
      <c r="C4064" t="s">
        <v>179</v>
      </c>
      <c r="D4064" t="s">
        <v>180</v>
      </c>
      <c r="E4064" s="446" t="s">
        <v>3450</v>
      </c>
    </row>
    <row r="4065" spans="1:5" ht="14.4" x14ac:dyDescent="0.3">
      <c r="A4065">
        <v>3592</v>
      </c>
      <c r="B4065" t="s">
        <v>5148</v>
      </c>
      <c r="C4065" t="s">
        <v>179</v>
      </c>
      <c r="D4065" t="s">
        <v>180</v>
      </c>
      <c r="E4065" s="446" t="s">
        <v>5149</v>
      </c>
    </row>
    <row r="4066" spans="1:5" ht="14.4" x14ac:dyDescent="0.3">
      <c r="A4066">
        <v>3591</v>
      </c>
      <c r="B4066" t="s">
        <v>5150</v>
      </c>
      <c r="C4066" t="s">
        <v>179</v>
      </c>
      <c r="D4066" t="s">
        <v>180</v>
      </c>
      <c r="E4066" s="446" t="s">
        <v>5151</v>
      </c>
    </row>
    <row r="4067" spans="1:5" ht="14.4" x14ac:dyDescent="0.3">
      <c r="A4067">
        <v>40396</v>
      </c>
      <c r="B4067" t="s">
        <v>5152</v>
      </c>
      <c r="C4067" t="s">
        <v>179</v>
      </c>
      <c r="D4067" t="s">
        <v>180</v>
      </c>
      <c r="E4067" s="446" t="s">
        <v>5153</v>
      </c>
    </row>
    <row r="4068" spans="1:5" ht="14.4" x14ac:dyDescent="0.3">
      <c r="A4068">
        <v>40395</v>
      </c>
      <c r="B4068" t="s">
        <v>5154</v>
      </c>
      <c r="C4068" t="s">
        <v>179</v>
      </c>
      <c r="D4068" t="s">
        <v>180</v>
      </c>
      <c r="E4068" s="446" t="s">
        <v>2916</v>
      </c>
    </row>
    <row r="4069" spans="1:5" ht="14.4" x14ac:dyDescent="0.3">
      <c r="A4069">
        <v>40392</v>
      </c>
      <c r="B4069" t="s">
        <v>5155</v>
      </c>
      <c r="C4069" t="s">
        <v>179</v>
      </c>
      <c r="D4069" t="s">
        <v>180</v>
      </c>
      <c r="E4069" s="446" t="s">
        <v>5156</v>
      </c>
    </row>
    <row r="4070" spans="1:5" ht="14.4" x14ac:dyDescent="0.3">
      <c r="A4070">
        <v>40394</v>
      </c>
      <c r="B4070" t="s">
        <v>5157</v>
      </c>
      <c r="C4070" t="s">
        <v>179</v>
      </c>
      <c r="D4070" t="s">
        <v>180</v>
      </c>
      <c r="E4070" s="446" t="s">
        <v>5158</v>
      </c>
    </row>
    <row r="4071" spans="1:5" ht="14.4" x14ac:dyDescent="0.3">
      <c r="A4071">
        <v>40398</v>
      </c>
      <c r="B4071" t="s">
        <v>5159</v>
      </c>
      <c r="C4071" t="s">
        <v>179</v>
      </c>
      <c r="D4071" t="s">
        <v>180</v>
      </c>
      <c r="E4071" s="446" t="s">
        <v>5160</v>
      </c>
    </row>
    <row r="4072" spans="1:5" ht="14.4" x14ac:dyDescent="0.3">
      <c r="A4072">
        <v>40397</v>
      </c>
      <c r="B4072" t="s">
        <v>5161</v>
      </c>
      <c r="C4072" t="s">
        <v>179</v>
      </c>
      <c r="D4072" t="s">
        <v>180</v>
      </c>
      <c r="E4072" s="446" t="s">
        <v>5162</v>
      </c>
    </row>
    <row r="4073" spans="1:5" ht="14.4" x14ac:dyDescent="0.3">
      <c r="A4073">
        <v>40393</v>
      </c>
      <c r="B4073" t="s">
        <v>5163</v>
      </c>
      <c r="C4073" t="s">
        <v>179</v>
      </c>
      <c r="D4073" t="s">
        <v>180</v>
      </c>
      <c r="E4073" s="446" t="s">
        <v>5164</v>
      </c>
    </row>
    <row r="4074" spans="1:5" ht="14.4" x14ac:dyDescent="0.3">
      <c r="A4074">
        <v>40399</v>
      </c>
      <c r="B4074" t="s">
        <v>5165</v>
      </c>
      <c r="C4074" t="s">
        <v>179</v>
      </c>
      <c r="D4074" t="s">
        <v>180</v>
      </c>
      <c r="E4074" s="446" t="s">
        <v>5166</v>
      </c>
    </row>
    <row r="4075" spans="1:5" ht="14.4" x14ac:dyDescent="0.3">
      <c r="A4075">
        <v>39322</v>
      </c>
      <c r="B4075" t="s">
        <v>5167</v>
      </c>
      <c r="C4075" t="s">
        <v>179</v>
      </c>
      <c r="D4075" t="s">
        <v>180</v>
      </c>
      <c r="E4075" s="446" t="s">
        <v>5309</v>
      </c>
    </row>
    <row r="4076" spans="1:5" ht="14.4" x14ac:dyDescent="0.3">
      <c r="A4076">
        <v>39289</v>
      </c>
      <c r="B4076" t="s">
        <v>5169</v>
      </c>
      <c r="C4076" t="s">
        <v>179</v>
      </c>
      <c r="D4076" t="s">
        <v>180</v>
      </c>
      <c r="E4076" s="446" t="s">
        <v>7114</v>
      </c>
    </row>
    <row r="4077" spans="1:5" ht="14.4" x14ac:dyDescent="0.3">
      <c r="A4077">
        <v>39290</v>
      </c>
      <c r="B4077" t="s">
        <v>5171</v>
      </c>
      <c r="C4077" t="s">
        <v>179</v>
      </c>
      <c r="D4077" t="s">
        <v>180</v>
      </c>
      <c r="E4077" s="446" t="s">
        <v>7915</v>
      </c>
    </row>
    <row r="4078" spans="1:5" ht="14.4" x14ac:dyDescent="0.3">
      <c r="A4078">
        <v>39291</v>
      </c>
      <c r="B4078" t="s">
        <v>5172</v>
      </c>
      <c r="C4078" t="s">
        <v>179</v>
      </c>
      <c r="D4078" t="s">
        <v>180</v>
      </c>
      <c r="E4078" s="446" t="s">
        <v>2870</v>
      </c>
    </row>
    <row r="4079" spans="1:5" ht="14.4" x14ac:dyDescent="0.3">
      <c r="A4079">
        <v>41892</v>
      </c>
      <c r="B4079" t="s">
        <v>5173</v>
      </c>
      <c r="C4079" t="s">
        <v>179</v>
      </c>
      <c r="D4079" t="s">
        <v>180</v>
      </c>
      <c r="E4079" s="446" t="s">
        <v>2381</v>
      </c>
    </row>
    <row r="4080" spans="1:5" ht="14.4" x14ac:dyDescent="0.3">
      <c r="A4080">
        <v>7048</v>
      </c>
      <c r="B4080" t="s">
        <v>5174</v>
      </c>
      <c r="C4080" t="s">
        <v>179</v>
      </c>
      <c r="D4080" t="s">
        <v>180</v>
      </c>
      <c r="E4080" s="446" t="s">
        <v>6269</v>
      </c>
    </row>
    <row r="4081" spans="1:5" ht="14.4" x14ac:dyDescent="0.3">
      <c r="A4081">
        <v>7088</v>
      </c>
      <c r="B4081" t="s">
        <v>5175</v>
      </c>
      <c r="C4081" t="s">
        <v>179</v>
      </c>
      <c r="D4081" t="s">
        <v>180</v>
      </c>
      <c r="E4081" s="446" t="s">
        <v>8604</v>
      </c>
    </row>
    <row r="4082" spans="1:5" ht="14.4" x14ac:dyDescent="0.3">
      <c r="A4082">
        <v>20179</v>
      </c>
      <c r="B4082" t="s">
        <v>5177</v>
      </c>
      <c r="C4082" t="s">
        <v>179</v>
      </c>
      <c r="D4082" t="s">
        <v>180</v>
      </c>
      <c r="E4082" s="446" t="s">
        <v>1324</v>
      </c>
    </row>
    <row r="4083" spans="1:5" ht="14.4" x14ac:dyDescent="0.3">
      <c r="A4083">
        <v>20178</v>
      </c>
      <c r="B4083" t="s">
        <v>5178</v>
      </c>
      <c r="C4083" t="s">
        <v>179</v>
      </c>
      <c r="D4083" t="s">
        <v>180</v>
      </c>
      <c r="E4083" s="446" t="s">
        <v>8605</v>
      </c>
    </row>
    <row r="4084" spans="1:5" ht="14.4" x14ac:dyDescent="0.3">
      <c r="A4084">
        <v>20180</v>
      </c>
      <c r="B4084" t="s">
        <v>5180</v>
      </c>
      <c r="C4084" t="s">
        <v>179</v>
      </c>
      <c r="D4084" t="s">
        <v>180</v>
      </c>
      <c r="E4084" s="446" t="s">
        <v>8606</v>
      </c>
    </row>
    <row r="4085" spans="1:5" ht="14.4" x14ac:dyDescent="0.3">
      <c r="A4085">
        <v>20181</v>
      </c>
      <c r="B4085" t="s">
        <v>5181</v>
      </c>
      <c r="C4085" t="s">
        <v>179</v>
      </c>
      <c r="D4085" t="s">
        <v>180</v>
      </c>
      <c r="E4085" s="446" t="s">
        <v>8607</v>
      </c>
    </row>
    <row r="4086" spans="1:5" ht="14.4" x14ac:dyDescent="0.3">
      <c r="A4086">
        <v>20177</v>
      </c>
      <c r="B4086" t="s">
        <v>5182</v>
      </c>
      <c r="C4086" t="s">
        <v>179</v>
      </c>
      <c r="D4086" t="s">
        <v>180</v>
      </c>
      <c r="E4086" s="446" t="s">
        <v>8608</v>
      </c>
    </row>
    <row r="4087" spans="1:5" ht="14.4" x14ac:dyDescent="0.3">
      <c r="A4087">
        <v>7070</v>
      </c>
      <c r="B4087" t="s">
        <v>5183</v>
      </c>
      <c r="C4087" t="s">
        <v>179</v>
      </c>
      <c r="D4087" t="s">
        <v>180</v>
      </c>
      <c r="E4087" s="446" t="s">
        <v>8609</v>
      </c>
    </row>
    <row r="4088" spans="1:5" ht="14.4" x14ac:dyDescent="0.3">
      <c r="A4088">
        <v>40945</v>
      </c>
      <c r="B4088" t="s">
        <v>5184</v>
      </c>
      <c r="C4088" t="s">
        <v>375</v>
      </c>
      <c r="D4088" t="s">
        <v>180</v>
      </c>
      <c r="E4088" s="446" t="s">
        <v>8610</v>
      </c>
    </row>
    <row r="4089" spans="1:5" ht="14.4" x14ac:dyDescent="0.3">
      <c r="A4089">
        <v>40946</v>
      </c>
      <c r="B4089" t="s">
        <v>5185</v>
      </c>
      <c r="C4089" t="s">
        <v>378</v>
      </c>
      <c r="D4089" t="s">
        <v>180</v>
      </c>
      <c r="E4089" s="446" t="s">
        <v>8611</v>
      </c>
    </row>
    <row r="4090" spans="1:5" ht="14.4" x14ac:dyDescent="0.3">
      <c r="A4090">
        <v>7153</v>
      </c>
      <c r="B4090" t="s">
        <v>5186</v>
      </c>
      <c r="C4090" t="s">
        <v>375</v>
      </c>
      <c r="D4090" t="s">
        <v>180</v>
      </c>
      <c r="E4090" s="446" t="s">
        <v>8309</v>
      </c>
    </row>
    <row r="4091" spans="1:5" ht="14.4" x14ac:dyDescent="0.3">
      <c r="A4091">
        <v>41089</v>
      </c>
      <c r="B4091" t="s">
        <v>5188</v>
      </c>
      <c r="C4091" t="s">
        <v>378</v>
      </c>
      <c r="D4091" t="s">
        <v>180</v>
      </c>
      <c r="E4091" s="446" t="s">
        <v>8612</v>
      </c>
    </row>
    <row r="4092" spans="1:5" ht="14.4" x14ac:dyDescent="0.3">
      <c r="A4092">
        <v>40943</v>
      </c>
      <c r="B4092" t="s">
        <v>5189</v>
      </c>
      <c r="C4092" t="s">
        <v>375</v>
      </c>
      <c r="D4092" t="s">
        <v>180</v>
      </c>
      <c r="E4092" s="446" t="s">
        <v>8613</v>
      </c>
    </row>
    <row r="4093" spans="1:5" ht="14.4" x14ac:dyDescent="0.3">
      <c r="A4093">
        <v>40944</v>
      </c>
      <c r="B4093" t="s">
        <v>5190</v>
      </c>
      <c r="C4093" t="s">
        <v>378</v>
      </c>
      <c r="D4093" t="s">
        <v>180</v>
      </c>
      <c r="E4093" s="446" t="s">
        <v>8614</v>
      </c>
    </row>
    <row r="4094" spans="1:5" ht="14.4" x14ac:dyDescent="0.3">
      <c r="A4094">
        <v>6175</v>
      </c>
      <c r="B4094" t="s">
        <v>5191</v>
      </c>
      <c r="C4094" t="s">
        <v>375</v>
      </c>
      <c r="D4094" t="s">
        <v>180</v>
      </c>
      <c r="E4094" s="446" t="s">
        <v>8615</v>
      </c>
    </row>
    <row r="4095" spans="1:5" ht="14.4" x14ac:dyDescent="0.3">
      <c r="A4095">
        <v>41092</v>
      </c>
      <c r="B4095" t="s">
        <v>5192</v>
      </c>
      <c r="C4095" t="s">
        <v>378</v>
      </c>
      <c r="D4095" t="s">
        <v>180</v>
      </c>
      <c r="E4095" s="446" t="s">
        <v>8616</v>
      </c>
    </row>
    <row r="4096" spans="1:5" ht="14.4" x14ac:dyDescent="0.3">
      <c r="A4096">
        <v>37712</v>
      </c>
      <c r="B4096" t="s">
        <v>5193</v>
      </c>
      <c r="C4096" t="s">
        <v>693</v>
      </c>
      <c r="D4096" t="s">
        <v>180</v>
      </c>
      <c r="E4096" s="446" t="s">
        <v>8617</v>
      </c>
    </row>
    <row r="4097" spans="1:5" ht="14.4" x14ac:dyDescent="0.3">
      <c r="A4097">
        <v>34558</v>
      </c>
      <c r="B4097" t="s">
        <v>5194</v>
      </c>
      <c r="C4097" t="s">
        <v>247</v>
      </c>
      <c r="D4097" t="s">
        <v>180</v>
      </c>
      <c r="E4097" s="446" t="s">
        <v>8618</v>
      </c>
    </row>
    <row r="4098" spans="1:5" ht="14.4" x14ac:dyDescent="0.3">
      <c r="A4098">
        <v>34547</v>
      </c>
      <c r="B4098" t="s">
        <v>8619</v>
      </c>
      <c r="C4098" t="s">
        <v>247</v>
      </c>
      <c r="D4098" t="s">
        <v>180</v>
      </c>
      <c r="E4098" s="446" t="s">
        <v>8620</v>
      </c>
    </row>
    <row r="4099" spans="1:5" ht="14.4" x14ac:dyDescent="0.3">
      <c r="A4099">
        <v>34548</v>
      </c>
      <c r="B4099" t="s">
        <v>8621</v>
      </c>
      <c r="C4099" t="s">
        <v>247</v>
      </c>
      <c r="D4099" t="s">
        <v>180</v>
      </c>
      <c r="E4099" s="446" t="s">
        <v>3021</v>
      </c>
    </row>
    <row r="4100" spans="1:5" ht="14.4" x14ac:dyDescent="0.3">
      <c r="A4100">
        <v>34550</v>
      </c>
      <c r="B4100" t="s">
        <v>5195</v>
      </c>
      <c r="C4100" t="s">
        <v>247</v>
      </c>
      <c r="D4100" t="s">
        <v>180</v>
      </c>
      <c r="E4100" s="446" t="s">
        <v>4203</v>
      </c>
    </row>
    <row r="4101" spans="1:5" ht="14.4" x14ac:dyDescent="0.3">
      <c r="A4101">
        <v>34557</v>
      </c>
      <c r="B4101" t="s">
        <v>5196</v>
      </c>
      <c r="C4101" t="s">
        <v>247</v>
      </c>
      <c r="D4101" t="s">
        <v>180</v>
      </c>
      <c r="E4101" s="446" t="s">
        <v>419</v>
      </c>
    </row>
    <row r="4102" spans="1:5" ht="14.4" x14ac:dyDescent="0.3">
      <c r="A4102">
        <v>37411</v>
      </c>
      <c r="B4102" t="s">
        <v>5197</v>
      </c>
      <c r="C4102" t="s">
        <v>693</v>
      </c>
      <c r="D4102" t="s">
        <v>180</v>
      </c>
      <c r="E4102" s="446" t="s">
        <v>1560</v>
      </c>
    </row>
    <row r="4103" spans="1:5" ht="14.4" x14ac:dyDescent="0.3">
      <c r="A4103">
        <v>39508</v>
      </c>
      <c r="B4103" t="s">
        <v>5198</v>
      </c>
      <c r="C4103" t="s">
        <v>693</v>
      </c>
      <c r="D4103" t="s">
        <v>180</v>
      </c>
      <c r="E4103" s="446" t="s">
        <v>5501</v>
      </c>
    </row>
    <row r="4104" spans="1:5" ht="14.4" x14ac:dyDescent="0.3">
      <c r="A4104">
        <v>39507</v>
      </c>
      <c r="B4104" t="s">
        <v>5200</v>
      </c>
      <c r="C4104" t="s">
        <v>693</v>
      </c>
      <c r="D4104" t="s">
        <v>180</v>
      </c>
      <c r="E4104" s="446" t="s">
        <v>7097</v>
      </c>
    </row>
    <row r="4105" spans="1:5" ht="14.4" x14ac:dyDescent="0.3">
      <c r="A4105">
        <v>7155</v>
      </c>
      <c r="B4105" t="s">
        <v>8622</v>
      </c>
      <c r="C4105" t="s">
        <v>693</v>
      </c>
      <c r="D4105" t="s">
        <v>180</v>
      </c>
      <c r="E4105" s="446" t="s">
        <v>8623</v>
      </c>
    </row>
    <row r="4106" spans="1:5" ht="14.4" x14ac:dyDescent="0.3">
      <c r="A4106">
        <v>42406</v>
      </c>
      <c r="B4106" t="s">
        <v>8624</v>
      </c>
      <c r="C4106" t="s">
        <v>693</v>
      </c>
      <c r="D4106" t="s">
        <v>180</v>
      </c>
      <c r="E4106" s="446" t="s">
        <v>3039</v>
      </c>
    </row>
    <row r="4107" spans="1:5" ht="14.4" x14ac:dyDescent="0.3">
      <c r="A4107">
        <v>7156</v>
      </c>
      <c r="B4107" t="s">
        <v>5201</v>
      </c>
      <c r="C4107" t="s">
        <v>693</v>
      </c>
      <c r="D4107" t="s">
        <v>189</v>
      </c>
      <c r="E4107" s="446" t="s">
        <v>7802</v>
      </c>
    </row>
    <row r="4108" spans="1:5" ht="14.4" x14ac:dyDescent="0.3">
      <c r="A4108">
        <v>43127</v>
      </c>
      <c r="B4108" t="s">
        <v>5202</v>
      </c>
      <c r="C4108" t="s">
        <v>693</v>
      </c>
      <c r="D4108" t="s">
        <v>180</v>
      </c>
      <c r="E4108" s="446" t="s">
        <v>4384</v>
      </c>
    </row>
    <row r="4109" spans="1:5" ht="14.4" x14ac:dyDescent="0.3">
      <c r="A4109">
        <v>10917</v>
      </c>
      <c r="B4109" t="s">
        <v>5203</v>
      </c>
      <c r="C4109" t="s">
        <v>693</v>
      </c>
      <c r="D4109" t="s">
        <v>180</v>
      </c>
      <c r="E4109" s="446" t="s">
        <v>8625</v>
      </c>
    </row>
    <row r="4110" spans="1:5" ht="14.4" x14ac:dyDescent="0.3">
      <c r="A4110">
        <v>21141</v>
      </c>
      <c r="B4110" t="s">
        <v>8626</v>
      </c>
      <c r="C4110" t="s">
        <v>693</v>
      </c>
      <c r="D4110" t="s">
        <v>180</v>
      </c>
      <c r="E4110" s="446" t="s">
        <v>3701</v>
      </c>
    </row>
    <row r="4111" spans="1:5" ht="14.4" x14ac:dyDescent="0.3">
      <c r="A4111">
        <v>39509</v>
      </c>
      <c r="B4111" t="s">
        <v>5204</v>
      </c>
      <c r="C4111" t="s">
        <v>693</v>
      </c>
      <c r="D4111" t="s">
        <v>180</v>
      </c>
      <c r="E4111" s="446" t="s">
        <v>2440</v>
      </c>
    </row>
    <row r="4112" spans="1:5" ht="14.4" x14ac:dyDescent="0.3">
      <c r="A4112">
        <v>44529</v>
      </c>
      <c r="B4112" t="s">
        <v>5205</v>
      </c>
      <c r="C4112" t="s">
        <v>693</v>
      </c>
      <c r="D4112" t="s">
        <v>180</v>
      </c>
      <c r="E4112" s="446" t="s">
        <v>2321</v>
      </c>
    </row>
    <row r="4113" spans="1:5" ht="14.4" x14ac:dyDescent="0.3">
      <c r="A4113">
        <v>7167</v>
      </c>
      <c r="B4113" t="s">
        <v>5206</v>
      </c>
      <c r="C4113" t="s">
        <v>693</v>
      </c>
      <c r="D4113" t="s">
        <v>180</v>
      </c>
      <c r="E4113" s="446" t="s">
        <v>8627</v>
      </c>
    </row>
    <row r="4114" spans="1:5" ht="14.4" x14ac:dyDescent="0.3">
      <c r="A4114">
        <v>10928</v>
      </c>
      <c r="B4114" t="s">
        <v>5207</v>
      </c>
      <c r="C4114" t="s">
        <v>693</v>
      </c>
      <c r="D4114" t="s">
        <v>180</v>
      </c>
      <c r="E4114" s="446" t="s">
        <v>8628</v>
      </c>
    </row>
    <row r="4115" spans="1:5" ht="14.4" x14ac:dyDescent="0.3">
      <c r="A4115">
        <v>10933</v>
      </c>
      <c r="B4115" t="s">
        <v>5208</v>
      </c>
      <c r="C4115" t="s">
        <v>693</v>
      </c>
      <c r="D4115" t="s">
        <v>180</v>
      </c>
      <c r="E4115" s="446" t="s">
        <v>8629</v>
      </c>
    </row>
    <row r="4116" spans="1:5" ht="14.4" x14ac:dyDescent="0.3">
      <c r="A4116">
        <v>7158</v>
      </c>
      <c r="B4116" t="s">
        <v>5209</v>
      </c>
      <c r="C4116" t="s">
        <v>693</v>
      </c>
      <c r="D4116" t="s">
        <v>189</v>
      </c>
      <c r="E4116" s="446" t="s">
        <v>8630</v>
      </c>
    </row>
    <row r="4117" spans="1:5" ht="14.4" x14ac:dyDescent="0.3">
      <c r="A4117">
        <v>10927</v>
      </c>
      <c r="B4117" t="s">
        <v>5210</v>
      </c>
      <c r="C4117" t="s">
        <v>693</v>
      </c>
      <c r="D4117" t="s">
        <v>180</v>
      </c>
      <c r="E4117" s="446" t="s">
        <v>8631</v>
      </c>
    </row>
    <row r="4118" spans="1:5" ht="14.4" x14ac:dyDescent="0.3">
      <c r="A4118">
        <v>7162</v>
      </c>
      <c r="B4118" t="s">
        <v>5211</v>
      </c>
      <c r="C4118" t="s">
        <v>693</v>
      </c>
      <c r="D4118" t="s">
        <v>180</v>
      </c>
      <c r="E4118" s="446" t="s">
        <v>8632</v>
      </c>
    </row>
    <row r="4119" spans="1:5" ht="14.4" x14ac:dyDescent="0.3">
      <c r="A4119">
        <v>10932</v>
      </c>
      <c r="B4119" t="s">
        <v>5212</v>
      </c>
      <c r="C4119" t="s">
        <v>693</v>
      </c>
      <c r="D4119" t="s">
        <v>180</v>
      </c>
      <c r="E4119" s="446" t="s">
        <v>8633</v>
      </c>
    </row>
    <row r="4120" spans="1:5" ht="14.4" x14ac:dyDescent="0.3">
      <c r="A4120">
        <v>10937</v>
      </c>
      <c r="B4120" t="s">
        <v>5213</v>
      </c>
      <c r="C4120" t="s">
        <v>693</v>
      </c>
      <c r="D4120" t="s">
        <v>180</v>
      </c>
      <c r="E4120" s="446" t="s">
        <v>8634</v>
      </c>
    </row>
    <row r="4121" spans="1:5" ht="14.4" x14ac:dyDescent="0.3">
      <c r="A4121">
        <v>10935</v>
      </c>
      <c r="B4121" t="s">
        <v>5214</v>
      </c>
      <c r="C4121" t="s">
        <v>693</v>
      </c>
      <c r="D4121" t="s">
        <v>180</v>
      </c>
      <c r="E4121" s="446" t="s">
        <v>5346</v>
      </c>
    </row>
    <row r="4122" spans="1:5" ht="14.4" x14ac:dyDescent="0.3">
      <c r="A4122">
        <v>10931</v>
      </c>
      <c r="B4122" t="s">
        <v>5215</v>
      </c>
      <c r="C4122" t="s">
        <v>693</v>
      </c>
      <c r="D4122" t="s">
        <v>180</v>
      </c>
      <c r="E4122" s="446" t="s">
        <v>8635</v>
      </c>
    </row>
    <row r="4123" spans="1:5" ht="14.4" x14ac:dyDescent="0.3">
      <c r="A4123">
        <v>7164</v>
      </c>
      <c r="B4123" t="s">
        <v>5216</v>
      </c>
      <c r="C4123" t="s">
        <v>693</v>
      </c>
      <c r="D4123" t="s">
        <v>180</v>
      </c>
      <c r="E4123" s="446" t="s">
        <v>6378</v>
      </c>
    </row>
    <row r="4124" spans="1:5" ht="14.4" x14ac:dyDescent="0.3">
      <c r="A4124">
        <v>36887</v>
      </c>
      <c r="B4124" t="s">
        <v>5217</v>
      </c>
      <c r="C4124" t="s">
        <v>693</v>
      </c>
      <c r="D4124" t="s">
        <v>180</v>
      </c>
      <c r="E4124" s="446" t="s">
        <v>6968</v>
      </c>
    </row>
    <row r="4125" spans="1:5" ht="14.4" x14ac:dyDescent="0.3">
      <c r="A4125">
        <v>34630</v>
      </c>
      <c r="B4125" t="s">
        <v>5218</v>
      </c>
      <c r="C4125" t="s">
        <v>179</v>
      </c>
      <c r="D4125" t="s">
        <v>180</v>
      </c>
      <c r="E4125" s="446" t="s">
        <v>8636</v>
      </c>
    </row>
    <row r="4126" spans="1:5" ht="14.4" x14ac:dyDescent="0.3">
      <c r="A4126">
        <v>7161</v>
      </c>
      <c r="B4126" t="s">
        <v>5219</v>
      </c>
      <c r="C4126" t="s">
        <v>693</v>
      </c>
      <c r="D4126" t="s">
        <v>180</v>
      </c>
      <c r="E4126" s="446" t="s">
        <v>3215</v>
      </c>
    </row>
    <row r="4127" spans="1:5" ht="14.4" x14ac:dyDescent="0.3">
      <c r="A4127">
        <v>7170</v>
      </c>
      <c r="B4127" t="s">
        <v>5221</v>
      </c>
      <c r="C4127" t="s">
        <v>693</v>
      </c>
      <c r="D4127" t="s">
        <v>180</v>
      </c>
      <c r="E4127" s="446" t="s">
        <v>1106</v>
      </c>
    </row>
    <row r="4128" spans="1:5" ht="14.4" x14ac:dyDescent="0.3">
      <c r="A4128">
        <v>37524</v>
      </c>
      <c r="B4128" t="s">
        <v>5222</v>
      </c>
      <c r="C4128" t="s">
        <v>247</v>
      </c>
      <c r="D4128" t="s">
        <v>189</v>
      </c>
      <c r="E4128" s="446" t="s">
        <v>6782</v>
      </c>
    </row>
    <row r="4129" spans="1:5" ht="14.4" x14ac:dyDescent="0.3">
      <c r="A4129">
        <v>37525</v>
      </c>
      <c r="B4129" t="s">
        <v>5223</v>
      </c>
      <c r="C4129" t="s">
        <v>247</v>
      </c>
      <c r="D4129" t="s">
        <v>180</v>
      </c>
      <c r="E4129" s="446" t="s">
        <v>6251</v>
      </c>
    </row>
    <row r="4130" spans="1:5" ht="14.4" x14ac:dyDescent="0.3">
      <c r="A4130">
        <v>36789</v>
      </c>
      <c r="B4130" t="s">
        <v>5224</v>
      </c>
      <c r="C4130" t="s">
        <v>179</v>
      </c>
      <c r="D4130" t="s">
        <v>180</v>
      </c>
      <c r="E4130" s="446" t="s">
        <v>6568</v>
      </c>
    </row>
    <row r="4131" spans="1:5" ht="14.4" x14ac:dyDescent="0.3">
      <c r="A4131">
        <v>7173</v>
      </c>
      <c r="B4131" t="s">
        <v>5225</v>
      </c>
      <c r="C4131" t="s">
        <v>4217</v>
      </c>
      <c r="D4131" t="s">
        <v>189</v>
      </c>
      <c r="E4131" s="446" t="s">
        <v>8637</v>
      </c>
    </row>
    <row r="4132" spans="1:5" ht="14.4" x14ac:dyDescent="0.3">
      <c r="A4132">
        <v>7175</v>
      </c>
      <c r="B4132" t="s">
        <v>8638</v>
      </c>
      <c r="C4132" t="s">
        <v>179</v>
      </c>
      <c r="D4132" t="s">
        <v>180</v>
      </c>
      <c r="E4132" s="446" t="s">
        <v>3897</v>
      </c>
    </row>
    <row r="4133" spans="1:5" ht="14.4" x14ac:dyDescent="0.3">
      <c r="A4133">
        <v>40741</v>
      </c>
      <c r="B4133" t="s">
        <v>8639</v>
      </c>
      <c r="C4133" t="s">
        <v>179</v>
      </c>
      <c r="D4133" t="s">
        <v>180</v>
      </c>
      <c r="E4133" s="446" t="s">
        <v>781</v>
      </c>
    </row>
    <row r="4134" spans="1:5" ht="14.4" x14ac:dyDescent="0.3">
      <c r="A4134">
        <v>7184</v>
      </c>
      <c r="B4134" t="s">
        <v>5227</v>
      </c>
      <c r="C4134" t="s">
        <v>693</v>
      </c>
      <c r="D4134" t="s">
        <v>189</v>
      </c>
      <c r="E4134" s="446" t="s">
        <v>5228</v>
      </c>
    </row>
    <row r="4135" spans="1:5" ht="14.4" x14ac:dyDescent="0.3">
      <c r="A4135">
        <v>34458</v>
      </c>
      <c r="B4135" t="s">
        <v>5229</v>
      </c>
      <c r="C4135" t="s">
        <v>179</v>
      </c>
      <c r="D4135" t="s">
        <v>180</v>
      </c>
      <c r="E4135" s="446" t="s">
        <v>8640</v>
      </c>
    </row>
    <row r="4136" spans="1:5" ht="14.4" x14ac:dyDescent="0.3">
      <c r="A4136">
        <v>34464</v>
      </c>
      <c r="B4136" t="s">
        <v>5230</v>
      </c>
      <c r="C4136" t="s">
        <v>179</v>
      </c>
      <c r="D4136" t="s">
        <v>180</v>
      </c>
      <c r="E4136" s="446" t="s">
        <v>8641</v>
      </c>
    </row>
    <row r="4137" spans="1:5" ht="14.4" x14ac:dyDescent="0.3">
      <c r="A4137">
        <v>34468</v>
      </c>
      <c r="B4137" t="s">
        <v>5231</v>
      </c>
      <c r="C4137" t="s">
        <v>179</v>
      </c>
      <c r="D4137" t="s">
        <v>180</v>
      </c>
      <c r="E4137" s="446" t="s">
        <v>8642</v>
      </c>
    </row>
    <row r="4138" spans="1:5" ht="14.4" x14ac:dyDescent="0.3">
      <c r="A4138">
        <v>34473</v>
      </c>
      <c r="B4138" t="s">
        <v>5232</v>
      </c>
      <c r="C4138" t="s">
        <v>179</v>
      </c>
      <c r="D4138" t="s">
        <v>180</v>
      </c>
      <c r="E4138" s="446" t="s">
        <v>8643</v>
      </c>
    </row>
    <row r="4139" spans="1:5" ht="14.4" x14ac:dyDescent="0.3">
      <c r="A4139">
        <v>34480</v>
      </c>
      <c r="B4139" t="s">
        <v>5233</v>
      </c>
      <c r="C4139" t="s">
        <v>179</v>
      </c>
      <c r="D4139" t="s">
        <v>180</v>
      </c>
      <c r="E4139" s="446" t="s">
        <v>8644</v>
      </c>
    </row>
    <row r="4140" spans="1:5" ht="14.4" x14ac:dyDescent="0.3">
      <c r="A4140">
        <v>34486</v>
      </c>
      <c r="B4140" t="s">
        <v>5234</v>
      </c>
      <c r="C4140" t="s">
        <v>179</v>
      </c>
      <c r="D4140" t="s">
        <v>180</v>
      </c>
      <c r="E4140" s="446" t="s">
        <v>8645</v>
      </c>
    </row>
    <row r="4141" spans="1:5" ht="14.4" x14ac:dyDescent="0.3">
      <c r="A4141">
        <v>7190</v>
      </c>
      <c r="B4141" t="s">
        <v>5235</v>
      </c>
      <c r="C4141" t="s">
        <v>179</v>
      </c>
      <c r="D4141" t="s">
        <v>180</v>
      </c>
      <c r="E4141" s="446" t="s">
        <v>6843</v>
      </c>
    </row>
    <row r="4142" spans="1:5" ht="14.4" x14ac:dyDescent="0.3">
      <c r="A4142">
        <v>34417</v>
      </c>
      <c r="B4142" t="s">
        <v>5236</v>
      </c>
      <c r="C4142" t="s">
        <v>179</v>
      </c>
      <c r="D4142" t="s">
        <v>180</v>
      </c>
      <c r="E4142" s="446" t="s">
        <v>890</v>
      </c>
    </row>
    <row r="4143" spans="1:5" ht="14.4" x14ac:dyDescent="0.3">
      <c r="A4143">
        <v>7213</v>
      </c>
      <c r="B4143" t="s">
        <v>5237</v>
      </c>
      <c r="C4143" t="s">
        <v>693</v>
      </c>
      <c r="D4143" t="s">
        <v>180</v>
      </c>
      <c r="E4143" s="446" t="s">
        <v>1788</v>
      </c>
    </row>
    <row r="4144" spans="1:5" ht="14.4" x14ac:dyDescent="0.3">
      <c r="A4144">
        <v>7195</v>
      </c>
      <c r="B4144" t="s">
        <v>5239</v>
      </c>
      <c r="C4144" t="s">
        <v>179</v>
      </c>
      <c r="D4144" t="s">
        <v>180</v>
      </c>
      <c r="E4144" s="446" t="s">
        <v>8646</v>
      </c>
    </row>
    <row r="4145" spans="1:5" ht="14.4" x14ac:dyDescent="0.3">
      <c r="A4145">
        <v>7186</v>
      </c>
      <c r="B4145" t="s">
        <v>5240</v>
      </c>
      <c r="C4145" t="s">
        <v>179</v>
      </c>
      <c r="D4145" t="s">
        <v>189</v>
      </c>
      <c r="E4145" s="446" t="s">
        <v>6361</v>
      </c>
    </row>
    <row r="4146" spans="1:5" ht="14.4" x14ac:dyDescent="0.3">
      <c r="A4146">
        <v>7194</v>
      </c>
      <c r="B4146" t="s">
        <v>5241</v>
      </c>
      <c r="C4146" t="s">
        <v>693</v>
      </c>
      <c r="D4146" t="s">
        <v>180</v>
      </c>
      <c r="E4146" s="446" t="s">
        <v>6894</v>
      </c>
    </row>
    <row r="4147" spans="1:5" ht="14.4" x14ac:dyDescent="0.3">
      <c r="A4147">
        <v>7197</v>
      </c>
      <c r="B4147" t="s">
        <v>5243</v>
      </c>
      <c r="C4147" t="s">
        <v>179</v>
      </c>
      <c r="D4147" t="s">
        <v>180</v>
      </c>
      <c r="E4147" s="446" t="s">
        <v>8647</v>
      </c>
    </row>
    <row r="4148" spans="1:5" ht="14.4" x14ac:dyDescent="0.3">
      <c r="A4148">
        <v>7192</v>
      </c>
      <c r="B4148" t="s">
        <v>5244</v>
      </c>
      <c r="C4148" t="s">
        <v>179</v>
      </c>
      <c r="D4148" t="s">
        <v>180</v>
      </c>
      <c r="E4148" s="446" t="s">
        <v>8648</v>
      </c>
    </row>
    <row r="4149" spans="1:5" ht="14.4" x14ac:dyDescent="0.3">
      <c r="A4149">
        <v>7193</v>
      </c>
      <c r="B4149" t="s">
        <v>5245</v>
      </c>
      <c r="C4149" t="s">
        <v>179</v>
      </c>
      <c r="D4149" t="s">
        <v>180</v>
      </c>
      <c r="E4149" s="446" t="s">
        <v>8649</v>
      </c>
    </row>
    <row r="4150" spans="1:5" ht="14.4" x14ac:dyDescent="0.3">
      <c r="A4150">
        <v>7189</v>
      </c>
      <c r="B4150" t="s">
        <v>5246</v>
      </c>
      <c r="C4150" t="s">
        <v>179</v>
      </c>
      <c r="D4150" t="s">
        <v>180</v>
      </c>
      <c r="E4150" s="446" t="s">
        <v>8650</v>
      </c>
    </row>
    <row r="4151" spans="1:5" ht="14.4" x14ac:dyDescent="0.3">
      <c r="A4151">
        <v>34402</v>
      </c>
      <c r="B4151" t="s">
        <v>5247</v>
      </c>
      <c r="C4151" t="s">
        <v>179</v>
      </c>
      <c r="D4151" t="s">
        <v>180</v>
      </c>
      <c r="E4151" s="446" t="s">
        <v>8651</v>
      </c>
    </row>
    <row r="4152" spans="1:5" ht="14.4" x14ac:dyDescent="0.3">
      <c r="A4152">
        <v>7245</v>
      </c>
      <c r="B4152" t="s">
        <v>5248</v>
      </c>
      <c r="C4152" t="s">
        <v>179</v>
      </c>
      <c r="D4152" t="s">
        <v>180</v>
      </c>
      <c r="E4152" s="446" t="s">
        <v>8652</v>
      </c>
    </row>
    <row r="4153" spans="1:5" ht="14.4" x14ac:dyDescent="0.3">
      <c r="A4153">
        <v>34425</v>
      </c>
      <c r="B4153" t="s">
        <v>5249</v>
      </c>
      <c r="C4153" t="s">
        <v>179</v>
      </c>
      <c r="D4153" t="s">
        <v>180</v>
      </c>
      <c r="E4153" s="446" t="s">
        <v>8653</v>
      </c>
    </row>
    <row r="4154" spans="1:5" ht="14.4" x14ac:dyDescent="0.3">
      <c r="A4154">
        <v>7223</v>
      </c>
      <c r="B4154" t="s">
        <v>5250</v>
      </c>
      <c r="C4154" t="s">
        <v>179</v>
      </c>
      <c r="D4154" t="s">
        <v>180</v>
      </c>
      <c r="E4154" s="446" t="s">
        <v>8654</v>
      </c>
    </row>
    <row r="4155" spans="1:5" ht="14.4" x14ac:dyDescent="0.3">
      <c r="A4155">
        <v>7234</v>
      </c>
      <c r="B4155" t="s">
        <v>5251</v>
      </c>
      <c r="C4155" t="s">
        <v>179</v>
      </c>
      <c r="D4155" t="s">
        <v>180</v>
      </c>
      <c r="E4155" s="446" t="s">
        <v>8655</v>
      </c>
    </row>
    <row r="4156" spans="1:5" ht="14.4" x14ac:dyDescent="0.3">
      <c r="A4156">
        <v>7224</v>
      </c>
      <c r="B4156" t="s">
        <v>5252</v>
      </c>
      <c r="C4156" t="s">
        <v>179</v>
      </c>
      <c r="D4156" t="s">
        <v>180</v>
      </c>
      <c r="E4156" s="446" t="s">
        <v>8656</v>
      </c>
    </row>
    <row r="4157" spans="1:5" ht="14.4" x14ac:dyDescent="0.3">
      <c r="A4157">
        <v>7225</v>
      </c>
      <c r="B4157" t="s">
        <v>5253</v>
      </c>
      <c r="C4157" t="s">
        <v>179</v>
      </c>
      <c r="D4157" t="s">
        <v>180</v>
      </c>
      <c r="E4157" s="446" t="s">
        <v>8657</v>
      </c>
    </row>
    <row r="4158" spans="1:5" ht="14.4" x14ac:dyDescent="0.3">
      <c r="A4158">
        <v>7226</v>
      </c>
      <c r="B4158" t="s">
        <v>5254</v>
      </c>
      <c r="C4158" t="s">
        <v>179</v>
      </c>
      <c r="D4158" t="s">
        <v>180</v>
      </c>
      <c r="E4158" s="446" t="s">
        <v>8658</v>
      </c>
    </row>
    <row r="4159" spans="1:5" ht="14.4" x14ac:dyDescent="0.3">
      <c r="A4159">
        <v>7227</v>
      </c>
      <c r="B4159" t="s">
        <v>5255</v>
      </c>
      <c r="C4159" t="s">
        <v>179</v>
      </c>
      <c r="D4159" t="s">
        <v>180</v>
      </c>
      <c r="E4159" s="446" t="s">
        <v>8659</v>
      </c>
    </row>
    <row r="4160" spans="1:5" ht="14.4" x14ac:dyDescent="0.3">
      <c r="A4160">
        <v>7212</v>
      </c>
      <c r="B4160" t="s">
        <v>5256</v>
      </c>
      <c r="C4160" t="s">
        <v>179</v>
      </c>
      <c r="D4160" t="s">
        <v>180</v>
      </c>
      <c r="E4160" s="446" t="s">
        <v>8660</v>
      </c>
    </row>
    <row r="4161" spans="1:5" ht="14.4" x14ac:dyDescent="0.3">
      <c r="A4161">
        <v>7229</v>
      </c>
      <c r="B4161" t="s">
        <v>5257</v>
      </c>
      <c r="C4161" t="s">
        <v>179</v>
      </c>
      <c r="D4161" t="s">
        <v>180</v>
      </c>
      <c r="E4161" s="446" t="s">
        <v>8661</v>
      </c>
    </row>
    <row r="4162" spans="1:5" ht="14.4" x14ac:dyDescent="0.3">
      <c r="A4162">
        <v>7230</v>
      </c>
      <c r="B4162" t="s">
        <v>5258</v>
      </c>
      <c r="C4162" t="s">
        <v>179</v>
      </c>
      <c r="D4162" t="s">
        <v>180</v>
      </c>
      <c r="E4162" s="446" t="s">
        <v>8662</v>
      </c>
    </row>
    <row r="4163" spans="1:5" ht="14.4" x14ac:dyDescent="0.3">
      <c r="A4163">
        <v>7231</v>
      </c>
      <c r="B4163" t="s">
        <v>5259</v>
      </c>
      <c r="C4163" t="s">
        <v>179</v>
      </c>
      <c r="D4163" t="s">
        <v>180</v>
      </c>
      <c r="E4163" s="446" t="s">
        <v>8663</v>
      </c>
    </row>
    <row r="4164" spans="1:5" ht="14.4" x14ac:dyDescent="0.3">
      <c r="A4164">
        <v>7220</v>
      </c>
      <c r="B4164" t="s">
        <v>5260</v>
      </c>
      <c r="C4164" t="s">
        <v>179</v>
      </c>
      <c r="D4164" t="s">
        <v>180</v>
      </c>
      <c r="E4164" s="446" t="s">
        <v>8664</v>
      </c>
    </row>
    <row r="4165" spans="1:5" ht="14.4" x14ac:dyDescent="0.3">
      <c r="A4165">
        <v>34447</v>
      </c>
      <c r="B4165" t="s">
        <v>5261</v>
      </c>
      <c r="C4165" t="s">
        <v>179</v>
      </c>
      <c r="D4165" t="s">
        <v>180</v>
      </c>
      <c r="E4165" s="446" t="s">
        <v>8665</v>
      </c>
    </row>
    <row r="4166" spans="1:5" ht="14.4" x14ac:dyDescent="0.3">
      <c r="A4166">
        <v>7233</v>
      </c>
      <c r="B4166" t="s">
        <v>5262</v>
      </c>
      <c r="C4166" t="s">
        <v>179</v>
      </c>
      <c r="D4166" t="s">
        <v>180</v>
      </c>
      <c r="E4166" s="446" t="s">
        <v>8666</v>
      </c>
    </row>
    <row r="4167" spans="1:5" ht="14.4" x14ac:dyDescent="0.3">
      <c r="A4167">
        <v>40740</v>
      </c>
      <c r="B4167" t="s">
        <v>5263</v>
      </c>
      <c r="C4167" t="s">
        <v>693</v>
      </c>
      <c r="D4167" t="s">
        <v>180</v>
      </c>
      <c r="E4167" s="446" t="s">
        <v>8667</v>
      </c>
    </row>
    <row r="4168" spans="1:5" ht="14.4" x14ac:dyDescent="0.3">
      <c r="A4168">
        <v>25007</v>
      </c>
      <c r="B4168" t="s">
        <v>5264</v>
      </c>
      <c r="C4168" t="s">
        <v>693</v>
      </c>
      <c r="D4168" t="s">
        <v>189</v>
      </c>
      <c r="E4168" s="446" t="s">
        <v>6621</v>
      </c>
    </row>
    <row r="4169" spans="1:5" ht="14.4" x14ac:dyDescent="0.3">
      <c r="A4169">
        <v>43071</v>
      </c>
      <c r="B4169" t="s">
        <v>8668</v>
      </c>
      <c r="C4169" t="s">
        <v>693</v>
      </c>
      <c r="D4169" t="s">
        <v>180</v>
      </c>
      <c r="E4169" s="446" t="s">
        <v>8669</v>
      </c>
    </row>
    <row r="4170" spans="1:5" ht="14.4" x14ac:dyDescent="0.3">
      <c r="A4170">
        <v>39520</v>
      </c>
      <c r="B4170" t="s">
        <v>5266</v>
      </c>
      <c r="C4170" t="s">
        <v>693</v>
      </c>
      <c r="D4170" t="s">
        <v>180</v>
      </c>
      <c r="E4170" s="446" t="s">
        <v>8670</v>
      </c>
    </row>
    <row r="4171" spans="1:5" ht="14.4" x14ac:dyDescent="0.3">
      <c r="A4171">
        <v>39521</v>
      </c>
      <c r="B4171" t="s">
        <v>5267</v>
      </c>
      <c r="C4171" t="s">
        <v>693</v>
      </c>
      <c r="D4171" t="s">
        <v>180</v>
      </c>
      <c r="E4171" s="446" t="s">
        <v>8671</v>
      </c>
    </row>
    <row r="4172" spans="1:5" ht="14.4" x14ac:dyDescent="0.3">
      <c r="A4172">
        <v>39522</v>
      </c>
      <c r="B4172" t="s">
        <v>5268</v>
      </c>
      <c r="C4172" t="s">
        <v>693</v>
      </c>
      <c r="D4172" t="s">
        <v>180</v>
      </c>
      <c r="E4172" s="446" t="s">
        <v>8672</v>
      </c>
    </row>
    <row r="4173" spans="1:5" ht="14.4" x14ac:dyDescent="0.3">
      <c r="A4173">
        <v>7243</v>
      </c>
      <c r="B4173" t="s">
        <v>5269</v>
      </c>
      <c r="C4173" t="s">
        <v>693</v>
      </c>
      <c r="D4173" t="s">
        <v>180</v>
      </c>
      <c r="E4173" s="446" t="s">
        <v>8673</v>
      </c>
    </row>
    <row r="4174" spans="1:5" ht="14.4" x14ac:dyDescent="0.3">
      <c r="A4174">
        <v>11067</v>
      </c>
      <c r="B4174" t="s">
        <v>5270</v>
      </c>
      <c r="C4174" t="s">
        <v>179</v>
      </c>
      <c r="D4174" t="s">
        <v>180</v>
      </c>
      <c r="E4174" s="446" t="s">
        <v>8674</v>
      </c>
    </row>
    <row r="4175" spans="1:5" ht="14.4" x14ac:dyDescent="0.3">
      <c r="A4175">
        <v>11068</v>
      </c>
      <c r="B4175" t="s">
        <v>5271</v>
      </c>
      <c r="C4175" t="s">
        <v>179</v>
      </c>
      <c r="D4175" t="s">
        <v>180</v>
      </c>
      <c r="E4175" s="446" t="s">
        <v>8675</v>
      </c>
    </row>
    <row r="4176" spans="1:5" ht="14.4" x14ac:dyDescent="0.3">
      <c r="A4176">
        <v>7246</v>
      </c>
      <c r="B4176" t="s">
        <v>5272</v>
      </c>
      <c r="C4176" t="s">
        <v>179</v>
      </c>
      <c r="D4176" t="s">
        <v>180</v>
      </c>
      <c r="E4176" s="446" t="s">
        <v>8676</v>
      </c>
    </row>
    <row r="4177" spans="1:5" ht="14.4" x14ac:dyDescent="0.3">
      <c r="A4177">
        <v>12869</v>
      </c>
      <c r="B4177" t="s">
        <v>8677</v>
      </c>
      <c r="C4177" t="s">
        <v>375</v>
      </c>
      <c r="D4177" t="s">
        <v>180</v>
      </c>
      <c r="E4177" s="446" t="s">
        <v>6364</v>
      </c>
    </row>
    <row r="4178" spans="1:5" ht="14.4" x14ac:dyDescent="0.3">
      <c r="A4178">
        <v>41097</v>
      </c>
      <c r="B4178" t="s">
        <v>8678</v>
      </c>
      <c r="C4178" t="s">
        <v>378</v>
      </c>
      <c r="D4178" t="s">
        <v>180</v>
      </c>
      <c r="E4178" s="446" t="s">
        <v>6365</v>
      </c>
    </row>
    <row r="4179" spans="1:5" ht="14.4" x14ac:dyDescent="0.3">
      <c r="A4179">
        <v>1574</v>
      </c>
      <c r="B4179" t="s">
        <v>5273</v>
      </c>
      <c r="C4179" t="s">
        <v>179</v>
      </c>
      <c r="D4179" t="s">
        <v>180</v>
      </c>
      <c r="E4179" s="446" t="s">
        <v>1810</v>
      </c>
    </row>
    <row r="4180" spans="1:5" ht="14.4" x14ac:dyDescent="0.3">
      <c r="A4180">
        <v>1581</v>
      </c>
      <c r="B4180" t="s">
        <v>5274</v>
      </c>
      <c r="C4180" t="s">
        <v>179</v>
      </c>
      <c r="D4180" t="s">
        <v>180</v>
      </c>
      <c r="E4180" s="446" t="s">
        <v>1745</v>
      </c>
    </row>
    <row r="4181" spans="1:5" ht="14.4" x14ac:dyDescent="0.3">
      <c r="A4181">
        <v>1575</v>
      </c>
      <c r="B4181" t="s">
        <v>5275</v>
      </c>
      <c r="C4181" t="s">
        <v>179</v>
      </c>
      <c r="D4181" t="s">
        <v>180</v>
      </c>
      <c r="E4181" s="446" t="s">
        <v>2305</v>
      </c>
    </row>
    <row r="4182" spans="1:5" ht="14.4" x14ac:dyDescent="0.3">
      <c r="A4182">
        <v>1570</v>
      </c>
      <c r="B4182" t="s">
        <v>5276</v>
      </c>
      <c r="C4182" t="s">
        <v>179</v>
      </c>
      <c r="D4182" t="s">
        <v>180</v>
      </c>
      <c r="E4182" s="446" t="s">
        <v>236</v>
      </c>
    </row>
    <row r="4183" spans="1:5" ht="14.4" x14ac:dyDescent="0.3">
      <c r="A4183">
        <v>1576</v>
      </c>
      <c r="B4183" t="s">
        <v>5278</v>
      </c>
      <c r="C4183" t="s">
        <v>179</v>
      </c>
      <c r="D4183" t="s">
        <v>180</v>
      </c>
      <c r="E4183" s="446" t="s">
        <v>452</v>
      </c>
    </row>
    <row r="4184" spans="1:5" ht="14.4" x14ac:dyDescent="0.3">
      <c r="A4184">
        <v>1577</v>
      </c>
      <c r="B4184" t="s">
        <v>5279</v>
      </c>
      <c r="C4184" t="s">
        <v>179</v>
      </c>
      <c r="D4184" t="s">
        <v>180</v>
      </c>
      <c r="E4184" s="446" t="s">
        <v>433</v>
      </c>
    </row>
    <row r="4185" spans="1:5" ht="14.4" x14ac:dyDescent="0.3">
      <c r="A4185">
        <v>1571</v>
      </c>
      <c r="B4185" t="s">
        <v>5280</v>
      </c>
      <c r="C4185" t="s">
        <v>179</v>
      </c>
      <c r="D4185" t="s">
        <v>180</v>
      </c>
      <c r="E4185" s="446" t="s">
        <v>3780</v>
      </c>
    </row>
    <row r="4186" spans="1:5" ht="14.4" x14ac:dyDescent="0.3">
      <c r="A4186">
        <v>1578</v>
      </c>
      <c r="B4186" t="s">
        <v>5282</v>
      </c>
      <c r="C4186" t="s">
        <v>179</v>
      </c>
      <c r="D4186" t="s">
        <v>180</v>
      </c>
      <c r="E4186" s="446" t="s">
        <v>7350</v>
      </c>
    </row>
    <row r="4187" spans="1:5" ht="14.4" x14ac:dyDescent="0.3">
      <c r="A4187">
        <v>1573</v>
      </c>
      <c r="B4187" t="s">
        <v>5283</v>
      </c>
      <c r="C4187" t="s">
        <v>179</v>
      </c>
      <c r="D4187" t="s">
        <v>180</v>
      </c>
      <c r="E4187" s="446" t="s">
        <v>644</v>
      </c>
    </row>
    <row r="4188" spans="1:5" ht="14.4" x14ac:dyDescent="0.3">
      <c r="A4188">
        <v>1579</v>
      </c>
      <c r="B4188" t="s">
        <v>5284</v>
      </c>
      <c r="C4188" t="s">
        <v>179</v>
      </c>
      <c r="D4188" t="s">
        <v>180</v>
      </c>
      <c r="E4188" s="446" t="s">
        <v>1897</v>
      </c>
    </row>
    <row r="4189" spans="1:5" ht="14.4" x14ac:dyDescent="0.3">
      <c r="A4189">
        <v>1580</v>
      </c>
      <c r="B4189" t="s">
        <v>5285</v>
      </c>
      <c r="C4189" t="s">
        <v>179</v>
      </c>
      <c r="D4189" t="s">
        <v>180</v>
      </c>
      <c r="E4189" s="446" t="s">
        <v>7762</v>
      </c>
    </row>
    <row r="4190" spans="1:5" ht="14.4" x14ac:dyDescent="0.3">
      <c r="A4190">
        <v>39321</v>
      </c>
      <c r="B4190" t="s">
        <v>5286</v>
      </c>
      <c r="C4190" t="s">
        <v>179</v>
      </c>
      <c r="D4190" t="s">
        <v>180</v>
      </c>
      <c r="E4190" s="446" t="s">
        <v>2446</v>
      </c>
    </row>
    <row r="4191" spans="1:5" ht="14.4" x14ac:dyDescent="0.3">
      <c r="A4191">
        <v>39319</v>
      </c>
      <c r="B4191" t="s">
        <v>5287</v>
      </c>
      <c r="C4191" t="s">
        <v>179</v>
      </c>
      <c r="D4191" t="s">
        <v>180</v>
      </c>
      <c r="E4191" s="446" t="s">
        <v>6853</v>
      </c>
    </row>
    <row r="4192" spans="1:5" ht="14.4" x14ac:dyDescent="0.3">
      <c r="A4192">
        <v>39320</v>
      </c>
      <c r="B4192" t="s">
        <v>5288</v>
      </c>
      <c r="C4192" t="s">
        <v>179</v>
      </c>
      <c r="D4192" t="s">
        <v>180</v>
      </c>
      <c r="E4192" s="446" t="s">
        <v>5120</v>
      </c>
    </row>
    <row r="4193" spans="1:5" ht="14.4" x14ac:dyDescent="0.3">
      <c r="A4193">
        <v>1591</v>
      </c>
      <c r="B4193" t="s">
        <v>5290</v>
      </c>
      <c r="C4193" t="s">
        <v>179</v>
      </c>
      <c r="D4193" t="s">
        <v>180</v>
      </c>
      <c r="E4193" s="446" t="s">
        <v>4736</v>
      </c>
    </row>
    <row r="4194" spans="1:5" ht="14.4" x14ac:dyDescent="0.3">
      <c r="A4194">
        <v>1547</v>
      </c>
      <c r="B4194" t="s">
        <v>5291</v>
      </c>
      <c r="C4194" t="s">
        <v>179</v>
      </c>
      <c r="D4194" t="s">
        <v>180</v>
      </c>
      <c r="E4194" s="446" t="s">
        <v>8679</v>
      </c>
    </row>
    <row r="4195" spans="1:5" ht="14.4" x14ac:dyDescent="0.3">
      <c r="A4195">
        <v>38196</v>
      </c>
      <c r="B4195" t="s">
        <v>5292</v>
      </c>
      <c r="C4195" t="s">
        <v>179</v>
      </c>
      <c r="D4195" t="s">
        <v>180</v>
      </c>
      <c r="E4195" s="446" t="s">
        <v>6194</v>
      </c>
    </row>
    <row r="4196" spans="1:5" ht="14.4" x14ac:dyDescent="0.3">
      <c r="A4196">
        <v>1543</v>
      </c>
      <c r="B4196" t="s">
        <v>5293</v>
      </c>
      <c r="C4196" t="s">
        <v>179</v>
      </c>
      <c r="D4196" t="s">
        <v>180</v>
      </c>
      <c r="E4196" s="446" t="s">
        <v>8680</v>
      </c>
    </row>
    <row r="4197" spans="1:5" ht="14.4" x14ac:dyDescent="0.3">
      <c r="A4197">
        <v>1585</v>
      </c>
      <c r="B4197" t="s">
        <v>5294</v>
      </c>
      <c r="C4197" t="s">
        <v>179</v>
      </c>
      <c r="D4197" t="s">
        <v>180</v>
      </c>
      <c r="E4197" s="446" t="s">
        <v>7350</v>
      </c>
    </row>
    <row r="4198" spans="1:5" ht="14.4" x14ac:dyDescent="0.3">
      <c r="A4198">
        <v>1593</v>
      </c>
      <c r="B4198" t="s">
        <v>5295</v>
      </c>
      <c r="C4198" t="s">
        <v>179</v>
      </c>
      <c r="D4198" t="s">
        <v>180</v>
      </c>
      <c r="E4198" s="446" t="s">
        <v>8681</v>
      </c>
    </row>
    <row r="4199" spans="1:5" ht="14.4" x14ac:dyDescent="0.3">
      <c r="A4199">
        <v>11838</v>
      </c>
      <c r="B4199" t="s">
        <v>5296</v>
      </c>
      <c r="C4199" t="s">
        <v>179</v>
      </c>
      <c r="D4199" t="s">
        <v>180</v>
      </c>
      <c r="E4199" s="446" t="s">
        <v>8682</v>
      </c>
    </row>
    <row r="4200" spans="1:5" ht="14.4" x14ac:dyDescent="0.3">
      <c r="A4200">
        <v>1594</v>
      </c>
      <c r="B4200" t="s">
        <v>5297</v>
      </c>
      <c r="C4200" t="s">
        <v>179</v>
      </c>
      <c r="D4200" t="s">
        <v>180</v>
      </c>
      <c r="E4200" s="446" t="s">
        <v>8683</v>
      </c>
    </row>
    <row r="4201" spans="1:5" ht="14.4" x14ac:dyDescent="0.3">
      <c r="A4201">
        <v>1586</v>
      </c>
      <c r="B4201" t="s">
        <v>5298</v>
      </c>
      <c r="C4201" t="s">
        <v>179</v>
      </c>
      <c r="D4201" t="s">
        <v>180</v>
      </c>
      <c r="E4201" s="446" t="s">
        <v>8684</v>
      </c>
    </row>
    <row r="4202" spans="1:5" ht="14.4" x14ac:dyDescent="0.3">
      <c r="A4202">
        <v>11839</v>
      </c>
      <c r="B4202" t="s">
        <v>5300</v>
      </c>
      <c r="C4202" t="s">
        <v>179</v>
      </c>
      <c r="D4202" t="s">
        <v>180</v>
      </c>
      <c r="E4202" s="446" t="s">
        <v>8685</v>
      </c>
    </row>
    <row r="4203" spans="1:5" ht="14.4" x14ac:dyDescent="0.3">
      <c r="A4203">
        <v>1587</v>
      </c>
      <c r="B4203" t="s">
        <v>5301</v>
      </c>
      <c r="C4203" t="s">
        <v>179</v>
      </c>
      <c r="D4203" t="s">
        <v>180</v>
      </c>
      <c r="E4203" s="446" t="s">
        <v>6454</v>
      </c>
    </row>
    <row r="4204" spans="1:5" ht="14.4" x14ac:dyDescent="0.3">
      <c r="A4204">
        <v>1545</v>
      </c>
      <c r="B4204" t="s">
        <v>5303</v>
      </c>
      <c r="C4204" t="s">
        <v>179</v>
      </c>
      <c r="D4204" t="s">
        <v>180</v>
      </c>
      <c r="E4204" s="446" t="s">
        <v>8686</v>
      </c>
    </row>
    <row r="4205" spans="1:5" ht="14.4" x14ac:dyDescent="0.3">
      <c r="A4205">
        <v>1588</v>
      </c>
      <c r="B4205" t="s">
        <v>5304</v>
      </c>
      <c r="C4205" t="s">
        <v>179</v>
      </c>
      <c r="D4205" t="s">
        <v>180</v>
      </c>
      <c r="E4205" s="446" t="s">
        <v>8687</v>
      </c>
    </row>
    <row r="4206" spans="1:5" ht="14.4" x14ac:dyDescent="0.3">
      <c r="A4206">
        <v>1535</v>
      </c>
      <c r="B4206" t="s">
        <v>5306</v>
      </c>
      <c r="C4206" t="s">
        <v>179</v>
      </c>
      <c r="D4206" t="s">
        <v>180</v>
      </c>
      <c r="E4206" s="446" t="s">
        <v>460</v>
      </c>
    </row>
    <row r="4207" spans="1:5" ht="14.4" x14ac:dyDescent="0.3">
      <c r="A4207">
        <v>1589</v>
      </c>
      <c r="B4207" t="s">
        <v>5308</v>
      </c>
      <c r="C4207" t="s">
        <v>179</v>
      </c>
      <c r="D4207" t="s">
        <v>180</v>
      </c>
      <c r="E4207" s="446" t="s">
        <v>7250</v>
      </c>
    </row>
    <row r="4208" spans="1:5" ht="14.4" x14ac:dyDescent="0.3">
      <c r="A4208">
        <v>1546</v>
      </c>
      <c r="B4208" t="s">
        <v>5310</v>
      </c>
      <c r="C4208" t="s">
        <v>179</v>
      </c>
      <c r="D4208" t="s">
        <v>180</v>
      </c>
      <c r="E4208" s="446" t="s">
        <v>8688</v>
      </c>
    </row>
    <row r="4209" spans="1:5" ht="14.4" x14ac:dyDescent="0.3">
      <c r="A4209">
        <v>1590</v>
      </c>
      <c r="B4209" t="s">
        <v>5311</v>
      </c>
      <c r="C4209" t="s">
        <v>179</v>
      </c>
      <c r="D4209" t="s">
        <v>180</v>
      </c>
      <c r="E4209" s="446" t="s">
        <v>8689</v>
      </c>
    </row>
    <row r="4210" spans="1:5" ht="14.4" x14ac:dyDescent="0.3">
      <c r="A4210">
        <v>1542</v>
      </c>
      <c r="B4210" t="s">
        <v>5312</v>
      </c>
      <c r="C4210" t="s">
        <v>179</v>
      </c>
      <c r="D4210" t="s">
        <v>180</v>
      </c>
      <c r="E4210" s="446" t="s">
        <v>8690</v>
      </c>
    </row>
    <row r="4211" spans="1:5" ht="14.4" x14ac:dyDescent="0.3">
      <c r="A4211">
        <v>38415</v>
      </c>
      <c r="B4211" t="s">
        <v>5313</v>
      </c>
      <c r="C4211" t="s">
        <v>179</v>
      </c>
      <c r="D4211" t="s">
        <v>180</v>
      </c>
      <c r="E4211" s="446" t="s">
        <v>8691</v>
      </c>
    </row>
    <row r="4212" spans="1:5" ht="14.4" x14ac:dyDescent="0.3">
      <c r="A4212">
        <v>38414</v>
      </c>
      <c r="B4212" t="s">
        <v>5314</v>
      </c>
      <c r="C4212" t="s">
        <v>179</v>
      </c>
      <c r="D4212" t="s">
        <v>180</v>
      </c>
      <c r="E4212" s="446" t="s">
        <v>8692</v>
      </c>
    </row>
    <row r="4213" spans="1:5" ht="14.4" x14ac:dyDescent="0.3">
      <c r="A4213">
        <v>38128</v>
      </c>
      <c r="B4213" t="s">
        <v>5315</v>
      </c>
      <c r="C4213" t="s">
        <v>252</v>
      </c>
      <c r="D4213" t="s">
        <v>189</v>
      </c>
      <c r="E4213" s="446" t="s">
        <v>236</v>
      </c>
    </row>
    <row r="4214" spans="1:5" ht="14.4" x14ac:dyDescent="0.3">
      <c r="A4214">
        <v>7253</v>
      </c>
      <c r="B4214" t="s">
        <v>5316</v>
      </c>
      <c r="C4214" t="s">
        <v>373</v>
      </c>
      <c r="D4214" t="s">
        <v>180</v>
      </c>
      <c r="E4214" s="446" t="s">
        <v>5317</v>
      </c>
    </row>
    <row r="4215" spans="1:5" ht="14.4" x14ac:dyDescent="0.3">
      <c r="A4215">
        <v>4806</v>
      </c>
      <c r="B4215" t="s">
        <v>5318</v>
      </c>
      <c r="C4215" t="s">
        <v>247</v>
      </c>
      <c r="D4215" t="s">
        <v>180</v>
      </c>
      <c r="E4215" s="446" t="s">
        <v>8693</v>
      </c>
    </row>
    <row r="4216" spans="1:5" ht="14.4" x14ac:dyDescent="0.3">
      <c r="A4216">
        <v>34401</v>
      </c>
      <c r="B4216" t="s">
        <v>5319</v>
      </c>
      <c r="C4216" t="s">
        <v>179</v>
      </c>
      <c r="D4216" t="s">
        <v>180</v>
      </c>
      <c r="E4216" s="446" t="s">
        <v>2065</v>
      </c>
    </row>
    <row r="4217" spans="1:5" ht="14.4" x14ac:dyDescent="0.3">
      <c r="A4217">
        <v>7260</v>
      </c>
      <c r="B4217" t="s">
        <v>5320</v>
      </c>
      <c r="C4217" t="s">
        <v>179</v>
      </c>
      <c r="D4217" t="s">
        <v>180</v>
      </c>
      <c r="E4217" s="446" t="s">
        <v>228</v>
      </c>
    </row>
    <row r="4218" spans="1:5" ht="14.4" x14ac:dyDescent="0.3">
      <c r="A4218">
        <v>7256</v>
      </c>
      <c r="B4218" t="s">
        <v>8694</v>
      </c>
      <c r="C4218" t="s">
        <v>179</v>
      </c>
      <c r="D4218" t="s">
        <v>180</v>
      </c>
      <c r="E4218" s="446" t="s">
        <v>5321</v>
      </c>
    </row>
    <row r="4219" spans="1:5" ht="14.4" x14ac:dyDescent="0.3">
      <c r="A4219">
        <v>7258</v>
      </c>
      <c r="B4219" t="s">
        <v>5322</v>
      </c>
      <c r="C4219" t="s">
        <v>179</v>
      </c>
      <c r="D4219" t="s">
        <v>180</v>
      </c>
      <c r="E4219" s="446" t="s">
        <v>238</v>
      </c>
    </row>
    <row r="4220" spans="1:5" ht="14.4" x14ac:dyDescent="0.3">
      <c r="A4220">
        <v>34400</v>
      </c>
      <c r="B4220" t="s">
        <v>5323</v>
      </c>
      <c r="C4220" t="s">
        <v>179</v>
      </c>
      <c r="D4220" t="s">
        <v>180</v>
      </c>
      <c r="E4220" s="446" t="s">
        <v>2434</v>
      </c>
    </row>
    <row r="4221" spans="1:5" ht="14.4" x14ac:dyDescent="0.3">
      <c r="A4221">
        <v>10617</v>
      </c>
      <c r="B4221" t="s">
        <v>5324</v>
      </c>
      <c r="C4221" t="s">
        <v>179</v>
      </c>
      <c r="D4221" t="s">
        <v>180</v>
      </c>
      <c r="E4221" s="446" t="s">
        <v>313</v>
      </c>
    </row>
    <row r="4222" spans="1:5" ht="14.4" x14ac:dyDescent="0.3">
      <c r="A4222">
        <v>44261</v>
      </c>
      <c r="B4222" t="s">
        <v>5325</v>
      </c>
      <c r="C4222" t="s">
        <v>179</v>
      </c>
      <c r="D4222" t="s">
        <v>180</v>
      </c>
      <c r="E4222" s="446" t="s">
        <v>8695</v>
      </c>
    </row>
    <row r="4223" spans="1:5" ht="14.4" x14ac:dyDescent="0.3">
      <c r="A4223">
        <v>7274</v>
      </c>
      <c r="B4223" t="s">
        <v>5326</v>
      </c>
      <c r="C4223" t="s">
        <v>179</v>
      </c>
      <c r="D4223" t="s">
        <v>180</v>
      </c>
      <c r="E4223" s="446" t="s">
        <v>8696</v>
      </c>
    </row>
    <row r="4224" spans="1:5" ht="14.4" x14ac:dyDescent="0.3">
      <c r="A4224">
        <v>44326</v>
      </c>
      <c r="B4224" t="s">
        <v>5327</v>
      </c>
      <c r="C4224" t="s">
        <v>179</v>
      </c>
      <c r="D4224" t="s">
        <v>180</v>
      </c>
      <c r="E4224" s="446" t="s">
        <v>8697</v>
      </c>
    </row>
    <row r="4225" spans="1:5" ht="14.4" x14ac:dyDescent="0.3">
      <c r="A4225">
        <v>154</v>
      </c>
      <c r="B4225" t="s">
        <v>5328</v>
      </c>
      <c r="C4225" t="s">
        <v>254</v>
      </c>
      <c r="D4225" t="s">
        <v>180</v>
      </c>
      <c r="E4225" s="446" t="s">
        <v>8698</v>
      </c>
    </row>
    <row r="4226" spans="1:5" ht="14.4" x14ac:dyDescent="0.3">
      <c r="A4226">
        <v>38121</v>
      </c>
      <c r="B4226" t="s">
        <v>5329</v>
      </c>
      <c r="C4226" t="s">
        <v>254</v>
      </c>
      <c r="D4226" t="s">
        <v>180</v>
      </c>
      <c r="E4226" s="446" t="s">
        <v>8699</v>
      </c>
    </row>
    <row r="4227" spans="1:5" ht="14.4" x14ac:dyDescent="0.3">
      <c r="A4227">
        <v>43776</v>
      </c>
      <c r="B4227" t="s">
        <v>5330</v>
      </c>
      <c r="C4227" t="s">
        <v>254</v>
      </c>
      <c r="D4227" t="s">
        <v>180</v>
      </c>
      <c r="E4227" s="446" t="s">
        <v>8700</v>
      </c>
    </row>
    <row r="4228" spans="1:5" ht="14.4" x14ac:dyDescent="0.3">
      <c r="A4228">
        <v>7343</v>
      </c>
      <c r="B4228" t="s">
        <v>5331</v>
      </c>
      <c r="C4228" t="s">
        <v>254</v>
      </c>
      <c r="D4228" t="s">
        <v>180</v>
      </c>
      <c r="E4228" s="446" t="s">
        <v>8701</v>
      </c>
    </row>
    <row r="4229" spans="1:5" ht="14.4" x14ac:dyDescent="0.3">
      <c r="A4229">
        <v>7348</v>
      </c>
      <c r="B4229" t="s">
        <v>5333</v>
      </c>
      <c r="C4229" t="s">
        <v>254</v>
      </c>
      <c r="D4229" t="s">
        <v>180</v>
      </c>
      <c r="E4229" s="446" t="s">
        <v>8702</v>
      </c>
    </row>
    <row r="4230" spans="1:5" ht="14.4" x14ac:dyDescent="0.3">
      <c r="A4230">
        <v>7313</v>
      </c>
      <c r="B4230" t="s">
        <v>5335</v>
      </c>
      <c r="C4230" t="s">
        <v>254</v>
      </c>
      <c r="D4230" t="s">
        <v>180</v>
      </c>
      <c r="E4230" s="446" t="s">
        <v>376</v>
      </c>
    </row>
    <row r="4231" spans="1:5" ht="14.4" x14ac:dyDescent="0.3">
      <c r="A4231">
        <v>7319</v>
      </c>
      <c r="B4231" t="s">
        <v>5337</v>
      </c>
      <c r="C4231" t="s">
        <v>254</v>
      </c>
      <c r="D4231" t="s">
        <v>180</v>
      </c>
      <c r="E4231" s="446" t="s">
        <v>8703</v>
      </c>
    </row>
    <row r="4232" spans="1:5" ht="14.4" x14ac:dyDescent="0.3">
      <c r="A4232">
        <v>7314</v>
      </c>
      <c r="B4232" t="s">
        <v>5339</v>
      </c>
      <c r="C4232" t="s">
        <v>254</v>
      </c>
      <c r="D4232" t="s">
        <v>180</v>
      </c>
      <c r="E4232" s="446" t="s">
        <v>8704</v>
      </c>
    </row>
    <row r="4233" spans="1:5" ht="14.4" x14ac:dyDescent="0.3">
      <c r="A4233">
        <v>7304</v>
      </c>
      <c r="B4233" t="s">
        <v>5340</v>
      </c>
      <c r="C4233" t="s">
        <v>254</v>
      </c>
      <c r="D4233" t="s">
        <v>180</v>
      </c>
      <c r="E4233" s="446" t="s">
        <v>8705</v>
      </c>
    </row>
    <row r="4234" spans="1:5" ht="14.4" x14ac:dyDescent="0.3">
      <c r="A4234">
        <v>43649</v>
      </c>
      <c r="B4234" t="s">
        <v>5341</v>
      </c>
      <c r="C4234" t="s">
        <v>254</v>
      </c>
      <c r="D4234" t="s">
        <v>180</v>
      </c>
      <c r="E4234" s="446" t="s">
        <v>8706</v>
      </c>
    </row>
    <row r="4235" spans="1:5" ht="14.4" x14ac:dyDescent="0.3">
      <c r="A4235">
        <v>43650</v>
      </c>
      <c r="B4235" t="s">
        <v>5342</v>
      </c>
      <c r="C4235" t="s">
        <v>254</v>
      </c>
      <c r="D4235" t="s">
        <v>180</v>
      </c>
      <c r="E4235" s="446" t="s">
        <v>8707</v>
      </c>
    </row>
    <row r="4236" spans="1:5" ht="14.4" x14ac:dyDescent="0.3">
      <c r="A4236">
        <v>7311</v>
      </c>
      <c r="B4236" t="s">
        <v>5343</v>
      </c>
      <c r="C4236" t="s">
        <v>254</v>
      </c>
      <c r="D4236" t="s">
        <v>180</v>
      </c>
      <c r="E4236" s="446" t="s">
        <v>2323</v>
      </c>
    </row>
    <row r="4237" spans="1:5" ht="14.4" x14ac:dyDescent="0.3">
      <c r="A4237">
        <v>7292</v>
      </c>
      <c r="B4237" t="s">
        <v>5344</v>
      </c>
      <c r="C4237" t="s">
        <v>254</v>
      </c>
      <c r="D4237" t="s">
        <v>189</v>
      </c>
      <c r="E4237" s="446" t="s">
        <v>8708</v>
      </c>
    </row>
    <row r="4238" spans="1:5" ht="14.4" x14ac:dyDescent="0.3">
      <c r="A4238">
        <v>7293</v>
      </c>
      <c r="B4238" t="s">
        <v>5345</v>
      </c>
      <c r="C4238" t="s">
        <v>254</v>
      </c>
      <c r="D4238" t="s">
        <v>180</v>
      </c>
      <c r="E4238" s="446" t="s">
        <v>8709</v>
      </c>
    </row>
    <row r="4239" spans="1:5" ht="14.4" x14ac:dyDescent="0.3">
      <c r="A4239">
        <v>7306</v>
      </c>
      <c r="B4239" t="s">
        <v>5347</v>
      </c>
      <c r="C4239" t="s">
        <v>254</v>
      </c>
      <c r="D4239" t="s">
        <v>180</v>
      </c>
      <c r="E4239" s="446" t="s">
        <v>8710</v>
      </c>
    </row>
    <row r="4240" spans="1:5" ht="14.4" x14ac:dyDescent="0.3">
      <c r="A4240">
        <v>7288</v>
      </c>
      <c r="B4240" t="s">
        <v>5348</v>
      </c>
      <c r="C4240" t="s">
        <v>254</v>
      </c>
      <c r="D4240" t="s">
        <v>180</v>
      </c>
      <c r="E4240" s="446" t="s">
        <v>8711</v>
      </c>
    </row>
    <row r="4241" spans="1:5" ht="14.4" x14ac:dyDescent="0.3">
      <c r="A4241">
        <v>43625</v>
      </c>
      <c r="B4241" t="s">
        <v>5350</v>
      </c>
      <c r="C4241" t="s">
        <v>254</v>
      </c>
      <c r="D4241" t="s">
        <v>180</v>
      </c>
      <c r="E4241" s="446" t="s">
        <v>5760</v>
      </c>
    </row>
    <row r="4242" spans="1:5" ht="14.4" x14ac:dyDescent="0.3">
      <c r="A4242">
        <v>43647</v>
      </c>
      <c r="B4242" t="s">
        <v>5351</v>
      </c>
      <c r="C4242" t="s">
        <v>254</v>
      </c>
      <c r="D4242" t="s">
        <v>180</v>
      </c>
      <c r="E4242" s="446" t="s">
        <v>8712</v>
      </c>
    </row>
    <row r="4243" spans="1:5" ht="14.4" x14ac:dyDescent="0.3">
      <c r="A4243">
        <v>43648</v>
      </c>
      <c r="B4243" t="s">
        <v>5352</v>
      </c>
      <c r="C4243" t="s">
        <v>254</v>
      </c>
      <c r="D4243" t="s">
        <v>180</v>
      </c>
      <c r="E4243" s="446" t="s">
        <v>8713</v>
      </c>
    </row>
    <row r="4244" spans="1:5" ht="14.4" x14ac:dyDescent="0.3">
      <c r="A4244">
        <v>35693</v>
      </c>
      <c r="B4244" t="s">
        <v>5353</v>
      </c>
      <c r="C4244" t="s">
        <v>254</v>
      </c>
      <c r="D4244" t="s">
        <v>180</v>
      </c>
      <c r="E4244" s="446" t="s">
        <v>8714</v>
      </c>
    </row>
    <row r="4245" spans="1:5" ht="14.4" x14ac:dyDescent="0.3">
      <c r="A4245">
        <v>7356</v>
      </c>
      <c r="B4245" t="s">
        <v>5355</v>
      </c>
      <c r="C4245" t="s">
        <v>254</v>
      </c>
      <c r="D4245" t="s">
        <v>189</v>
      </c>
      <c r="E4245" s="446" t="s">
        <v>8715</v>
      </c>
    </row>
    <row r="4246" spans="1:5" ht="14.4" x14ac:dyDescent="0.3">
      <c r="A4246">
        <v>35692</v>
      </c>
      <c r="B4246" t="s">
        <v>5356</v>
      </c>
      <c r="C4246" t="s">
        <v>254</v>
      </c>
      <c r="D4246" t="s">
        <v>180</v>
      </c>
      <c r="E4246" s="446" t="s">
        <v>8716</v>
      </c>
    </row>
    <row r="4247" spans="1:5" ht="14.4" x14ac:dyDescent="0.3">
      <c r="A4247">
        <v>43624</v>
      </c>
      <c r="B4247" t="s">
        <v>5357</v>
      </c>
      <c r="C4247" t="s">
        <v>254</v>
      </c>
      <c r="D4247" t="s">
        <v>180</v>
      </c>
      <c r="E4247" s="446" t="s">
        <v>8717</v>
      </c>
    </row>
    <row r="4248" spans="1:5" ht="14.4" x14ac:dyDescent="0.3">
      <c r="A4248">
        <v>7342</v>
      </c>
      <c r="B4248" t="s">
        <v>5358</v>
      </c>
      <c r="C4248" t="s">
        <v>252</v>
      </c>
      <c r="D4248" t="s">
        <v>180</v>
      </c>
      <c r="E4248" s="446" t="s">
        <v>7750</v>
      </c>
    </row>
    <row r="4249" spans="1:5" ht="14.4" x14ac:dyDescent="0.3">
      <c r="A4249">
        <v>7350</v>
      </c>
      <c r="B4249" t="s">
        <v>5359</v>
      </c>
      <c r="C4249" t="s">
        <v>254</v>
      </c>
      <c r="D4249" t="s">
        <v>180</v>
      </c>
      <c r="E4249" s="446" t="s">
        <v>2748</v>
      </c>
    </row>
    <row r="4250" spans="1:5" ht="14.4" x14ac:dyDescent="0.3">
      <c r="A4250">
        <v>39574</v>
      </c>
      <c r="B4250" t="s">
        <v>5360</v>
      </c>
      <c r="C4250" t="s">
        <v>179</v>
      </c>
      <c r="D4250" t="s">
        <v>180</v>
      </c>
      <c r="E4250" s="446" t="s">
        <v>5098</v>
      </c>
    </row>
    <row r="4251" spans="1:5" ht="14.4" x14ac:dyDescent="0.3">
      <c r="A4251">
        <v>11060</v>
      </c>
      <c r="B4251" t="s">
        <v>8718</v>
      </c>
      <c r="C4251" t="s">
        <v>179</v>
      </c>
      <c r="D4251" t="s">
        <v>180</v>
      </c>
      <c r="E4251" s="446" t="s">
        <v>8719</v>
      </c>
    </row>
    <row r="4252" spans="1:5" ht="14.4" x14ac:dyDescent="0.3">
      <c r="A4252">
        <v>37401</v>
      </c>
      <c r="B4252" t="s">
        <v>5362</v>
      </c>
      <c r="C4252" t="s">
        <v>179</v>
      </c>
      <c r="D4252" t="s">
        <v>180</v>
      </c>
      <c r="E4252" s="446" t="s">
        <v>7966</v>
      </c>
    </row>
    <row r="4253" spans="1:5" ht="14.4" x14ac:dyDescent="0.3">
      <c r="A4253">
        <v>7525</v>
      </c>
      <c r="B4253" t="s">
        <v>5363</v>
      </c>
      <c r="C4253" t="s">
        <v>179</v>
      </c>
      <c r="D4253" t="s">
        <v>180</v>
      </c>
      <c r="E4253" s="446" t="s">
        <v>8720</v>
      </c>
    </row>
    <row r="4254" spans="1:5" ht="14.4" x14ac:dyDescent="0.3">
      <c r="A4254">
        <v>7524</v>
      </c>
      <c r="B4254" t="s">
        <v>5364</v>
      </c>
      <c r="C4254" t="s">
        <v>179</v>
      </c>
      <c r="D4254" t="s">
        <v>180</v>
      </c>
      <c r="E4254" s="446" t="s">
        <v>8721</v>
      </c>
    </row>
    <row r="4255" spans="1:5" ht="14.4" x14ac:dyDescent="0.3">
      <c r="A4255">
        <v>38105</v>
      </c>
      <c r="B4255" t="s">
        <v>5365</v>
      </c>
      <c r="C4255" t="s">
        <v>179</v>
      </c>
      <c r="D4255" t="s">
        <v>180</v>
      </c>
      <c r="E4255" s="446" t="s">
        <v>8722</v>
      </c>
    </row>
    <row r="4256" spans="1:5" ht="14.4" x14ac:dyDescent="0.3">
      <c r="A4256">
        <v>38084</v>
      </c>
      <c r="B4256" t="s">
        <v>5366</v>
      </c>
      <c r="C4256" t="s">
        <v>179</v>
      </c>
      <c r="D4256" t="s">
        <v>180</v>
      </c>
      <c r="E4256" s="446" t="s">
        <v>2093</v>
      </c>
    </row>
    <row r="4257" spans="1:5" ht="14.4" x14ac:dyDescent="0.3">
      <c r="A4257">
        <v>38103</v>
      </c>
      <c r="B4257" t="s">
        <v>5368</v>
      </c>
      <c r="C4257" t="s">
        <v>179</v>
      </c>
      <c r="D4257" t="s">
        <v>180</v>
      </c>
      <c r="E4257" s="446" t="s">
        <v>7579</v>
      </c>
    </row>
    <row r="4258" spans="1:5" ht="14.4" x14ac:dyDescent="0.3">
      <c r="A4258">
        <v>38082</v>
      </c>
      <c r="B4258" t="s">
        <v>5370</v>
      </c>
      <c r="C4258" t="s">
        <v>179</v>
      </c>
      <c r="D4258" t="s">
        <v>180</v>
      </c>
      <c r="E4258" s="446" t="s">
        <v>8723</v>
      </c>
    </row>
    <row r="4259" spans="1:5" ht="14.4" x14ac:dyDescent="0.3">
      <c r="A4259">
        <v>38104</v>
      </c>
      <c r="B4259" t="s">
        <v>5371</v>
      </c>
      <c r="C4259" t="s">
        <v>179</v>
      </c>
      <c r="D4259" t="s">
        <v>180</v>
      </c>
      <c r="E4259" s="446" t="s">
        <v>6895</v>
      </c>
    </row>
    <row r="4260" spans="1:5" ht="14.4" x14ac:dyDescent="0.3">
      <c r="A4260">
        <v>38083</v>
      </c>
      <c r="B4260" t="s">
        <v>5372</v>
      </c>
      <c r="C4260" t="s">
        <v>179</v>
      </c>
      <c r="D4260" t="s">
        <v>180</v>
      </c>
      <c r="E4260" s="446" t="s">
        <v>8724</v>
      </c>
    </row>
    <row r="4261" spans="1:5" ht="14.4" x14ac:dyDescent="0.3">
      <c r="A4261">
        <v>38101</v>
      </c>
      <c r="B4261" t="s">
        <v>8725</v>
      </c>
      <c r="C4261" t="s">
        <v>179</v>
      </c>
      <c r="D4261" t="s">
        <v>180</v>
      </c>
      <c r="E4261" s="446" t="s">
        <v>6166</v>
      </c>
    </row>
    <row r="4262" spans="1:5" ht="14.4" x14ac:dyDescent="0.3">
      <c r="A4262">
        <v>7528</v>
      </c>
      <c r="B4262" t="s">
        <v>5373</v>
      </c>
      <c r="C4262" t="s">
        <v>179</v>
      </c>
      <c r="D4262" t="s">
        <v>189</v>
      </c>
      <c r="E4262" s="446" t="s">
        <v>6255</v>
      </c>
    </row>
    <row r="4263" spans="1:5" ht="14.4" x14ac:dyDescent="0.3">
      <c r="A4263">
        <v>12147</v>
      </c>
      <c r="B4263" t="s">
        <v>5375</v>
      </c>
      <c r="C4263" t="s">
        <v>179</v>
      </c>
      <c r="D4263" t="s">
        <v>180</v>
      </c>
      <c r="E4263" s="446" t="s">
        <v>338</v>
      </c>
    </row>
    <row r="4264" spans="1:5" ht="14.4" x14ac:dyDescent="0.3">
      <c r="A4264">
        <v>38075</v>
      </c>
      <c r="B4264" t="s">
        <v>5376</v>
      </c>
      <c r="C4264" t="s">
        <v>179</v>
      </c>
      <c r="D4264" t="s">
        <v>180</v>
      </c>
      <c r="E4264" s="446" t="s">
        <v>3636</v>
      </c>
    </row>
    <row r="4265" spans="1:5" ht="14.4" x14ac:dyDescent="0.3">
      <c r="A4265">
        <v>38102</v>
      </c>
      <c r="B4265" t="s">
        <v>8726</v>
      </c>
      <c r="C4265" t="s">
        <v>179</v>
      </c>
      <c r="D4265" t="s">
        <v>180</v>
      </c>
      <c r="E4265" s="446" t="s">
        <v>7239</v>
      </c>
    </row>
    <row r="4266" spans="1:5" ht="14.4" x14ac:dyDescent="0.3">
      <c r="A4266">
        <v>38076</v>
      </c>
      <c r="B4266" t="s">
        <v>5378</v>
      </c>
      <c r="C4266" t="s">
        <v>179</v>
      </c>
      <c r="D4266" t="s">
        <v>180</v>
      </c>
      <c r="E4266" s="446" t="s">
        <v>5369</v>
      </c>
    </row>
    <row r="4267" spans="1:5" ht="14.4" x14ac:dyDescent="0.3">
      <c r="A4267">
        <v>7592</v>
      </c>
      <c r="B4267" t="s">
        <v>5380</v>
      </c>
      <c r="C4267" t="s">
        <v>375</v>
      </c>
      <c r="D4267" t="s">
        <v>189</v>
      </c>
      <c r="E4267" s="446" t="s">
        <v>8727</v>
      </c>
    </row>
    <row r="4268" spans="1:5" ht="14.4" x14ac:dyDescent="0.3">
      <c r="A4268">
        <v>40820</v>
      </c>
      <c r="B4268" t="s">
        <v>5381</v>
      </c>
      <c r="C4268" t="s">
        <v>378</v>
      </c>
      <c r="D4268" t="s">
        <v>180</v>
      </c>
      <c r="E4268" s="446" t="s">
        <v>8728</v>
      </c>
    </row>
    <row r="4269" spans="1:5" ht="14.4" x14ac:dyDescent="0.3">
      <c r="A4269">
        <v>11826</v>
      </c>
      <c r="B4269" t="s">
        <v>5382</v>
      </c>
      <c r="C4269" t="s">
        <v>179</v>
      </c>
      <c r="D4269" t="s">
        <v>180</v>
      </c>
      <c r="E4269" s="446" t="s">
        <v>4244</v>
      </c>
    </row>
    <row r="4270" spans="1:5" ht="14.4" x14ac:dyDescent="0.3">
      <c r="A4270">
        <v>7606</v>
      </c>
      <c r="B4270" t="s">
        <v>5383</v>
      </c>
      <c r="C4270" t="s">
        <v>179</v>
      </c>
      <c r="D4270" t="s">
        <v>180</v>
      </c>
      <c r="E4270" s="446" t="s">
        <v>8729</v>
      </c>
    </row>
    <row r="4271" spans="1:5" ht="14.4" x14ac:dyDescent="0.3">
      <c r="A4271">
        <v>11763</v>
      </c>
      <c r="B4271" t="s">
        <v>5384</v>
      </c>
      <c r="C4271" t="s">
        <v>179</v>
      </c>
      <c r="D4271" t="s">
        <v>180</v>
      </c>
      <c r="E4271" s="446" t="s">
        <v>8730</v>
      </c>
    </row>
    <row r="4272" spans="1:5" ht="14.4" x14ac:dyDescent="0.3">
      <c r="A4272">
        <v>11764</v>
      </c>
      <c r="B4272" t="s">
        <v>5385</v>
      </c>
      <c r="C4272" t="s">
        <v>179</v>
      </c>
      <c r="D4272" t="s">
        <v>180</v>
      </c>
      <c r="E4272" s="446" t="s">
        <v>8731</v>
      </c>
    </row>
    <row r="4273" spans="1:5" ht="14.4" x14ac:dyDescent="0.3">
      <c r="A4273">
        <v>11829</v>
      </c>
      <c r="B4273" t="s">
        <v>5386</v>
      </c>
      <c r="C4273" t="s">
        <v>179</v>
      </c>
      <c r="D4273" t="s">
        <v>180</v>
      </c>
      <c r="E4273" s="446" t="s">
        <v>8732</v>
      </c>
    </row>
    <row r="4274" spans="1:5" ht="14.4" x14ac:dyDescent="0.3">
      <c r="A4274">
        <v>11830</v>
      </c>
      <c r="B4274" t="s">
        <v>5387</v>
      </c>
      <c r="C4274" t="s">
        <v>179</v>
      </c>
      <c r="D4274" t="s">
        <v>180</v>
      </c>
      <c r="E4274" s="446" t="s">
        <v>302</v>
      </c>
    </row>
    <row r="4275" spans="1:5" ht="14.4" x14ac:dyDescent="0.3">
      <c r="A4275">
        <v>11825</v>
      </c>
      <c r="B4275" t="s">
        <v>5388</v>
      </c>
      <c r="C4275" t="s">
        <v>179</v>
      </c>
      <c r="D4275" t="s">
        <v>180</v>
      </c>
      <c r="E4275" s="446" t="s">
        <v>8733</v>
      </c>
    </row>
    <row r="4276" spans="1:5" ht="14.4" x14ac:dyDescent="0.3">
      <c r="A4276">
        <v>11767</v>
      </c>
      <c r="B4276" t="s">
        <v>5389</v>
      </c>
      <c r="C4276" t="s">
        <v>179</v>
      </c>
      <c r="D4276" t="s">
        <v>180</v>
      </c>
      <c r="E4276" s="446" t="s">
        <v>8734</v>
      </c>
    </row>
    <row r="4277" spans="1:5" ht="14.4" x14ac:dyDescent="0.3">
      <c r="A4277">
        <v>11766</v>
      </c>
      <c r="B4277" t="s">
        <v>5390</v>
      </c>
      <c r="C4277" t="s">
        <v>179</v>
      </c>
      <c r="D4277" t="s">
        <v>180</v>
      </c>
      <c r="E4277" s="446" t="s">
        <v>8735</v>
      </c>
    </row>
    <row r="4278" spans="1:5" ht="14.4" x14ac:dyDescent="0.3">
      <c r="A4278">
        <v>11765</v>
      </c>
      <c r="B4278" t="s">
        <v>5391</v>
      </c>
      <c r="C4278" t="s">
        <v>179</v>
      </c>
      <c r="D4278" t="s">
        <v>180</v>
      </c>
      <c r="E4278" s="446" t="s">
        <v>8736</v>
      </c>
    </row>
    <row r="4279" spans="1:5" ht="14.4" x14ac:dyDescent="0.3">
      <c r="A4279">
        <v>11824</v>
      </c>
      <c r="B4279" t="s">
        <v>5392</v>
      </c>
      <c r="C4279" t="s">
        <v>179</v>
      </c>
      <c r="D4279" t="s">
        <v>180</v>
      </c>
      <c r="E4279" s="446" t="s">
        <v>8737</v>
      </c>
    </row>
    <row r="4280" spans="1:5" ht="14.4" x14ac:dyDescent="0.3">
      <c r="A4280">
        <v>44045</v>
      </c>
      <c r="B4280" t="s">
        <v>5393</v>
      </c>
      <c r="C4280" t="s">
        <v>179</v>
      </c>
      <c r="D4280" t="s">
        <v>180</v>
      </c>
      <c r="E4280" s="446" t="s">
        <v>8738</v>
      </c>
    </row>
    <row r="4281" spans="1:5" ht="14.4" x14ac:dyDescent="0.3">
      <c r="A4281">
        <v>39702</v>
      </c>
      <c r="B4281" t="s">
        <v>5394</v>
      </c>
      <c r="C4281" t="s">
        <v>179</v>
      </c>
      <c r="D4281" t="s">
        <v>180</v>
      </c>
      <c r="E4281" s="446" t="s">
        <v>8739</v>
      </c>
    </row>
    <row r="4282" spans="1:5" ht="14.4" x14ac:dyDescent="0.3">
      <c r="A4282">
        <v>13415</v>
      </c>
      <c r="B4282" t="s">
        <v>8740</v>
      </c>
      <c r="C4282" t="s">
        <v>179</v>
      </c>
      <c r="D4282" t="s">
        <v>189</v>
      </c>
      <c r="E4282" s="446" t="s">
        <v>8741</v>
      </c>
    </row>
    <row r="4283" spans="1:5" ht="14.4" x14ac:dyDescent="0.3">
      <c r="A4283">
        <v>7602</v>
      </c>
      <c r="B4283" t="s">
        <v>8742</v>
      </c>
      <c r="C4283" t="s">
        <v>179</v>
      </c>
      <c r="D4283" t="s">
        <v>180</v>
      </c>
      <c r="E4283" s="446" t="s">
        <v>8743</v>
      </c>
    </row>
    <row r="4284" spans="1:5" ht="14.4" x14ac:dyDescent="0.3">
      <c r="A4284">
        <v>7603</v>
      </c>
      <c r="B4284" t="s">
        <v>8744</v>
      </c>
      <c r="C4284" t="s">
        <v>179</v>
      </c>
      <c r="D4284" t="s">
        <v>180</v>
      </c>
      <c r="E4284" s="446" t="s">
        <v>8745</v>
      </c>
    </row>
    <row r="4285" spans="1:5" ht="14.4" x14ac:dyDescent="0.3">
      <c r="A4285">
        <v>11777</v>
      </c>
      <c r="B4285" t="s">
        <v>5395</v>
      </c>
      <c r="C4285" t="s">
        <v>179</v>
      </c>
      <c r="D4285" t="s">
        <v>180</v>
      </c>
      <c r="E4285" s="446" t="s">
        <v>8746</v>
      </c>
    </row>
    <row r="4286" spans="1:5" ht="14.4" x14ac:dyDescent="0.3">
      <c r="A4286">
        <v>13417</v>
      </c>
      <c r="B4286" t="s">
        <v>8747</v>
      </c>
      <c r="C4286" t="s">
        <v>179</v>
      </c>
      <c r="D4286" t="s">
        <v>180</v>
      </c>
      <c r="E4286" s="446" t="s">
        <v>8748</v>
      </c>
    </row>
    <row r="4287" spans="1:5" ht="14.4" x14ac:dyDescent="0.3">
      <c r="A4287">
        <v>36791</v>
      </c>
      <c r="B4287" t="s">
        <v>5396</v>
      </c>
      <c r="C4287" t="s">
        <v>179</v>
      </c>
      <c r="D4287" t="s">
        <v>180</v>
      </c>
      <c r="E4287" s="446" t="s">
        <v>8749</v>
      </c>
    </row>
    <row r="4288" spans="1:5" ht="14.4" x14ac:dyDescent="0.3">
      <c r="A4288">
        <v>36795</v>
      </c>
      <c r="B4288" t="s">
        <v>5397</v>
      </c>
      <c r="C4288" t="s">
        <v>179</v>
      </c>
      <c r="D4288" t="s">
        <v>180</v>
      </c>
      <c r="E4288" s="446" t="s">
        <v>8750</v>
      </c>
    </row>
    <row r="4289" spans="1:5" ht="14.4" x14ac:dyDescent="0.3">
      <c r="A4289">
        <v>36796</v>
      </c>
      <c r="B4289" t="s">
        <v>5398</v>
      </c>
      <c r="C4289" t="s">
        <v>179</v>
      </c>
      <c r="D4289" t="s">
        <v>180</v>
      </c>
      <c r="E4289" s="446" t="s">
        <v>8751</v>
      </c>
    </row>
    <row r="4290" spans="1:5" ht="14.4" x14ac:dyDescent="0.3">
      <c r="A4290">
        <v>36792</v>
      </c>
      <c r="B4290" t="s">
        <v>5399</v>
      </c>
      <c r="C4290" t="s">
        <v>179</v>
      </c>
      <c r="D4290" t="s">
        <v>180</v>
      </c>
      <c r="E4290" s="446" t="s">
        <v>8752</v>
      </c>
    </row>
    <row r="4291" spans="1:5" ht="14.4" x14ac:dyDescent="0.3">
      <c r="A4291">
        <v>11773</v>
      </c>
      <c r="B4291" t="s">
        <v>8753</v>
      </c>
      <c r="C4291" t="s">
        <v>179</v>
      </c>
      <c r="D4291" t="s">
        <v>180</v>
      </c>
      <c r="E4291" s="446" t="s">
        <v>8754</v>
      </c>
    </row>
    <row r="4292" spans="1:5" ht="14.4" x14ac:dyDescent="0.3">
      <c r="A4292">
        <v>11762</v>
      </c>
      <c r="B4292" t="s">
        <v>8755</v>
      </c>
      <c r="C4292" t="s">
        <v>179</v>
      </c>
      <c r="D4292" t="s">
        <v>180</v>
      </c>
      <c r="E4292" s="446" t="s">
        <v>7354</v>
      </c>
    </row>
    <row r="4293" spans="1:5" ht="14.4" x14ac:dyDescent="0.3">
      <c r="A4293">
        <v>7604</v>
      </c>
      <c r="B4293" t="s">
        <v>8756</v>
      </c>
      <c r="C4293" t="s">
        <v>179</v>
      </c>
      <c r="D4293" t="s">
        <v>180</v>
      </c>
      <c r="E4293" s="446" t="s">
        <v>8757</v>
      </c>
    </row>
    <row r="4294" spans="1:5" ht="14.4" x14ac:dyDescent="0.3">
      <c r="A4294">
        <v>13984</v>
      </c>
      <c r="B4294" t="s">
        <v>8758</v>
      </c>
      <c r="C4294" t="s">
        <v>179</v>
      </c>
      <c r="D4294" t="s">
        <v>180</v>
      </c>
      <c r="E4294" s="446" t="s">
        <v>8759</v>
      </c>
    </row>
    <row r="4295" spans="1:5" ht="14.4" x14ac:dyDescent="0.3">
      <c r="A4295">
        <v>11772</v>
      </c>
      <c r="B4295" t="s">
        <v>8760</v>
      </c>
      <c r="C4295" t="s">
        <v>179</v>
      </c>
      <c r="D4295" t="s">
        <v>180</v>
      </c>
      <c r="E4295" s="446" t="s">
        <v>8761</v>
      </c>
    </row>
    <row r="4296" spans="1:5" ht="14.4" x14ac:dyDescent="0.3">
      <c r="A4296">
        <v>13983</v>
      </c>
      <c r="B4296" t="s">
        <v>8762</v>
      </c>
      <c r="C4296" t="s">
        <v>179</v>
      </c>
      <c r="D4296" t="s">
        <v>180</v>
      </c>
      <c r="E4296" s="446" t="s">
        <v>8763</v>
      </c>
    </row>
    <row r="4297" spans="1:5" ht="14.4" x14ac:dyDescent="0.3">
      <c r="A4297">
        <v>13416</v>
      </c>
      <c r="B4297" t="s">
        <v>8764</v>
      </c>
      <c r="C4297" t="s">
        <v>179</v>
      </c>
      <c r="D4297" t="s">
        <v>180</v>
      </c>
      <c r="E4297" s="446" t="s">
        <v>8765</v>
      </c>
    </row>
    <row r="4298" spans="1:5" ht="14.4" x14ac:dyDescent="0.3">
      <c r="A4298">
        <v>40329</v>
      </c>
      <c r="B4298" t="s">
        <v>5401</v>
      </c>
      <c r="C4298" t="s">
        <v>179</v>
      </c>
      <c r="D4298" t="s">
        <v>189</v>
      </c>
      <c r="E4298" s="446" t="s">
        <v>8766</v>
      </c>
    </row>
    <row r="4299" spans="1:5" ht="14.4" x14ac:dyDescent="0.3">
      <c r="A4299">
        <v>11823</v>
      </c>
      <c r="B4299" t="s">
        <v>8767</v>
      </c>
      <c r="C4299" t="s">
        <v>179</v>
      </c>
      <c r="D4299" t="s">
        <v>180</v>
      </c>
      <c r="E4299" s="446" t="s">
        <v>7765</v>
      </c>
    </row>
    <row r="4300" spans="1:5" ht="14.4" x14ac:dyDescent="0.3">
      <c r="A4300">
        <v>11822</v>
      </c>
      <c r="B4300" t="s">
        <v>8768</v>
      </c>
      <c r="C4300" t="s">
        <v>179</v>
      </c>
      <c r="D4300" t="s">
        <v>180</v>
      </c>
      <c r="E4300" s="446" t="s">
        <v>8769</v>
      </c>
    </row>
    <row r="4301" spans="1:5" ht="14.4" x14ac:dyDescent="0.3">
      <c r="A4301">
        <v>11831</v>
      </c>
      <c r="B4301" t="s">
        <v>8770</v>
      </c>
      <c r="C4301" t="s">
        <v>179</v>
      </c>
      <c r="D4301" t="s">
        <v>180</v>
      </c>
      <c r="E4301" s="446" t="s">
        <v>8771</v>
      </c>
    </row>
    <row r="4302" spans="1:5" ht="14.4" x14ac:dyDescent="0.3">
      <c r="A4302">
        <v>7613</v>
      </c>
      <c r="B4302" t="s">
        <v>5403</v>
      </c>
      <c r="C4302" t="s">
        <v>179</v>
      </c>
      <c r="D4302" t="s">
        <v>180</v>
      </c>
      <c r="E4302" s="446" t="s">
        <v>8772</v>
      </c>
    </row>
    <row r="4303" spans="1:5" ht="14.4" x14ac:dyDescent="0.3">
      <c r="A4303">
        <v>7619</v>
      </c>
      <c r="B4303" t="s">
        <v>5404</v>
      </c>
      <c r="C4303" t="s">
        <v>179</v>
      </c>
      <c r="D4303" t="s">
        <v>180</v>
      </c>
      <c r="E4303" s="446" t="s">
        <v>8773</v>
      </c>
    </row>
    <row r="4304" spans="1:5" ht="14.4" x14ac:dyDescent="0.3">
      <c r="A4304">
        <v>12076</v>
      </c>
      <c r="B4304" t="s">
        <v>5405</v>
      </c>
      <c r="C4304" t="s">
        <v>179</v>
      </c>
      <c r="D4304" t="s">
        <v>180</v>
      </c>
      <c r="E4304" s="446" t="s">
        <v>8774</v>
      </c>
    </row>
    <row r="4305" spans="1:5" ht="14.4" x14ac:dyDescent="0.3">
      <c r="A4305">
        <v>7614</v>
      </c>
      <c r="B4305" t="s">
        <v>5406</v>
      </c>
      <c r="C4305" t="s">
        <v>179</v>
      </c>
      <c r="D4305" t="s">
        <v>180</v>
      </c>
      <c r="E4305" s="446" t="s">
        <v>8775</v>
      </c>
    </row>
    <row r="4306" spans="1:5" ht="14.4" x14ac:dyDescent="0.3">
      <c r="A4306">
        <v>7618</v>
      </c>
      <c r="B4306" t="s">
        <v>5407</v>
      </c>
      <c r="C4306" t="s">
        <v>179</v>
      </c>
      <c r="D4306" t="s">
        <v>180</v>
      </c>
      <c r="E4306" s="446" t="s">
        <v>8776</v>
      </c>
    </row>
    <row r="4307" spans="1:5" ht="14.4" x14ac:dyDescent="0.3">
      <c r="A4307">
        <v>7620</v>
      </c>
      <c r="B4307" t="s">
        <v>5408</v>
      </c>
      <c r="C4307" t="s">
        <v>179</v>
      </c>
      <c r="D4307" t="s">
        <v>180</v>
      </c>
      <c r="E4307" s="446" t="s">
        <v>8777</v>
      </c>
    </row>
    <row r="4308" spans="1:5" ht="14.4" x14ac:dyDescent="0.3">
      <c r="A4308">
        <v>7610</v>
      </c>
      <c r="B4308" t="s">
        <v>5409</v>
      </c>
      <c r="C4308" t="s">
        <v>179</v>
      </c>
      <c r="D4308" t="s">
        <v>180</v>
      </c>
      <c r="E4308" s="446" t="s">
        <v>8778</v>
      </c>
    </row>
    <row r="4309" spans="1:5" ht="14.4" x14ac:dyDescent="0.3">
      <c r="A4309">
        <v>7615</v>
      </c>
      <c r="B4309" t="s">
        <v>5410</v>
      </c>
      <c r="C4309" t="s">
        <v>179</v>
      </c>
      <c r="D4309" t="s">
        <v>180</v>
      </c>
      <c r="E4309" s="446" t="s">
        <v>8779</v>
      </c>
    </row>
    <row r="4310" spans="1:5" ht="14.4" x14ac:dyDescent="0.3">
      <c r="A4310">
        <v>7617</v>
      </c>
      <c r="B4310" t="s">
        <v>5411</v>
      </c>
      <c r="C4310" t="s">
        <v>179</v>
      </c>
      <c r="D4310" t="s">
        <v>180</v>
      </c>
      <c r="E4310" s="446" t="s">
        <v>8780</v>
      </c>
    </row>
    <row r="4311" spans="1:5" ht="14.4" x14ac:dyDescent="0.3">
      <c r="A4311">
        <v>7616</v>
      </c>
      <c r="B4311" t="s">
        <v>5412</v>
      </c>
      <c r="C4311" t="s">
        <v>179</v>
      </c>
      <c r="D4311" t="s">
        <v>180</v>
      </c>
      <c r="E4311" s="446" t="s">
        <v>8781</v>
      </c>
    </row>
    <row r="4312" spans="1:5" ht="14.4" x14ac:dyDescent="0.3">
      <c r="A4312">
        <v>7611</v>
      </c>
      <c r="B4312" t="s">
        <v>5413</v>
      </c>
      <c r="C4312" t="s">
        <v>179</v>
      </c>
      <c r="D4312" t="s">
        <v>189</v>
      </c>
      <c r="E4312" s="446" t="s">
        <v>8782</v>
      </c>
    </row>
    <row r="4313" spans="1:5" ht="14.4" x14ac:dyDescent="0.3">
      <c r="A4313">
        <v>7612</v>
      </c>
      <c r="B4313" t="s">
        <v>5414</v>
      </c>
      <c r="C4313" t="s">
        <v>179</v>
      </c>
      <c r="D4313" t="s">
        <v>180</v>
      </c>
      <c r="E4313" s="446" t="s">
        <v>8783</v>
      </c>
    </row>
    <row r="4314" spans="1:5" ht="14.4" x14ac:dyDescent="0.3">
      <c r="A4314">
        <v>37371</v>
      </c>
      <c r="B4314" t="s">
        <v>5415</v>
      </c>
      <c r="C4314" t="s">
        <v>375</v>
      </c>
      <c r="D4314" t="s">
        <v>189</v>
      </c>
      <c r="E4314" s="446" t="s">
        <v>230</v>
      </c>
    </row>
    <row r="4315" spans="1:5" ht="14.4" x14ac:dyDescent="0.3">
      <c r="A4315">
        <v>40861</v>
      </c>
      <c r="B4315" t="s">
        <v>5416</v>
      </c>
      <c r="C4315" t="s">
        <v>378</v>
      </c>
      <c r="D4315" t="s">
        <v>189</v>
      </c>
      <c r="E4315" s="446" t="s">
        <v>5417</v>
      </c>
    </row>
    <row r="4316" spans="1:5" ht="14.4" x14ac:dyDescent="0.3">
      <c r="A4316">
        <v>36510</v>
      </c>
      <c r="B4316" t="s">
        <v>5418</v>
      </c>
      <c r="C4316" t="s">
        <v>179</v>
      </c>
      <c r="D4316" t="s">
        <v>180</v>
      </c>
      <c r="E4316" s="446" t="s">
        <v>8784</v>
      </c>
    </row>
    <row r="4317" spans="1:5" ht="14.4" x14ac:dyDescent="0.3">
      <c r="A4317">
        <v>25020</v>
      </c>
      <c r="B4317" t="s">
        <v>5419</v>
      </c>
      <c r="C4317" t="s">
        <v>179</v>
      </c>
      <c r="D4317" t="s">
        <v>180</v>
      </c>
      <c r="E4317" s="446" t="s">
        <v>8785</v>
      </c>
    </row>
    <row r="4318" spans="1:5" ht="14.4" x14ac:dyDescent="0.3">
      <c r="A4318">
        <v>7622</v>
      </c>
      <c r="B4318" t="s">
        <v>5420</v>
      </c>
      <c r="C4318" t="s">
        <v>179</v>
      </c>
      <c r="D4318" t="s">
        <v>180</v>
      </c>
      <c r="E4318" s="446" t="s">
        <v>8786</v>
      </c>
    </row>
    <row r="4319" spans="1:5" ht="14.4" x14ac:dyDescent="0.3">
      <c r="A4319">
        <v>7624</v>
      </c>
      <c r="B4319" t="s">
        <v>5421</v>
      </c>
      <c r="C4319" t="s">
        <v>179</v>
      </c>
      <c r="D4319" t="s">
        <v>189</v>
      </c>
      <c r="E4319" s="446" t="s">
        <v>8787</v>
      </c>
    </row>
    <row r="4320" spans="1:5" ht="14.4" x14ac:dyDescent="0.3">
      <c r="A4320">
        <v>7625</v>
      </c>
      <c r="B4320" t="s">
        <v>5422</v>
      </c>
      <c r="C4320" t="s">
        <v>179</v>
      </c>
      <c r="D4320" t="s">
        <v>180</v>
      </c>
      <c r="E4320" s="446" t="s">
        <v>8788</v>
      </c>
    </row>
    <row r="4321" spans="1:5" ht="14.4" x14ac:dyDescent="0.3">
      <c r="A4321">
        <v>7623</v>
      </c>
      <c r="B4321" t="s">
        <v>5423</v>
      </c>
      <c r="C4321" t="s">
        <v>179</v>
      </c>
      <c r="D4321" t="s">
        <v>180</v>
      </c>
      <c r="E4321" s="446" t="s">
        <v>8785</v>
      </c>
    </row>
    <row r="4322" spans="1:5" ht="14.4" x14ac:dyDescent="0.3">
      <c r="A4322">
        <v>36508</v>
      </c>
      <c r="B4322" t="s">
        <v>5424</v>
      </c>
      <c r="C4322" t="s">
        <v>179</v>
      </c>
      <c r="D4322" t="s">
        <v>180</v>
      </c>
      <c r="E4322" s="446" t="s">
        <v>8789</v>
      </c>
    </row>
    <row r="4323" spans="1:5" ht="14.4" x14ac:dyDescent="0.3">
      <c r="A4323">
        <v>36509</v>
      </c>
      <c r="B4323" t="s">
        <v>5425</v>
      </c>
      <c r="C4323" t="s">
        <v>179</v>
      </c>
      <c r="D4323" t="s">
        <v>180</v>
      </c>
      <c r="E4323" s="446" t="s">
        <v>8790</v>
      </c>
    </row>
    <row r="4324" spans="1:5" ht="14.4" x14ac:dyDescent="0.3">
      <c r="A4324">
        <v>13238</v>
      </c>
      <c r="B4324" t="s">
        <v>5426</v>
      </c>
      <c r="C4324" t="s">
        <v>179</v>
      </c>
      <c r="D4324" t="s">
        <v>180</v>
      </c>
      <c r="E4324" s="446" t="s">
        <v>8791</v>
      </c>
    </row>
    <row r="4325" spans="1:5" ht="14.4" x14ac:dyDescent="0.3">
      <c r="A4325">
        <v>36511</v>
      </c>
      <c r="B4325" t="s">
        <v>5427</v>
      </c>
      <c r="C4325" t="s">
        <v>179</v>
      </c>
      <c r="D4325" t="s">
        <v>180</v>
      </c>
      <c r="E4325" s="446" t="s">
        <v>8792</v>
      </c>
    </row>
    <row r="4326" spans="1:5" ht="14.4" x14ac:dyDescent="0.3">
      <c r="A4326">
        <v>36515</v>
      </c>
      <c r="B4326" t="s">
        <v>5428</v>
      </c>
      <c r="C4326" t="s">
        <v>179</v>
      </c>
      <c r="D4326" t="s">
        <v>180</v>
      </c>
      <c r="E4326" s="446" t="s">
        <v>8793</v>
      </c>
    </row>
    <row r="4327" spans="1:5" ht="14.4" x14ac:dyDescent="0.3">
      <c r="A4327">
        <v>10598</v>
      </c>
      <c r="B4327" t="s">
        <v>5429</v>
      </c>
      <c r="C4327" t="s">
        <v>179</v>
      </c>
      <c r="D4327" t="s">
        <v>180</v>
      </c>
      <c r="E4327" s="446" t="s">
        <v>8794</v>
      </c>
    </row>
    <row r="4328" spans="1:5" ht="14.4" x14ac:dyDescent="0.3">
      <c r="A4328">
        <v>7640</v>
      </c>
      <c r="B4328" t="s">
        <v>5430</v>
      </c>
      <c r="C4328" t="s">
        <v>179</v>
      </c>
      <c r="D4328" t="s">
        <v>189</v>
      </c>
      <c r="E4328" s="446" t="s">
        <v>8795</v>
      </c>
    </row>
    <row r="4329" spans="1:5" ht="14.4" x14ac:dyDescent="0.3">
      <c r="A4329">
        <v>36513</v>
      </c>
      <c r="B4329" t="s">
        <v>8796</v>
      </c>
      <c r="C4329" t="s">
        <v>179</v>
      </c>
      <c r="D4329" t="s">
        <v>180</v>
      </c>
      <c r="E4329" s="446" t="s">
        <v>8797</v>
      </c>
    </row>
    <row r="4330" spans="1:5" ht="14.4" x14ac:dyDescent="0.3">
      <c r="A4330">
        <v>36514</v>
      </c>
      <c r="B4330" t="s">
        <v>5431</v>
      </c>
      <c r="C4330" t="s">
        <v>179</v>
      </c>
      <c r="D4330" t="s">
        <v>180</v>
      </c>
      <c r="E4330" s="446" t="s">
        <v>8798</v>
      </c>
    </row>
    <row r="4331" spans="1:5" ht="14.4" x14ac:dyDescent="0.3">
      <c r="A4331">
        <v>11572</v>
      </c>
      <c r="B4331" t="s">
        <v>5432</v>
      </c>
      <c r="C4331" t="s">
        <v>179</v>
      </c>
      <c r="D4331" t="s">
        <v>180</v>
      </c>
      <c r="E4331" s="446" t="s">
        <v>5433</v>
      </c>
    </row>
    <row r="4332" spans="1:5" ht="14.4" x14ac:dyDescent="0.3">
      <c r="A4332">
        <v>36149</v>
      </c>
      <c r="B4332" t="s">
        <v>5434</v>
      </c>
      <c r="C4332" t="s">
        <v>179</v>
      </c>
      <c r="D4332" t="s">
        <v>180</v>
      </c>
      <c r="E4332" s="446" t="s">
        <v>8799</v>
      </c>
    </row>
    <row r="4333" spans="1:5" ht="14.4" x14ac:dyDescent="0.3">
      <c r="A4333">
        <v>42407</v>
      </c>
      <c r="B4333" t="s">
        <v>5435</v>
      </c>
      <c r="C4333" t="s">
        <v>247</v>
      </c>
      <c r="D4333" t="s">
        <v>180</v>
      </c>
      <c r="E4333" s="446" t="s">
        <v>1831</v>
      </c>
    </row>
    <row r="4334" spans="1:5" ht="14.4" x14ac:dyDescent="0.3">
      <c r="A4334">
        <v>11581</v>
      </c>
      <c r="B4334" t="s">
        <v>5436</v>
      </c>
      <c r="C4334" t="s">
        <v>247</v>
      </c>
      <c r="D4334" t="s">
        <v>180</v>
      </c>
      <c r="E4334" s="446" t="s">
        <v>5437</v>
      </c>
    </row>
    <row r="4335" spans="1:5" ht="14.4" x14ac:dyDescent="0.3">
      <c r="A4335">
        <v>43605</v>
      </c>
      <c r="B4335" t="s">
        <v>5438</v>
      </c>
      <c r="C4335" t="s">
        <v>247</v>
      </c>
      <c r="D4335" t="s">
        <v>180</v>
      </c>
      <c r="E4335" s="446" t="s">
        <v>5439</v>
      </c>
    </row>
    <row r="4336" spans="1:5" ht="14.4" x14ac:dyDescent="0.3">
      <c r="A4336">
        <v>11580</v>
      </c>
      <c r="B4336" t="s">
        <v>8800</v>
      </c>
      <c r="C4336" t="s">
        <v>247</v>
      </c>
      <c r="D4336" t="s">
        <v>180</v>
      </c>
      <c r="E4336" s="446" t="s">
        <v>264</v>
      </c>
    </row>
    <row r="4337" spans="1:5" ht="14.4" x14ac:dyDescent="0.3">
      <c r="A4337">
        <v>10743</v>
      </c>
      <c r="B4337" t="s">
        <v>5440</v>
      </c>
      <c r="C4337" t="s">
        <v>179</v>
      </c>
      <c r="D4337" t="s">
        <v>180</v>
      </c>
      <c r="E4337" s="446" t="s">
        <v>8801</v>
      </c>
    </row>
    <row r="4338" spans="1:5" ht="14.4" x14ac:dyDescent="0.3">
      <c r="A4338">
        <v>39848</v>
      </c>
      <c r="B4338" t="s">
        <v>5441</v>
      </c>
      <c r="C4338" t="s">
        <v>247</v>
      </c>
      <c r="D4338" t="s">
        <v>180</v>
      </c>
      <c r="E4338" s="446" t="s">
        <v>3658</v>
      </c>
    </row>
    <row r="4339" spans="1:5" ht="14.4" x14ac:dyDescent="0.3">
      <c r="A4339">
        <v>20999</v>
      </c>
      <c r="B4339" t="s">
        <v>5442</v>
      </c>
      <c r="C4339" t="s">
        <v>247</v>
      </c>
      <c r="D4339" t="s">
        <v>180</v>
      </c>
      <c r="E4339" s="446" t="s">
        <v>8802</v>
      </c>
    </row>
    <row r="4340" spans="1:5" ht="14.4" x14ac:dyDescent="0.3">
      <c r="A4340">
        <v>21001</v>
      </c>
      <c r="B4340" t="s">
        <v>5444</v>
      </c>
      <c r="C4340" t="s">
        <v>247</v>
      </c>
      <c r="D4340" t="s">
        <v>189</v>
      </c>
      <c r="E4340" s="446" t="s">
        <v>3856</v>
      </c>
    </row>
    <row r="4341" spans="1:5" ht="14.4" x14ac:dyDescent="0.3">
      <c r="A4341">
        <v>21003</v>
      </c>
      <c r="B4341" t="s">
        <v>5445</v>
      </c>
      <c r="C4341" t="s">
        <v>247</v>
      </c>
      <c r="D4341" t="s">
        <v>180</v>
      </c>
      <c r="E4341" s="446" t="s">
        <v>6544</v>
      </c>
    </row>
    <row r="4342" spans="1:5" ht="14.4" x14ac:dyDescent="0.3">
      <c r="A4342">
        <v>21006</v>
      </c>
      <c r="B4342" t="s">
        <v>5446</v>
      </c>
      <c r="C4342" t="s">
        <v>247</v>
      </c>
      <c r="D4342" t="s">
        <v>180</v>
      </c>
      <c r="E4342" s="446" t="s">
        <v>8803</v>
      </c>
    </row>
    <row r="4343" spans="1:5" ht="14.4" x14ac:dyDescent="0.3">
      <c r="A4343">
        <v>21019</v>
      </c>
      <c r="B4343" t="s">
        <v>5447</v>
      </c>
      <c r="C4343" t="s">
        <v>247</v>
      </c>
      <c r="D4343" t="s">
        <v>180</v>
      </c>
      <c r="E4343" s="446" t="s">
        <v>8464</v>
      </c>
    </row>
    <row r="4344" spans="1:5" ht="14.4" x14ac:dyDescent="0.3">
      <c r="A4344">
        <v>21021</v>
      </c>
      <c r="B4344" t="s">
        <v>5448</v>
      </c>
      <c r="C4344" t="s">
        <v>247</v>
      </c>
      <c r="D4344" t="s">
        <v>180</v>
      </c>
      <c r="E4344" s="446" t="s">
        <v>8804</v>
      </c>
    </row>
    <row r="4345" spans="1:5" ht="14.4" x14ac:dyDescent="0.3">
      <c r="A4345">
        <v>21024</v>
      </c>
      <c r="B4345" t="s">
        <v>5450</v>
      </c>
      <c r="C4345" t="s">
        <v>247</v>
      </c>
      <c r="D4345" t="s">
        <v>180</v>
      </c>
      <c r="E4345" s="446" t="s">
        <v>8805</v>
      </c>
    </row>
    <row r="4346" spans="1:5" ht="14.4" x14ac:dyDescent="0.3">
      <c r="A4346">
        <v>40624</v>
      </c>
      <c r="B4346" t="s">
        <v>5451</v>
      </c>
      <c r="C4346" t="s">
        <v>247</v>
      </c>
      <c r="D4346" t="s">
        <v>180</v>
      </c>
      <c r="E4346" s="446" t="s">
        <v>8806</v>
      </c>
    </row>
    <row r="4347" spans="1:5" ht="14.4" x14ac:dyDescent="0.3">
      <c r="A4347">
        <v>42575</v>
      </c>
      <c r="B4347" t="s">
        <v>5452</v>
      </c>
      <c r="C4347" t="s">
        <v>247</v>
      </c>
      <c r="D4347" t="s">
        <v>180</v>
      </c>
      <c r="E4347" s="446" t="s">
        <v>8704</v>
      </c>
    </row>
    <row r="4348" spans="1:5" ht="14.4" x14ac:dyDescent="0.3">
      <c r="A4348">
        <v>13127</v>
      </c>
      <c r="B4348" t="s">
        <v>5453</v>
      </c>
      <c r="C4348" t="s">
        <v>247</v>
      </c>
      <c r="D4348" t="s">
        <v>180</v>
      </c>
      <c r="E4348" s="446" t="s">
        <v>8807</v>
      </c>
    </row>
    <row r="4349" spans="1:5" ht="14.4" x14ac:dyDescent="0.3">
      <c r="A4349">
        <v>13137</v>
      </c>
      <c r="B4349" t="s">
        <v>5454</v>
      </c>
      <c r="C4349" t="s">
        <v>247</v>
      </c>
      <c r="D4349" t="s">
        <v>180</v>
      </c>
      <c r="E4349" s="446" t="s">
        <v>8808</v>
      </c>
    </row>
    <row r="4350" spans="1:5" ht="14.4" x14ac:dyDescent="0.3">
      <c r="A4350">
        <v>42574</v>
      </c>
      <c r="B4350" t="s">
        <v>5455</v>
      </c>
      <c r="C4350" t="s">
        <v>247</v>
      </c>
      <c r="D4350" t="s">
        <v>180</v>
      </c>
      <c r="E4350" s="446" t="s">
        <v>8809</v>
      </c>
    </row>
    <row r="4351" spans="1:5" ht="14.4" x14ac:dyDescent="0.3">
      <c r="A4351">
        <v>20989</v>
      </c>
      <c r="B4351" t="s">
        <v>5456</v>
      </c>
      <c r="C4351" t="s">
        <v>247</v>
      </c>
      <c r="D4351" t="s">
        <v>180</v>
      </c>
      <c r="E4351" s="446" t="s">
        <v>8810</v>
      </c>
    </row>
    <row r="4352" spans="1:5" ht="14.4" x14ac:dyDescent="0.3">
      <c r="A4352">
        <v>21147</v>
      </c>
      <c r="B4352" t="s">
        <v>5457</v>
      </c>
      <c r="C4352" t="s">
        <v>247</v>
      </c>
      <c r="D4352" t="s">
        <v>180</v>
      </c>
      <c r="E4352" s="446" t="s">
        <v>8811</v>
      </c>
    </row>
    <row r="4353" spans="1:5" ht="14.4" x14ac:dyDescent="0.3">
      <c r="A4353">
        <v>21148</v>
      </c>
      <c r="B4353" t="s">
        <v>5458</v>
      </c>
      <c r="C4353" t="s">
        <v>247</v>
      </c>
      <c r="D4353" t="s">
        <v>189</v>
      </c>
      <c r="E4353" s="446" t="s">
        <v>8812</v>
      </c>
    </row>
    <row r="4354" spans="1:5" ht="14.4" x14ac:dyDescent="0.3">
      <c r="A4354">
        <v>20984</v>
      </c>
      <c r="B4354" t="s">
        <v>5459</v>
      </c>
      <c r="C4354" t="s">
        <v>247</v>
      </c>
      <c r="D4354" t="s">
        <v>180</v>
      </c>
      <c r="E4354" s="446" t="s">
        <v>8813</v>
      </c>
    </row>
    <row r="4355" spans="1:5" ht="14.4" x14ac:dyDescent="0.3">
      <c r="A4355">
        <v>13042</v>
      </c>
      <c r="B4355" t="s">
        <v>8814</v>
      </c>
      <c r="C4355" t="s">
        <v>247</v>
      </c>
      <c r="D4355" t="s">
        <v>180</v>
      </c>
      <c r="E4355" s="446" t="s">
        <v>8815</v>
      </c>
    </row>
    <row r="4356" spans="1:5" ht="14.4" x14ac:dyDescent="0.3">
      <c r="A4356">
        <v>21150</v>
      </c>
      <c r="B4356" t="s">
        <v>5460</v>
      </c>
      <c r="C4356" t="s">
        <v>247</v>
      </c>
      <c r="D4356" t="s">
        <v>180</v>
      </c>
      <c r="E4356" s="446" t="s">
        <v>1412</v>
      </c>
    </row>
    <row r="4357" spans="1:5" ht="14.4" x14ac:dyDescent="0.3">
      <c r="A4357">
        <v>13141</v>
      </c>
      <c r="B4357" t="s">
        <v>5461</v>
      </c>
      <c r="C4357" t="s">
        <v>247</v>
      </c>
      <c r="D4357" t="s">
        <v>180</v>
      </c>
      <c r="E4357" s="446" t="s">
        <v>8816</v>
      </c>
    </row>
    <row r="4358" spans="1:5" ht="14.4" x14ac:dyDescent="0.3">
      <c r="A4358">
        <v>42576</v>
      </c>
      <c r="B4358" t="s">
        <v>5462</v>
      </c>
      <c r="C4358" t="s">
        <v>247</v>
      </c>
      <c r="D4358" t="s">
        <v>180</v>
      </c>
      <c r="E4358" s="446" t="s">
        <v>8817</v>
      </c>
    </row>
    <row r="4359" spans="1:5" ht="14.4" x14ac:dyDescent="0.3">
      <c r="A4359">
        <v>21151</v>
      </c>
      <c r="B4359" t="s">
        <v>5463</v>
      </c>
      <c r="C4359" t="s">
        <v>247</v>
      </c>
      <c r="D4359" t="s">
        <v>180</v>
      </c>
      <c r="E4359" s="446" t="s">
        <v>8818</v>
      </c>
    </row>
    <row r="4360" spans="1:5" ht="14.4" x14ac:dyDescent="0.3">
      <c r="A4360">
        <v>13142</v>
      </c>
      <c r="B4360" t="s">
        <v>5464</v>
      </c>
      <c r="C4360" t="s">
        <v>247</v>
      </c>
      <c r="D4360" t="s">
        <v>180</v>
      </c>
      <c r="E4360" s="446" t="s">
        <v>8819</v>
      </c>
    </row>
    <row r="4361" spans="1:5" ht="14.4" x14ac:dyDescent="0.3">
      <c r="A4361">
        <v>42577</v>
      </c>
      <c r="B4361" t="s">
        <v>5465</v>
      </c>
      <c r="C4361" t="s">
        <v>247</v>
      </c>
      <c r="D4361" t="s">
        <v>180</v>
      </c>
      <c r="E4361" s="446" t="s">
        <v>8820</v>
      </c>
    </row>
    <row r="4362" spans="1:5" ht="14.4" x14ac:dyDescent="0.3">
      <c r="A4362">
        <v>20994</v>
      </c>
      <c r="B4362" t="s">
        <v>5466</v>
      </c>
      <c r="C4362" t="s">
        <v>247</v>
      </c>
      <c r="D4362" t="s">
        <v>180</v>
      </c>
      <c r="E4362" s="446" t="s">
        <v>8821</v>
      </c>
    </row>
    <row r="4363" spans="1:5" ht="14.4" x14ac:dyDescent="0.3">
      <c r="A4363">
        <v>7672</v>
      </c>
      <c r="B4363" t="s">
        <v>8822</v>
      </c>
      <c r="C4363" t="s">
        <v>247</v>
      </c>
      <c r="D4363" t="s">
        <v>180</v>
      </c>
      <c r="E4363" s="446" t="s">
        <v>8823</v>
      </c>
    </row>
    <row r="4364" spans="1:5" ht="14.4" x14ac:dyDescent="0.3">
      <c r="A4364">
        <v>20995</v>
      </c>
      <c r="B4364" t="s">
        <v>5467</v>
      </c>
      <c r="C4364" t="s">
        <v>247</v>
      </c>
      <c r="D4364" t="s">
        <v>180</v>
      </c>
      <c r="E4364" s="446" t="s">
        <v>8824</v>
      </c>
    </row>
    <row r="4365" spans="1:5" ht="14.4" x14ac:dyDescent="0.3">
      <c r="A4365">
        <v>7690</v>
      </c>
      <c r="B4365" t="s">
        <v>8825</v>
      </c>
      <c r="C4365" t="s">
        <v>247</v>
      </c>
      <c r="D4365" t="s">
        <v>180</v>
      </c>
      <c r="E4365" s="446" t="s">
        <v>8826</v>
      </c>
    </row>
    <row r="4366" spans="1:5" ht="14.4" x14ac:dyDescent="0.3">
      <c r="A4366">
        <v>20980</v>
      </c>
      <c r="B4366" t="s">
        <v>5468</v>
      </c>
      <c r="C4366" t="s">
        <v>247</v>
      </c>
      <c r="D4366" t="s">
        <v>180</v>
      </c>
      <c r="E4366" s="446" t="s">
        <v>8827</v>
      </c>
    </row>
    <row r="4367" spans="1:5" ht="14.4" x14ac:dyDescent="0.3">
      <c r="A4367">
        <v>7661</v>
      </c>
      <c r="B4367" t="s">
        <v>5469</v>
      </c>
      <c r="C4367" t="s">
        <v>247</v>
      </c>
      <c r="D4367" t="s">
        <v>180</v>
      </c>
      <c r="E4367" s="446" t="s">
        <v>8828</v>
      </c>
    </row>
    <row r="4368" spans="1:5" ht="14.4" x14ac:dyDescent="0.3">
      <c r="A4368">
        <v>21016</v>
      </c>
      <c r="B4368" t="s">
        <v>8829</v>
      </c>
      <c r="C4368" t="s">
        <v>247</v>
      </c>
      <c r="D4368" t="s">
        <v>180</v>
      </c>
      <c r="E4368" s="446" t="s">
        <v>8830</v>
      </c>
    </row>
    <row r="4369" spans="1:5" ht="14.4" x14ac:dyDescent="0.3">
      <c r="A4369">
        <v>21008</v>
      </c>
      <c r="B4369" t="s">
        <v>8831</v>
      </c>
      <c r="C4369" t="s">
        <v>247</v>
      </c>
      <c r="D4369" t="s">
        <v>180</v>
      </c>
      <c r="E4369" s="446" t="s">
        <v>6172</v>
      </c>
    </row>
    <row r="4370" spans="1:5" ht="14.4" x14ac:dyDescent="0.3">
      <c r="A4370">
        <v>21009</v>
      </c>
      <c r="B4370" t="s">
        <v>8832</v>
      </c>
      <c r="C4370" t="s">
        <v>247</v>
      </c>
      <c r="D4370" t="s">
        <v>180</v>
      </c>
      <c r="E4370" s="446" t="s">
        <v>4862</v>
      </c>
    </row>
    <row r="4371" spans="1:5" ht="14.4" x14ac:dyDescent="0.3">
      <c r="A4371">
        <v>21010</v>
      </c>
      <c r="B4371" t="s">
        <v>8833</v>
      </c>
      <c r="C4371" t="s">
        <v>247</v>
      </c>
      <c r="D4371" t="s">
        <v>189</v>
      </c>
      <c r="E4371" s="446" t="s">
        <v>8834</v>
      </c>
    </row>
    <row r="4372" spans="1:5" ht="14.4" x14ac:dyDescent="0.3">
      <c r="A4372">
        <v>21011</v>
      </c>
      <c r="B4372" t="s">
        <v>8835</v>
      </c>
      <c r="C4372" t="s">
        <v>247</v>
      </c>
      <c r="D4372" t="s">
        <v>180</v>
      </c>
      <c r="E4372" s="446" t="s">
        <v>8836</v>
      </c>
    </row>
    <row r="4373" spans="1:5" ht="14.4" x14ac:dyDescent="0.3">
      <c r="A4373">
        <v>21012</v>
      </c>
      <c r="B4373" t="s">
        <v>8837</v>
      </c>
      <c r="C4373" t="s">
        <v>247</v>
      </c>
      <c r="D4373" t="s">
        <v>180</v>
      </c>
      <c r="E4373" s="446" t="s">
        <v>8838</v>
      </c>
    </row>
    <row r="4374" spans="1:5" ht="14.4" x14ac:dyDescent="0.3">
      <c r="A4374">
        <v>21013</v>
      </c>
      <c r="B4374" t="s">
        <v>8839</v>
      </c>
      <c r="C4374" t="s">
        <v>247</v>
      </c>
      <c r="D4374" t="s">
        <v>180</v>
      </c>
      <c r="E4374" s="446" t="s">
        <v>8840</v>
      </c>
    </row>
    <row r="4375" spans="1:5" ht="14.4" x14ac:dyDescent="0.3">
      <c r="A4375">
        <v>21014</v>
      </c>
      <c r="B4375" t="s">
        <v>8841</v>
      </c>
      <c r="C4375" t="s">
        <v>247</v>
      </c>
      <c r="D4375" t="s">
        <v>180</v>
      </c>
      <c r="E4375" s="446" t="s">
        <v>8842</v>
      </c>
    </row>
    <row r="4376" spans="1:5" ht="14.4" x14ac:dyDescent="0.3">
      <c r="A4376">
        <v>21015</v>
      </c>
      <c r="B4376" t="s">
        <v>8843</v>
      </c>
      <c r="C4376" t="s">
        <v>247</v>
      </c>
      <c r="D4376" t="s">
        <v>180</v>
      </c>
      <c r="E4376" s="446" t="s">
        <v>8844</v>
      </c>
    </row>
    <row r="4377" spans="1:5" ht="14.4" x14ac:dyDescent="0.3">
      <c r="A4377">
        <v>7697</v>
      </c>
      <c r="B4377" t="s">
        <v>5471</v>
      </c>
      <c r="C4377" t="s">
        <v>247</v>
      </c>
      <c r="D4377" t="s">
        <v>180</v>
      </c>
      <c r="E4377" s="446" t="s">
        <v>1117</v>
      </c>
    </row>
    <row r="4378" spans="1:5" ht="14.4" x14ac:dyDescent="0.3">
      <c r="A4378">
        <v>7698</v>
      </c>
      <c r="B4378" t="s">
        <v>5472</v>
      </c>
      <c r="C4378" t="s">
        <v>247</v>
      </c>
      <c r="D4378" t="s">
        <v>180</v>
      </c>
      <c r="E4378" s="446" t="s">
        <v>8845</v>
      </c>
    </row>
    <row r="4379" spans="1:5" ht="14.4" x14ac:dyDescent="0.3">
      <c r="A4379">
        <v>7691</v>
      </c>
      <c r="B4379" t="s">
        <v>5473</v>
      </c>
      <c r="C4379" t="s">
        <v>247</v>
      </c>
      <c r="D4379" t="s">
        <v>180</v>
      </c>
      <c r="E4379" s="446" t="s">
        <v>8716</v>
      </c>
    </row>
    <row r="4380" spans="1:5" ht="14.4" x14ac:dyDescent="0.3">
      <c r="A4380">
        <v>40626</v>
      </c>
      <c r="B4380" t="s">
        <v>5475</v>
      </c>
      <c r="C4380" t="s">
        <v>247</v>
      </c>
      <c r="D4380" t="s">
        <v>180</v>
      </c>
      <c r="E4380" s="446" t="s">
        <v>8846</v>
      </c>
    </row>
    <row r="4381" spans="1:5" ht="14.4" x14ac:dyDescent="0.3">
      <c r="A4381">
        <v>7701</v>
      </c>
      <c r="B4381" t="s">
        <v>5476</v>
      </c>
      <c r="C4381" t="s">
        <v>247</v>
      </c>
      <c r="D4381" t="s">
        <v>180</v>
      </c>
      <c r="E4381" s="446" t="s">
        <v>8847</v>
      </c>
    </row>
    <row r="4382" spans="1:5" ht="14.4" x14ac:dyDescent="0.3">
      <c r="A4382">
        <v>7696</v>
      </c>
      <c r="B4382" t="s">
        <v>5477</v>
      </c>
      <c r="C4382" t="s">
        <v>247</v>
      </c>
      <c r="D4382" t="s">
        <v>180</v>
      </c>
      <c r="E4382" s="446" t="s">
        <v>8848</v>
      </c>
    </row>
    <row r="4383" spans="1:5" ht="14.4" x14ac:dyDescent="0.3">
      <c r="A4383">
        <v>7700</v>
      </c>
      <c r="B4383" t="s">
        <v>5478</v>
      </c>
      <c r="C4383" t="s">
        <v>247</v>
      </c>
      <c r="D4383" t="s">
        <v>180</v>
      </c>
      <c r="E4383" s="446" t="s">
        <v>1178</v>
      </c>
    </row>
    <row r="4384" spans="1:5" ht="14.4" x14ac:dyDescent="0.3">
      <c r="A4384">
        <v>7694</v>
      </c>
      <c r="B4384" t="s">
        <v>5479</v>
      </c>
      <c r="C4384" t="s">
        <v>247</v>
      </c>
      <c r="D4384" t="s">
        <v>180</v>
      </c>
      <c r="E4384" s="446" t="s">
        <v>8849</v>
      </c>
    </row>
    <row r="4385" spans="1:5" ht="14.4" x14ac:dyDescent="0.3">
      <c r="A4385">
        <v>7693</v>
      </c>
      <c r="B4385" t="s">
        <v>5480</v>
      </c>
      <c r="C4385" t="s">
        <v>247</v>
      </c>
      <c r="D4385" t="s">
        <v>180</v>
      </c>
      <c r="E4385" s="446" t="s">
        <v>8850</v>
      </c>
    </row>
    <row r="4386" spans="1:5" ht="14.4" x14ac:dyDescent="0.3">
      <c r="A4386">
        <v>7692</v>
      </c>
      <c r="B4386" t="s">
        <v>5481</v>
      </c>
      <c r="C4386" t="s">
        <v>247</v>
      </c>
      <c r="D4386" t="s">
        <v>180</v>
      </c>
      <c r="E4386" s="446" t="s">
        <v>8851</v>
      </c>
    </row>
    <row r="4387" spans="1:5" ht="14.4" x14ac:dyDescent="0.3">
      <c r="A4387">
        <v>7695</v>
      </c>
      <c r="B4387" t="s">
        <v>5482</v>
      </c>
      <c r="C4387" t="s">
        <v>247</v>
      </c>
      <c r="D4387" t="s">
        <v>180</v>
      </c>
      <c r="E4387" s="446" t="s">
        <v>8852</v>
      </c>
    </row>
    <row r="4388" spans="1:5" ht="14.4" x14ac:dyDescent="0.3">
      <c r="A4388">
        <v>13356</v>
      </c>
      <c r="B4388" t="s">
        <v>5483</v>
      </c>
      <c r="C4388" t="s">
        <v>247</v>
      </c>
      <c r="D4388" t="s">
        <v>180</v>
      </c>
      <c r="E4388" s="446" t="s">
        <v>8853</v>
      </c>
    </row>
    <row r="4389" spans="1:5" ht="14.4" x14ac:dyDescent="0.3">
      <c r="A4389">
        <v>36365</v>
      </c>
      <c r="B4389" t="s">
        <v>5484</v>
      </c>
      <c r="C4389" t="s">
        <v>247</v>
      </c>
      <c r="D4389" t="s">
        <v>180</v>
      </c>
      <c r="E4389" s="446" t="s">
        <v>8854</v>
      </c>
    </row>
    <row r="4390" spans="1:5" ht="14.4" x14ac:dyDescent="0.3">
      <c r="A4390">
        <v>41930</v>
      </c>
      <c r="B4390" t="s">
        <v>5485</v>
      </c>
      <c r="C4390" t="s">
        <v>247</v>
      </c>
      <c r="D4390" t="s">
        <v>180</v>
      </c>
      <c r="E4390" s="446" t="s">
        <v>8855</v>
      </c>
    </row>
    <row r="4391" spans="1:5" ht="14.4" x14ac:dyDescent="0.3">
      <c r="A4391">
        <v>41931</v>
      </c>
      <c r="B4391" t="s">
        <v>5486</v>
      </c>
      <c r="C4391" t="s">
        <v>247</v>
      </c>
      <c r="D4391" t="s">
        <v>180</v>
      </c>
      <c r="E4391" s="446" t="s">
        <v>8856</v>
      </c>
    </row>
    <row r="4392" spans="1:5" ht="14.4" x14ac:dyDescent="0.3">
      <c r="A4392">
        <v>41932</v>
      </c>
      <c r="B4392" t="s">
        <v>5487</v>
      </c>
      <c r="C4392" t="s">
        <v>247</v>
      </c>
      <c r="D4392" t="s">
        <v>180</v>
      </c>
      <c r="E4392" s="446" t="s">
        <v>8857</v>
      </c>
    </row>
    <row r="4393" spans="1:5" ht="14.4" x14ac:dyDescent="0.3">
      <c r="A4393">
        <v>41933</v>
      </c>
      <c r="B4393" t="s">
        <v>5488</v>
      </c>
      <c r="C4393" t="s">
        <v>247</v>
      </c>
      <c r="D4393" t="s">
        <v>180</v>
      </c>
      <c r="E4393" s="446" t="s">
        <v>8858</v>
      </c>
    </row>
    <row r="4394" spans="1:5" ht="14.4" x14ac:dyDescent="0.3">
      <c r="A4394">
        <v>41934</v>
      </c>
      <c r="B4394" t="s">
        <v>5489</v>
      </c>
      <c r="C4394" t="s">
        <v>247</v>
      </c>
      <c r="D4394" t="s">
        <v>180</v>
      </c>
      <c r="E4394" s="446" t="s">
        <v>8859</v>
      </c>
    </row>
    <row r="4395" spans="1:5" ht="14.4" x14ac:dyDescent="0.3">
      <c r="A4395">
        <v>41936</v>
      </c>
      <c r="B4395" t="s">
        <v>8860</v>
      </c>
      <c r="C4395" t="s">
        <v>247</v>
      </c>
      <c r="D4395" t="s">
        <v>180</v>
      </c>
      <c r="E4395" s="446" t="s">
        <v>8861</v>
      </c>
    </row>
    <row r="4396" spans="1:5" ht="14.4" x14ac:dyDescent="0.3">
      <c r="A4396">
        <v>44812</v>
      </c>
      <c r="B4396" t="s">
        <v>5490</v>
      </c>
      <c r="C4396" t="s">
        <v>247</v>
      </c>
      <c r="D4396" t="s">
        <v>180</v>
      </c>
      <c r="E4396" s="446" t="s">
        <v>8862</v>
      </c>
    </row>
    <row r="4397" spans="1:5" ht="14.4" x14ac:dyDescent="0.3">
      <c r="A4397">
        <v>41785</v>
      </c>
      <c r="B4397" t="s">
        <v>5491</v>
      </c>
      <c r="C4397" t="s">
        <v>247</v>
      </c>
      <c r="D4397" t="s">
        <v>180</v>
      </c>
      <c r="E4397" s="446" t="s">
        <v>8863</v>
      </c>
    </row>
    <row r="4398" spans="1:5" ht="14.4" x14ac:dyDescent="0.3">
      <c r="A4398">
        <v>41781</v>
      </c>
      <c r="B4398" t="s">
        <v>5492</v>
      </c>
      <c r="C4398" t="s">
        <v>247</v>
      </c>
      <c r="D4398" t="s">
        <v>180</v>
      </c>
      <c r="E4398" s="446" t="s">
        <v>8864</v>
      </c>
    </row>
    <row r="4399" spans="1:5" ht="14.4" x14ac:dyDescent="0.3">
      <c r="A4399">
        <v>41783</v>
      </c>
      <c r="B4399" t="s">
        <v>5493</v>
      </c>
      <c r="C4399" t="s">
        <v>247</v>
      </c>
      <c r="D4399" t="s">
        <v>180</v>
      </c>
      <c r="E4399" s="446" t="s">
        <v>8865</v>
      </c>
    </row>
    <row r="4400" spans="1:5" ht="14.4" x14ac:dyDescent="0.3">
      <c r="A4400">
        <v>41786</v>
      </c>
      <c r="B4400" t="s">
        <v>5494</v>
      </c>
      <c r="C4400" t="s">
        <v>247</v>
      </c>
      <c r="D4400" t="s">
        <v>180</v>
      </c>
      <c r="E4400" s="446" t="s">
        <v>8866</v>
      </c>
    </row>
    <row r="4401" spans="1:5" ht="14.4" x14ac:dyDescent="0.3">
      <c r="A4401">
        <v>41779</v>
      </c>
      <c r="B4401" t="s">
        <v>5495</v>
      </c>
      <c r="C4401" t="s">
        <v>247</v>
      </c>
      <c r="D4401" t="s">
        <v>180</v>
      </c>
      <c r="E4401" s="446" t="s">
        <v>8867</v>
      </c>
    </row>
    <row r="4402" spans="1:5" ht="14.4" x14ac:dyDescent="0.3">
      <c r="A4402">
        <v>41780</v>
      </c>
      <c r="B4402" t="s">
        <v>5496</v>
      </c>
      <c r="C4402" t="s">
        <v>247</v>
      </c>
      <c r="D4402" t="s">
        <v>180</v>
      </c>
      <c r="E4402" s="446" t="s">
        <v>8868</v>
      </c>
    </row>
    <row r="4403" spans="1:5" ht="14.4" x14ac:dyDescent="0.3">
      <c r="A4403">
        <v>41782</v>
      </c>
      <c r="B4403" t="s">
        <v>5497</v>
      </c>
      <c r="C4403" t="s">
        <v>247</v>
      </c>
      <c r="D4403" t="s">
        <v>180</v>
      </c>
      <c r="E4403" s="446" t="s">
        <v>8869</v>
      </c>
    </row>
    <row r="4404" spans="1:5" ht="14.4" x14ac:dyDescent="0.3">
      <c r="A4404">
        <v>38130</v>
      </c>
      <c r="B4404" t="s">
        <v>5498</v>
      </c>
      <c r="C4404" t="s">
        <v>247</v>
      </c>
      <c r="D4404" t="s">
        <v>180</v>
      </c>
      <c r="E4404" s="446" t="s">
        <v>8870</v>
      </c>
    </row>
    <row r="4405" spans="1:5" ht="14.4" x14ac:dyDescent="0.3">
      <c r="A4405">
        <v>44260</v>
      </c>
      <c r="B4405" t="s">
        <v>5499</v>
      </c>
      <c r="C4405" t="s">
        <v>247</v>
      </c>
      <c r="D4405" t="s">
        <v>180</v>
      </c>
      <c r="E4405" s="446" t="s">
        <v>8871</v>
      </c>
    </row>
    <row r="4406" spans="1:5" ht="14.4" x14ac:dyDescent="0.3">
      <c r="A4406">
        <v>21123</v>
      </c>
      <c r="B4406" t="s">
        <v>5500</v>
      </c>
      <c r="C4406" t="s">
        <v>247</v>
      </c>
      <c r="D4406" t="s">
        <v>189</v>
      </c>
      <c r="E4406" s="446" t="s">
        <v>8872</v>
      </c>
    </row>
    <row r="4407" spans="1:5" ht="14.4" x14ac:dyDescent="0.3">
      <c r="A4407">
        <v>21124</v>
      </c>
      <c r="B4407" t="s">
        <v>5502</v>
      </c>
      <c r="C4407" t="s">
        <v>247</v>
      </c>
      <c r="D4407" t="s">
        <v>180</v>
      </c>
      <c r="E4407" s="446" t="s">
        <v>5648</v>
      </c>
    </row>
    <row r="4408" spans="1:5" ht="14.4" x14ac:dyDescent="0.3">
      <c r="A4408">
        <v>21125</v>
      </c>
      <c r="B4408" t="s">
        <v>5503</v>
      </c>
      <c r="C4408" t="s">
        <v>247</v>
      </c>
      <c r="D4408" t="s">
        <v>180</v>
      </c>
      <c r="E4408" s="446" t="s">
        <v>6565</v>
      </c>
    </row>
    <row r="4409" spans="1:5" ht="14.4" x14ac:dyDescent="0.3">
      <c r="A4409">
        <v>38028</v>
      </c>
      <c r="B4409" t="s">
        <v>5504</v>
      </c>
      <c r="C4409" t="s">
        <v>247</v>
      </c>
      <c r="D4409" t="s">
        <v>180</v>
      </c>
      <c r="E4409" s="446" t="s">
        <v>8873</v>
      </c>
    </row>
    <row r="4410" spans="1:5" ht="14.4" x14ac:dyDescent="0.3">
      <c r="A4410">
        <v>38029</v>
      </c>
      <c r="B4410" t="s">
        <v>5505</v>
      </c>
      <c r="C4410" t="s">
        <v>247</v>
      </c>
      <c r="D4410" t="s">
        <v>180</v>
      </c>
      <c r="E4410" s="446" t="s">
        <v>2020</v>
      </c>
    </row>
    <row r="4411" spans="1:5" ht="14.4" x14ac:dyDescent="0.3">
      <c r="A4411">
        <v>38030</v>
      </c>
      <c r="B4411" t="s">
        <v>5506</v>
      </c>
      <c r="C4411" t="s">
        <v>247</v>
      </c>
      <c r="D4411" t="s">
        <v>180</v>
      </c>
      <c r="E4411" s="446" t="s">
        <v>8874</v>
      </c>
    </row>
    <row r="4412" spans="1:5" ht="14.4" x14ac:dyDescent="0.3">
      <c r="A4412">
        <v>38031</v>
      </c>
      <c r="B4412" t="s">
        <v>5507</v>
      </c>
      <c r="C4412" t="s">
        <v>247</v>
      </c>
      <c r="D4412" t="s">
        <v>180</v>
      </c>
      <c r="E4412" s="446" t="s">
        <v>8875</v>
      </c>
    </row>
    <row r="4413" spans="1:5" ht="14.4" x14ac:dyDescent="0.3">
      <c r="A4413">
        <v>39735</v>
      </c>
      <c r="B4413" t="s">
        <v>8876</v>
      </c>
      <c r="C4413" t="s">
        <v>247</v>
      </c>
      <c r="D4413" t="s">
        <v>180</v>
      </c>
      <c r="E4413" s="446" t="s">
        <v>1326</v>
      </c>
    </row>
    <row r="4414" spans="1:5" ht="14.4" x14ac:dyDescent="0.3">
      <c r="A4414">
        <v>39734</v>
      </c>
      <c r="B4414" t="s">
        <v>8877</v>
      </c>
      <c r="C4414" t="s">
        <v>247</v>
      </c>
      <c r="D4414" t="s">
        <v>180</v>
      </c>
      <c r="E4414" s="446" t="s">
        <v>8878</v>
      </c>
    </row>
    <row r="4415" spans="1:5" ht="14.4" x14ac:dyDescent="0.3">
      <c r="A4415">
        <v>39736</v>
      </c>
      <c r="B4415" t="s">
        <v>8879</v>
      </c>
      <c r="C4415" t="s">
        <v>247</v>
      </c>
      <c r="D4415" t="s">
        <v>180</v>
      </c>
      <c r="E4415" s="446" t="s">
        <v>8880</v>
      </c>
    </row>
    <row r="4416" spans="1:5" ht="14.4" x14ac:dyDescent="0.3">
      <c r="A4416">
        <v>39737</v>
      </c>
      <c r="B4416" t="s">
        <v>8881</v>
      </c>
      <c r="C4416" t="s">
        <v>247</v>
      </c>
      <c r="D4416" t="s">
        <v>180</v>
      </c>
      <c r="E4416" s="446" t="s">
        <v>1849</v>
      </c>
    </row>
    <row r="4417" spans="1:5" ht="14.4" x14ac:dyDescent="0.3">
      <c r="A4417">
        <v>39738</v>
      </c>
      <c r="B4417" t="s">
        <v>8882</v>
      </c>
      <c r="C4417" t="s">
        <v>247</v>
      </c>
      <c r="D4417" t="s">
        <v>180</v>
      </c>
      <c r="E4417" s="446" t="s">
        <v>834</v>
      </c>
    </row>
    <row r="4418" spans="1:5" ht="14.4" x14ac:dyDescent="0.3">
      <c r="A4418">
        <v>39739</v>
      </c>
      <c r="B4418" t="s">
        <v>8883</v>
      </c>
      <c r="C4418" t="s">
        <v>247</v>
      </c>
      <c r="D4418" t="s">
        <v>180</v>
      </c>
      <c r="E4418" s="446" t="s">
        <v>8884</v>
      </c>
    </row>
    <row r="4419" spans="1:5" ht="14.4" x14ac:dyDescent="0.3">
      <c r="A4419">
        <v>39733</v>
      </c>
      <c r="B4419" t="s">
        <v>8885</v>
      </c>
      <c r="C4419" t="s">
        <v>247</v>
      </c>
      <c r="D4419" t="s">
        <v>180</v>
      </c>
      <c r="E4419" s="446" t="s">
        <v>8886</v>
      </c>
    </row>
    <row r="4420" spans="1:5" ht="14.4" x14ac:dyDescent="0.3">
      <c r="A4420">
        <v>39854</v>
      </c>
      <c r="B4420" t="s">
        <v>5508</v>
      </c>
      <c r="C4420" t="s">
        <v>247</v>
      </c>
      <c r="D4420" t="s">
        <v>180</v>
      </c>
      <c r="E4420" s="446" t="s">
        <v>1926</v>
      </c>
    </row>
    <row r="4421" spans="1:5" ht="14.4" x14ac:dyDescent="0.3">
      <c r="A4421">
        <v>39740</v>
      </c>
      <c r="B4421" t="s">
        <v>8887</v>
      </c>
      <c r="C4421" t="s">
        <v>247</v>
      </c>
      <c r="D4421" t="s">
        <v>180</v>
      </c>
      <c r="E4421" s="446" t="s">
        <v>8888</v>
      </c>
    </row>
    <row r="4422" spans="1:5" ht="14.4" x14ac:dyDescent="0.3">
      <c r="A4422">
        <v>39741</v>
      </c>
      <c r="B4422" t="s">
        <v>8889</v>
      </c>
      <c r="C4422" t="s">
        <v>247</v>
      </c>
      <c r="D4422" t="s">
        <v>180</v>
      </c>
      <c r="E4422" s="446" t="s">
        <v>8890</v>
      </c>
    </row>
    <row r="4423" spans="1:5" ht="14.4" x14ac:dyDescent="0.3">
      <c r="A4423">
        <v>39853</v>
      </c>
      <c r="B4423" t="s">
        <v>5510</v>
      </c>
      <c r="C4423" t="s">
        <v>247</v>
      </c>
      <c r="D4423" t="s">
        <v>180</v>
      </c>
      <c r="E4423" s="446" t="s">
        <v>5772</v>
      </c>
    </row>
    <row r="4424" spans="1:5" ht="14.4" x14ac:dyDescent="0.3">
      <c r="A4424">
        <v>39742</v>
      </c>
      <c r="B4424" t="s">
        <v>8891</v>
      </c>
      <c r="C4424" t="s">
        <v>247</v>
      </c>
      <c r="D4424" t="s">
        <v>180</v>
      </c>
      <c r="E4424" s="446" t="s">
        <v>1945</v>
      </c>
    </row>
    <row r="4425" spans="1:5" ht="14.4" x14ac:dyDescent="0.3">
      <c r="A4425">
        <v>39751</v>
      </c>
      <c r="B4425" t="s">
        <v>8892</v>
      </c>
      <c r="C4425" t="s">
        <v>247</v>
      </c>
      <c r="D4425" t="s">
        <v>180</v>
      </c>
      <c r="E4425" s="446" t="s">
        <v>8893</v>
      </c>
    </row>
    <row r="4426" spans="1:5" ht="14.4" x14ac:dyDescent="0.3">
      <c r="A4426">
        <v>39750</v>
      </c>
      <c r="B4426" t="s">
        <v>8894</v>
      </c>
      <c r="C4426" t="s">
        <v>247</v>
      </c>
      <c r="D4426" t="s">
        <v>180</v>
      </c>
      <c r="E4426" s="446" t="s">
        <v>8895</v>
      </c>
    </row>
    <row r="4427" spans="1:5" ht="14.4" x14ac:dyDescent="0.3">
      <c r="A4427">
        <v>39747</v>
      </c>
      <c r="B4427" t="s">
        <v>8896</v>
      </c>
      <c r="C4427" t="s">
        <v>247</v>
      </c>
      <c r="D4427" t="s">
        <v>180</v>
      </c>
      <c r="E4427" s="446" t="s">
        <v>8897</v>
      </c>
    </row>
    <row r="4428" spans="1:5" ht="14.4" x14ac:dyDescent="0.3">
      <c r="A4428">
        <v>39749</v>
      </c>
      <c r="B4428" t="s">
        <v>8898</v>
      </c>
      <c r="C4428" t="s">
        <v>247</v>
      </c>
      <c r="D4428" t="s">
        <v>180</v>
      </c>
      <c r="E4428" s="446" t="s">
        <v>8899</v>
      </c>
    </row>
    <row r="4429" spans="1:5" ht="14.4" x14ac:dyDescent="0.3">
      <c r="A4429">
        <v>39753</v>
      </c>
      <c r="B4429" t="s">
        <v>8900</v>
      </c>
      <c r="C4429" t="s">
        <v>247</v>
      </c>
      <c r="D4429" t="s">
        <v>180</v>
      </c>
      <c r="E4429" s="446" t="s">
        <v>8901</v>
      </c>
    </row>
    <row r="4430" spans="1:5" ht="14.4" x14ac:dyDescent="0.3">
      <c r="A4430">
        <v>39752</v>
      </c>
      <c r="B4430" t="s">
        <v>8902</v>
      </c>
      <c r="C4430" t="s">
        <v>247</v>
      </c>
      <c r="D4430" t="s">
        <v>180</v>
      </c>
      <c r="E4430" s="446" t="s">
        <v>8903</v>
      </c>
    </row>
    <row r="4431" spans="1:5" ht="14.4" x14ac:dyDescent="0.3">
      <c r="A4431">
        <v>39748</v>
      </c>
      <c r="B4431" t="s">
        <v>8904</v>
      </c>
      <c r="C4431" t="s">
        <v>247</v>
      </c>
      <c r="D4431" t="s">
        <v>180</v>
      </c>
      <c r="E4431" s="446" t="s">
        <v>8905</v>
      </c>
    </row>
    <row r="4432" spans="1:5" ht="14.4" x14ac:dyDescent="0.3">
      <c r="A4432">
        <v>39754</v>
      </c>
      <c r="B4432" t="s">
        <v>8906</v>
      </c>
      <c r="C4432" t="s">
        <v>247</v>
      </c>
      <c r="D4432" t="s">
        <v>180</v>
      </c>
      <c r="E4432" s="446" t="s">
        <v>8907</v>
      </c>
    </row>
    <row r="4433" spans="1:5" ht="14.4" x14ac:dyDescent="0.3">
      <c r="A4433">
        <v>39755</v>
      </c>
      <c r="B4433" t="s">
        <v>8908</v>
      </c>
      <c r="C4433" t="s">
        <v>247</v>
      </c>
      <c r="D4433" t="s">
        <v>180</v>
      </c>
      <c r="E4433" s="446" t="s">
        <v>8909</v>
      </c>
    </row>
    <row r="4434" spans="1:5" ht="14.4" x14ac:dyDescent="0.3">
      <c r="A4434">
        <v>12742</v>
      </c>
      <c r="B4434" t="s">
        <v>5512</v>
      </c>
      <c r="C4434" t="s">
        <v>247</v>
      </c>
      <c r="D4434" t="s">
        <v>180</v>
      </c>
      <c r="E4434" s="446" t="s">
        <v>8910</v>
      </c>
    </row>
    <row r="4435" spans="1:5" ht="14.4" x14ac:dyDescent="0.3">
      <c r="A4435">
        <v>12713</v>
      </c>
      <c r="B4435" t="s">
        <v>5513</v>
      </c>
      <c r="C4435" t="s">
        <v>247</v>
      </c>
      <c r="D4435" t="s">
        <v>189</v>
      </c>
      <c r="E4435" s="446" t="s">
        <v>8911</v>
      </c>
    </row>
    <row r="4436" spans="1:5" ht="14.4" x14ac:dyDescent="0.3">
      <c r="A4436">
        <v>12743</v>
      </c>
      <c r="B4436" t="s">
        <v>5514</v>
      </c>
      <c r="C4436" t="s">
        <v>247</v>
      </c>
      <c r="D4436" t="s">
        <v>180</v>
      </c>
      <c r="E4436" s="446" t="s">
        <v>3371</v>
      </c>
    </row>
    <row r="4437" spans="1:5" ht="14.4" x14ac:dyDescent="0.3">
      <c r="A4437">
        <v>12744</v>
      </c>
      <c r="B4437" t="s">
        <v>5515</v>
      </c>
      <c r="C4437" t="s">
        <v>247</v>
      </c>
      <c r="D4437" t="s">
        <v>180</v>
      </c>
      <c r="E4437" s="446" t="s">
        <v>8912</v>
      </c>
    </row>
    <row r="4438" spans="1:5" ht="14.4" x14ac:dyDescent="0.3">
      <c r="A4438">
        <v>12745</v>
      </c>
      <c r="B4438" t="s">
        <v>5516</v>
      </c>
      <c r="C4438" t="s">
        <v>247</v>
      </c>
      <c r="D4438" t="s">
        <v>180</v>
      </c>
      <c r="E4438" s="446" t="s">
        <v>8913</v>
      </c>
    </row>
    <row r="4439" spans="1:5" ht="14.4" x14ac:dyDescent="0.3">
      <c r="A4439">
        <v>12746</v>
      </c>
      <c r="B4439" t="s">
        <v>5517</v>
      </c>
      <c r="C4439" t="s">
        <v>247</v>
      </c>
      <c r="D4439" t="s">
        <v>180</v>
      </c>
      <c r="E4439" s="446" t="s">
        <v>8914</v>
      </c>
    </row>
    <row r="4440" spans="1:5" ht="14.4" x14ac:dyDescent="0.3">
      <c r="A4440">
        <v>12747</v>
      </c>
      <c r="B4440" t="s">
        <v>5518</v>
      </c>
      <c r="C4440" t="s">
        <v>247</v>
      </c>
      <c r="D4440" t="s">
        <v>180</v>
      </c>
      <c r="E4440" s="446" t="s">
        <v>8915</v>
      </c>
    </row>
    <row r="4441" spans="1:5" ht="14.4" x14ac:dyDescent="0.3">
      <c r="A4441">
        <v>12748</v>
      </c>
      <c r="B4441" t="s">
        <v>5519</v>
      </c>
      <c r="C4441" t="s">
        <v>247</v>
      </c>
      <c r="D4441" t="s">
        <v>180</v>
      </c>
      <c r="E4441" s="446" t="s">
        <v>8916</v>
      </c>
    </row>
    <row r="4442" spans="1:5" ht="14.4" x14ac:dyDescent="0.3">
      <c r="A4442">
        <v>12749</v>
      </c>
      <c r="B4442" t="s">
        <v>5520</v>
      </c>
      <c r="C4442" t="s">
        <v>247</v>
      </c>
      <c r="D4442" t="s">
        <v>180</v>
      </c>
      <c r="E4442" s="446" t="s">
        <v>8917</v>
      </c>
    </row>
    <row r="4443" spans="1:5" ht="14.4" x14ac:dyDescent="0.3">
      <c r="A4443">
        <v>39660</v>
      </c>
      <c r="B4443" t="s">
        <v>5522</v>
      </c>
      <c r="C4443" t="s">
        <v>247</v>
      </c>
      <c r="D4443" t="s">
        <v>180</v>
      </c>
      <c r="E4443" s="446" t="s">
        <v>8918</v>
      </c>
    </row>
    <row r="4444" spans="1:5" ht="14.4" x14ac:dyDescent="0.3">
      <c r="A4444">
        <v>39662</v>
      </c>
      <c r="B4444" t="s">
        <v>5523</v>
      </c>
      <c r="C4444" t="s">
        <v>247</v>
      </c>
      <c r="D4444" t="s">
        <v>180</v>
      </c>
      <c r="E4444" s="446" t="s">
        <v>7577</v>
      </c>
    </row>
    <row r="4445" spans="1:5" ht="14.4" x14ac:dyDescent="0.3">
      <c r="A4445">
        <v>39661</v>
      </c>
      <c r="B4445" t="s">
        <v>5524</v>
      </c>
      <c r="C4445" t="s">
        <v>247</v>
      </c>
      <c r="D4445" t="s">
        <v>180</v>
      </c>
      <c r="E4445" s="446" t="s">
        <v>7006</v>
      </c>
    </row>
    <row r="4446" spans="1:5" ht="14.4" x14ac:dyDescent="0.3">
      <c r="A4446">
        <v>39666</v>
      </c>
      <c r="B4446" t="s">
        <v>5525</v>
      </c>
      <c r="C4446" t="s">
        <v>247</v>
      </c>
      <c r="D4446" t="s">
        <v>180</v>
      </c>
      <c r="E4446" s="446" t="s">
        <v>8919</v>
      </c>
    </row>
    <row r="4447" spans="1:5" ht="14.4" x14ac:dyDescent="0.3">
      <c r="A4447">
        <v>39664</v>
      </c>
      <c r="B4447" t="s">
        <v>5526</v>
      </c>
      <c r="C4447" t="s">
        <v>247</v>
      </c>
      <c r="D4447" t="s">
        <v>180</v>
      </c>
      <c r="E4447" s="446" t="s">
        <v>4885</v>
      </c>
    </row>
    <row r="4448" spans="1:5" ht="14.4" x14ac:dyDescent="0.3">
      <c r="A4448">
        <v>39663</v>
      </c>
      <c r="B4448" t="s">
        <v>5527</v>
      </c>
      <c r="C4448" t="s">
        <v>247</v>
      </c>
      <c r="D4448" t="s">
        <v>180</v>
      </c>
      <c r="E4448" s="446" t="s">
        <v>8920</v>
      </c>
    </row>
    <row r="4449" spans="1:5" ht="14.4" x14ac:dyDescent="0.3">
      <c r="A4449">
        <v>39665</v>
      </c>
      <c r="B4449" t="s">
        <v>5528</v>
      </c>
      <c r="C4449" t="s">
        <v>247</v>
      </c>
      <c r="D4449" t="s">
        <v>180</v>
      </c>
      <c r="E4449" s="446" t="s">
        <v>8921</v>
      </c>
    </row>
    <row r="4450" spans="1:5" ht="14.4" x14ac:dyDescent="0.3">
      <c r="A4450">
        <v>7725</v>
      </c>
      <c r="B4450" t="s">
        <v>5529</v>
      </c>
      <c r="C4450" t="s">
        <v>247</v>
      </c>
      <c r="D4450" t="s">
        <v>189</v>
      </c>
      <c r="E4450" s="446" t="s">
        <v>8922</v>
      </c>
    </row>
    <row r="4451" spans="1:5" ht="14.4" x14ac:dyDescent="0.3">
      <c r="A4451">
        <v>7753</v>
      </c>
      <c r="B4451" t="s">
        <v>5530</v>
      </c>
      <c r="C4451" t="s">
        <v>247</v>
      </c>
      <c r="D4451" t="s">
        <v>180</v>
      </c>
      <c r="E4451" s="446" t="s">
        <v>8923</v>
      </c>
    </row>
    <row r="4452" spans="1:5" ht="14.4" x14ac:dyDescent="0.3">
      <c r="A4452">
        <v>13256</v>
      </c>
      <c r="B4452" t="s">
        <v>5531</v>
      </c>
      <c r="C4452" t="s">
        <v>247</v>
      </c>
      <c r="D4452" t="s">
        <v>180</v>
      </c>
      <c r="E4452" s="446" t="s">
        <v>8924</v>
      </c>
    </row>
    <row r="4453" spans="1:5" ht="14.4" x14ac:dyDescent="0.3">
      <c r="A4453">
        <v>7757</v>
      </c>
      <c r="B4453" t="s">
        <v>5532</v>
      </c>
      <c r="C4453" t="s">
        <v>247</v>
      </c>
      <c r="D4453" t="s">
        <v>180</v>
      </c>
      <c r="E4453" s="446" t="s">
        <v>8925</v>
      </c>
    </row>
    <row r="4454" spans="1:5" ht="14.4" x14ac:dyDescent="0.3">
      <c r="A4454">
        <v>7758</v>
      </c>
      <c r="B4454" t="s">
        <v>5533</v>
      </c>
      <c r="C4454" t="s">
        <v>247</v>
      </c>
      <c r="D4454" t="s">
        <v>180</v>
      </c>
      <c r="E4454" s="446" t="s">
        <v>8926</v>
      </c>
    </row>
    <row r="4455" spans="1:5" ht="14.4" x14ac:dyDescent="0.3">
      <c r="A4455">
        <v>7759</v>
      </c>
      <c r="B4455" t="s">
        <v>5534</v>
      </c>
      <c r="C4455" t="s">
        <v>247</v>
      </c>
      <c r="D4455" t="s">
        <v>180</v>
      </c>
      <c r="E4455" s="446" t="s">
        <v>8927</v>
      </c>
    </row>
    <row r="4456" spans="1:5" ht="14.4" x14ac:dyDescent="0.3">
      <c r="A4456">
        <v>40334</v>
      </c>
      <c r="B4456" t="s">
        <v>5535</v>
      </c>
      <c r="C4456" t="s">
        <v>247</v>
      </c>
      <c r="D4456" t="s">
        <v>180</v>
      </c>
      <c r="E4456" s="446" t="s">
        <v>8928</v>
      </c>
    </row>
    <row r="4457" spans="1:5" ht="14.4" x14ac:dyDescent="0.3">
      <c r="A4457">
        <v>7745</v>
      </c>
      <c r="B4457" t="s">
        <v>5536</v>
      </c>
      <c r="C4457" t="s">
        <v>247</v>
      </c>
      <c r="D4457" t="s">
        <v>180</v>
      </c>
      <c r="E4457" s="446" t="s">
        <v>8929</v>
      </c>
    </row>
    <row r="4458" spans="1:5" ht="14.4" x14ac:dyDescent="0.3">
      <c r="A4458">
        <v>7742</v>
      </c>
      <c r="B4458" t="s">
        <v>5537</v>
      </c>
      <c r="C4458" t="s">
        <v>247</v>
      </c>
      <c r="D4458" t="s">
        <v>180</v>
      </c>
      <c r="E4458" s="446" t="s">
        <v>8930</v>
      </c>
    </row>
    <row r="4459" spans="1:5" ht="14.4" x14ac:dyDescent="0.3">
      <c r="A4459">
        <v>7750</v>
      </c>
      <c r="B4459" t="s">
        <v>5538</v>
      </c>
      <c r="C4459" t="s">
        <v>247</v>
      </c>
      <c r="D4459" t="s">
        <v>180</v>
      </c>
      <c r="E4459" s="446" t="s">
        <v>8931</v>
      </c>
    </row>
    <row r="4460" spans="1:5" ht="14.4" x14ac:dyDescent="0.3">
      <c r="A4460">
        <v>7756</v>
      </c>
      <c r="B4460" t="s">
        <v>5539</v>
      </c>
      <c r="C4460" t="s">
        <v>247</v>
      </c>
      <c r="D4460" t="s">
        <v>180</v>
      </c>
      <c r="E4460" s="446" t="s">
        <v>8932</v>
      </c>
    </row>
    <row r="4461" spans="1:5" ht="14.4" x14ac:dyDescent="0.3">
      <c r="A4461">
        <v>7765</v>
      </c>
      <c r="B4461" t="s">
        <v>5540</v>
      </c>
      <c r="C4461" t="s">
        <v>247</v>
      </c>
      <c r="D4461" t="s">
        <v>180</v>
      </c>
      <c r="E4461" s="446" t="s">
        <v>8933</v>
      </c>
    </row>
    <row r="4462" spans="1:5" ht="14.4" x14ac:dyDescent="0.3">
      <c r="A4462">
        <v>12569</v>
      </c>
      <c r="B4462" t="s">
        <v>5541</v>
      </c>
      <c r="C4462" t="s">
        <v>247</v>
      </c>
      <c r="D4462" t="s">
        <v>180</v>
      </c>
      <c r="E4462" s="446" t="s">
        <v>8934</v>
      </c>
    </row>
    <row r="4463" spans="1:5" ht="14.4" x14ac:dyDescent="0.3">
      <c r="A4463">
        <v>7766</v>
      </c>
      <c r="B4463" t="s">
        <v>5542</v>
      </c>
      <c r="C4463" t="s">
        <v>247</v>
      </c>
      <c r="D4463" t="s">
        <v>180</v>
      </c>
      <c r="E4463" s="446" t="s">
        <v>8935</v>
      </c>
    </row>
    <row r="4464" spans="1:5" ht="14.4" x14ac:dyDescent="0.3">
      <c r="A4464">
        <v>7767</v>
      </c>
      <c r="B4464" t="s">
        <v>5543</v>
      </c>
      <c r="C4464" t="s">
        <v>247</v>
      </c>
      <c r="D4464" t="s">
        <v>180</v>
      </c>
      <c r="E4464" s="446" t="s">
        <v>8936</v>
      </c>
    </row>
    <row r="4465" spans="1:5" ht="14.4" x14ac:dyDescent="0.3">
      <c r="A4465">
        <v>7727</v>
      </c>
      <c r="B4465" t="s">
        <v>5544</v>
      </c>
      <c r="C4465" t="s">
        <v>247</v>
      </c>
      <c r="D4465" t="s">
        <v>180</v>
      </c>
      <c r="E4465" s="446" t="s">
        <v>8937</v>
      </c>
    </row>
    <row r="4466" spans="1:5" ht="14.4" x14ac:dyDescent="0.3">
      <c r="A4466">
        <v>7760</v>
      </c>
      <c r="B4466" t="s">
        <v>5545</v>
      </c>
      <c r="C4466" t="s">
        <v>247</v>
      </c>
      <c r="D4466" t="s">
        <v>180</v>
      </c>
      <c r="E4466" s="446" t="s">
        <v>8486</v>
      </c>
    </row>
    <row r="4467" spans="1:5" ht="14.4" x14ac:dyDescent="0.3">
      <c r="A4467">
        <v>7761</v>
      </c>
      <c r="B4467" t="s">
        <v>5546</v>
      </c>
      <c r="C4467" t="s">
        <v>247</v>
      </c>
      <c r="D4467" t="s">
        <v>180</v>
      </c>
      <c r="E4467" s="446" t="s">
        <v>2395</v>
      </c>
    </row>
    <row r="4468" spans="1:5" ht="14.4" x14ac:dyDescent="0.3">
      <c r="A4468">
        <v>7752</v>
      </c>
      <c r="B4468" t="s">
        <v>5547</v>
      </c>
      <c r="C4468" t="s">
        <v>247</v>
      </c>
      <c r="D4468" t="s">
        <v>180</v>
      </c>
      <c r="E4468" s="446" t="s">
        <v>8487</v>
      </c>
    </row>
    <row r="4469" spans="1:5" ht="14.4" x14ac:dyDescent="0.3">
      <c r="A4469">
        <v>7762</v>
      </c>
      <c r="B4469" t="s">
        <v>5548</v>
      </c>
      <c r="C4469" t="s">
        <v>247</v>
      </c>
      <c r="D4469" t="s">
        <v>180</v>
      </c>
      <c r="E4469" s="446" t="s">
        <v>8938</v>
      </c>
    </row>
    <row r="4470" spans="1:5" ht="14.4" x14ac:dyDescent="0.3">
      <c r="A4470">
        <v>7722</v>
      </c>
      <c r="B4470" t="s">
        <v>5549</v>
      </c>
      <c r="C4470" t="s">
        <v>247</v>
      </c>
      <c r="D4470" t="s">
        <v>180</v>
      </c>
      <c r="E4470" s="446" t="s">
        <v>8939</v>
      </c>
    </row>
    <row r="4471" spans="1:5" ht="14.4" x14ac:dyDescent="0.3">
      <c r="A4471">
        <v>7763</v>
      </c>
      <c r="B4471" t="s">
        <v>5550</v>
      </c>
      <c r="C4471" t="s">
        <v>247</v>
      </c>
      <c r="D4471" t="s">
        <v>180</v>
      </c>
      <c r="E4471" s="446" t="s">
        <v>6677</v>
      </c>
    </row>
    <row r="4472" spans="1:5" ht="14.4" x14ac:dyDescent="0.3">
      <c r="A4472">
        <v>7764</v>
      </c>
      <c r="B4472" t="s">
        <v>5551</v>
      </c>
      <c r="C4472" t="s">
        <v>247</v>
      </c>
      <c r="D4472" t="s">
        <v>180</v>
      </c>
      <c r="E4472" s="446" t="s">
        <v>1675</v>
      </c>
    </row>
    <row r="4473" spans="1:5" ht="14.4" x14ac:dyDescent="0.3">
      <c r="A4473">
        <v>12572</v>
      </c>
      <c r="B4473" t="s">
        <v>5552</v>
      </c>
      <c r="C4473" t="s">
        <v>247</v>
      </c>
      <c r="D4473" t="s">
        <v>180</v>
      </c>
      <c r="E4473" s="446" t="s">
        <v>8924</v>
      </c>
    </row>
    <row r="4474" spans="1:5" ht="14.4" x14ac:dyDescent="0.3">
      <c r="A4474">
        <v>12573</v>
      </c>
      <c r="B4474" t="s">
        <v>5553</v>
      </c>
      <c r="C4474" t="s">
        <v>247</v>
      </c>
      <c r="D4474" t="s">
        <v>180</v>
      </c>
      <c r="E4474" s="446" t="s">
        <v>8940</v>
      </c>
    </row>
    <row r="4475" spans="1:5" ht="14.4" x14ac:dyDescent="0.3">
      <c r="A4475">
        <v>12574</v>
      </c>
      <c r="B4475" t="s">
        <v>5554</v>
      </c>
      <c r="C4475" t="s">
        <v>247</v>
      </c>
      <c r="D4475" t="s">
        <v>180</v>
      </c>
      <c r="E4475" s="446" t="s">
        <v>8941</v>
      </c>
    </row>
    <row r="4476" spans="1:5" ht="14.4" x14ac:dyDescent="0.3">
      <c r="A4476">
        <v>12575</v>
      </c>
      <c r="B4476" t="s">
        <v>5555</v>
      </c>
      <c r="C4476" t="s">
        <v>247</v>
      </c>
      <c r="D4476" t="s">
        <v>180</v>
      </c>
      <c r="E4476" s="446" t="s">
        <v>8942</v>
      </c>
    </row>
    <row r="4477" spans="1:5" ht="14.4" x14ac:dyDescent="0.3">
      <c r="A4477">
        <v>12576</v>
      </c>
      <c r="B4477" t="s">
        <v>5556</v>
      </c>
      <c r="C4477" t="s">
        <v>247</v>
      </c>
      <c r="D4477" t="s">
        <v>180</v>
      </c>
      <c r="E4477" s="446" t="s">
        <v>8943</v>
      </c>
    </row>
    <row r="4478" spans="1:5" ht="14.4" x14ac:dyDescent="0.3">
      <c r="A4478">
        <v>12577</v>
      </c>
      <c r="B4478" t="s">
        <v>5557</v>
      </c>
      <c r="C4478" t="s">
        <v>247</v>
      </c>
      <c r="D4478" t="s">
        <v>180</v>
      </c>
      <c r="E4478" s="446" t="s">
        <v>8944</v>
      </c>
    </row>
    <row r="4479" spans="1:5" ht="14.4" x14ac:dyDescent="0.3">
      <c r="A4479">
        <v>12578</v>
      </c>
      <c r="B4479" t="s">
        <v>5558</v>
      </c>
      <c r="C4479" t="s">
        <v>247</v>
      </c>
      <c r="D4479" t="s">
        <v>180</v>
      </c>
      <c r="E4479" s="446" t="s">
        <v>8945</v>
      </c>
    </row>
    <row r="4480" spans="1:5" ht="14.4" x14ac:dyDescent="0.3">
      <c r="A4480">
        <v>12579</v>
      </c>
      <c r="B4480" t="s">
        <v>5559</v>
      </c>
      <c r="C4480" t="s">
        <v>247</v>
      </c>
      <c r="D4480" t="s">
        <v>180</v>
      </c>
      <c r="E4480" s="446" t="s">
        <v>8946</v>
      </c>
    </row>
    <row r="4481" spans="1:5" ht="14.4" x14ac:dyDescent="0.3">
      <c r="A4481">
        <v>12580</v>
      </c>
      <c r="B4481" t="s">
        <v>5560</v>
      </c>
      <c r="C4481" t="s">
        <v>247</v>
      </c>
      <c r="D4481" t="s">
        <v>180</v>
      </c>
      <c r="E4481" s="446" t="s">
        <v>8947</v>
      </c>
    </row>
    <row r="4482" spans="1:5" ht="14.4" x14ac:dyDescent="0.3">
      <c r="A4482">
        <v>12581</v>
      </c>
      <c r="B4482" t="s">
        <v>5561</v>
      </c>
      <c r="C4482" t="s">
        <v>247</v>
      </c>
      <c r="D4482" t="s">
        <v>180</v>
      </c>
      <c r="E4482" s="446" t="s">
        <v>8948</v>
      </c>
    </row>
    <row r="4483" spans="1:5" ht="14.4" x14ac:dyDescent="0.3">
      <c r="A4483">
        <v>7720</v>
      </c>
      <c r="B4483" t="s">
        <v>5562</v>
      </c>
      <c r="C4483" t="s">
        <v>247</v>
      </c>
      <c r="D4483" t="s">
        <v>180</v>
      </c>
      <c r="E4483" s="446" t="s">
        <v>8949</v>
      </c>
    </row>
    <row r="4484" spans="1:5" ht="14.4" x14ac:dyDescent="0.3">
      <c r="A4484">
        <v>40335</v>
      </c>
      <c r="B4484" t="s">
        <v>5563</v>
      </c>
      <c r="C4484" t="s">
        <v>247</v>
      </c>
      <c r="D4484" t="s">
        <v>180</v>
      </c>
      <c r="E4484" s="446" t="s">
        <v>8950</v>
      </c>
    </row>
    <row r="4485" spans="1:5" ht="14.4" x14ac:dyDescent="0.3">
      <c r="A4485">
        <v>7740</v>
      </c>
      <c r="B4485" t="s">
        <v>5564</v>
      </c>
      <c r="C4485" t="s">
        <v>247</v>
      </c>
      <c r="D4485" t="s">
        <v>180</v>
      </c>
      <c r="E4485" s="446" t="s">
        <v>8951</v>
      </c>
    </row>
    <row r="4486" spans="1:5" ht="14.4" x14ac:dyDescent="0.3">
      <c r="A4486">
        <v>7741</v>
      </c>
      <c r="B4486" t="s">
        <v>5565</v>
      </c>
      <c r="C4486" t="s">
        <v>247</v>
      </c>
      <c r="D4486" t="s">
        <v>180</v>
      </c>
      <c r="E4486" s="446" t="s">
        <v>8952</v>
      </c>
    </row>
    <row r="4487" spans="1:5" ht="14.4" x14ac:dyDescent="0.3">
      <c r="A4487">
        <v>7774</v>
      </c>
      <c r="B4487" t="s">
        <v>5566</v>
      </c>
      <c r="C4487" t="s">
        <v>247</v>
      </c>
      <c r="D4487" t="s">
        <v>180</v>
      </c>
      <c r="E4487" s="446" t="s">
        <v>8953</v>
      </c>
    </row>
    <row r="4488" spans="1:5" ht="14.4" x14ac:dyDescent="0.3">
      <c r="A4488">
        <v>7744</v>
      </c>
      <c r="B4488" t="s">
        <v>5567</v>
      </c>
      <c r="C4488" t="s">
        <v>247</v>
      </c>
      <c r="D4488" t="s">
        <v>180</v>
      </c>
      <c r="E4488" s="446" t="s">
        <v>8954</v>
      </c>
    </row>
    <row r="4489" spans="1:5" ht="14.4" x14ac:dyDescent="0.3">
      <c r="A4489">
        <v>7773</v>
      </c>
      <c r="B4489" t="s">
        <v>5568</v>
      </c>
      <c r="C4489" t="s">
        <v>247</v>
      </c>
      <c r="D4489" t="s">
        <v>180</v>
      </c>
      <c r="E4489" s="446" t="s">
        <v>8955</v>
      </c>
    </row>
    <row r="4490" spans="1:5" ht="14.4" x14ac:dyDescent="0.3">
      <c r="A4490">
        <v>7754</v>
      </c>
      <c r="B4490" t="s">
        <v>5569</v>
      </c>
      <c r="C4490" t="s">
        <v>247</v>
      </c>
      <c r="D4490" t="s">
        <v>180</v>
      </c>
      <c r="E4490" s="446" t="s">
        <v>8956</v>
      </c>
    </row>
    <row r="4491" spans="1:5" ht="14.4" x14ac:dyDescent="0.3">
      <c r="A4491">
        <v>7735</v>
      </c>
      <c r="B4491" t="s">
        <v>5570</v>
      </c>
      <c r="C4491" t="s">
        <v>247</v>
      </c>
      <c r="D4491" t="s">
        <v>180</v>
      </c>
      <c r="E4491" s="446" t="s">
        <v>8957</v>
      </c>
    </row>
    <row r="4492" spans="1:5" ht="14.4" x14ac:dyDescent="0.3">
      <c r="A4492">
        <v>7755</v>
      </c>
      <c r="B4492" t="s">
        <v>5571</v>
      </c>
      <c r="C4492" t="s">
        <v>247</v>
      </c>
      <c r="D4492" t="s">
        <v>180</v>
      </c>
      <c r="E4492" s="446" t="s">
        <v>8958</v>
      </c>
    </row>
    <row r="4493" spans="1:5" ht="14.4" x14ac:dyDescent="0.3">
      <c r="A4493">
        <v>7776</v>
      </c>
      <c r="B4493" t="s">
        <v>5572</v>
      </c>
      <c r="C4493" t="s">
        <v>247</v>
      </c>
      <c r="D4493" t="s">
        <v>180</v>
      </c>
      <c r="E4493" s="446" t="s">
        <v>8959</v>
      </c>
    </row>
    <row r="4494" spans="1:5" ht="14.4" x14ac:dyDescent="0.3">
      <c r="A4494">
        <v>7743</v>
      </c>
      <c r="B4494" t="s">
        <v>5573</v>
      </c>
      <c r="C4494" t="s">
        <v>247</v>
      </c>
      <c r="D4494" t="s">
        <v>180</v>
      </c>
      <c r="E4494" s="446" t="s">
        <v>8960</v>
      </c>
    </row>
    <row r="4495" spans="1:5" ht="14.4" x14ac:dyDescent="0.3">
      <c r="A4495">
        <v>7733</v>
      </c>
      <c r="B4495" t="s">
        <v>5574</v>
      </c>
      <c r="C4495" t="s">
        <v>247</v>
      </c>
      <c r="D4495" t="s">
        <v>180</v>
      </c>
      <c r="E4495" s="446" t="s">
        <v>8961</v>
      </c>
    </row>
    <row r="4496" spans="1:5" ht="14.4" x14ac:dyDescent="0.3">
      <c r="A4496">
        <v>7775</v>
      </c>
      <c r="B4496" t="s">
        <v>5575</v>
      </c>
      <c r="C4496" t="s">
        <v>247</v>
      </c>
      <c r="D4496" t="s">
        <v>180</v>
      </c>
      <c r="E4496" s="446" t="s">
        <v>8962</v>
      </c>
    </row>
    <row r="4497" spans="1:5" ht="14.4" x14ac:dyDescent="0.3">
      <c r="A4497">
        <v>7734</v>
      </c>
      <c r="B4497" t="s">
        <v>5576</v>
      </c>
      <c r="C4497" t="s">
        <v>247</v>
      </c>
      <c r="D4497" t="s">
        <v>180</v>
      </c>
      <c r="E4497" s="446" t="s">
        <v>8963</v>
      </c>
    </row>
    <row r="4498" spans="1:5" ht="14.4" x14ac:dyDescent="0.3">
      <c r="A4498">
        <v>7714</v>
      </c>
      <c r="B4498" t="s">
        <v>5577</v>
      </c>
      <c r="C4498" t="s">
        <v>247</v>
      </c>
      <c r="D4498" t="s">
        <v>180</v>
      </c>
      <c r="E4498" s="446" t="s">
        <v>8964</v>
      </c>
    </row>
    <row r="4499" spans="1:5" ht="14.4" x14ac:dyDescent="0.3">
      <c r="A4499">
        <v>37449</v>
      </c>
      <c r="B4499" t="s">
        <v>5578</v>
      </c>
      <c r="C4499" t="s">
        <v>247</v>
      </c>
      <c r="D4499" t="s">
        <v>180</v>
      </c>
      <c r="E4499" s="446" t="s">
        <v>5579</v>
      </c>
    </row>
    <row r="4500" spans="1:5" ht="14.4" x14ac:dyDescent="0.3">
      <c r="A4500">
        <v>37450</v>
      </c>
      <c r="B4500" t="s">
        <v>5580</v>
      </c>
      <c r="C4500" t="s">
        <v>247</v>
      </c>
      <c r="D4500" t="s">
        <v>180</v>
      </c>
      <c r="E4500" s="446" t="s">
        <v>5581</v>
      </c>
    </row>
    <row r="4501" spans="1:5" ht="14.4" x14ac:dyDescent="0.3">
      <c r="A4501">
        <v>37451</v>
      </c>
      <c r="B4501" t="s">
        <v>5582</v>
      </c>
      <c r="C4501" t="s">
        <v>247</v>
      </c>
      <c r="D4501" t="s">
        <v>180</v>
      </c>
      <c r="E4501" s="446" t="s">
        <v>5583</v>
      </c>
    </row>
    <row r="4502" spans="1:5" ht="14.4" x14ac:dyDescent="0.3">
      <c r="A4502">
        <v>37452</v>
      </c>
      <c r="B4502" t="s">
        <v>5584</v>
      </c>
      <c r="C4502" t="s">
        <v>247</v>
      </c>
      <c r="D4502" t="s">
        <v>180</v>
      </c>
      <c r="E4502" s="446" t="s">
        <v>5585</v>
      </c>
    </row>
    <row r="4503" spans="1:5" ht="14.4" x14ac:dyDescent="0.3">
      <c r="A4503">
        <v>37453</v>
      </c>
      <c r="B4503" t="s">
        <v>5586</v>
      </c>
      <c r="C4503" t="s">
        <v>247</v>
      </c>
      <c r="D4503" t="s">
        <v>180</v>
      </c>
      <c r="E4503" s="446" t="s">
        <v>5587</v>
      </c>
    </row>
    <row r="4504" spans="1:5" ht="14.4" x14ac:dyDescent="0.3">
      <c r="A4504">
        <v>7778</v>
      </c>
      <c r="B4504" t="s">
        <v>5588</v>
      </c>
      <c r="C4504" t="s">
        <v>247</v>
      </c>
      <c r="D4504" t="s">
        <v>180</v>
      </c>
      <c r="E4504" s="446" t="s">
        <v>5449</v>
      </c>
    </row>
    <row r="4505" spans="1:5" ht="14.4" x14ac:dyDescent="0.3">
      <c r="A4505">
        <v>7796</v>
      </c>
      <c r="B4505" t="s">
        <v>5589</v>
      </c>
      <c r="C4505" t="s">
        <v>247</v>
      </c>
      <c r="D4505" t="s">
        <v>189</v>
      </c>
      <c r="E4505" s="446" t="s">
        <v>5590</v>
      </c>
    </row>
    <row r="4506" spans="1:5" ht="14.4" x14ac:dyDescent="0.3">
      <c r="A4506">
        <v>7781</v>
      </c>
      <c r="B4506" t="s">
        <v>5591</v>
      </c>
      <c r="C4506" t="s">
        <v>247</v>
      </c>
      <c r="D4506" t="s">
        <v>180</v>
      </c>
      <c r="E4506" s="446" t="s">
        <v>5592</v>
      </c>
    </row>
    <row r="4507" spans="1:5" ht="14.4" x14ac:dyDescent="0.3">
      <c r="A4507">
        <v>7795</v>
      </c>
      <c r="B4507" t="s">
        <v>5593</v>
      </c>
      <c r="C4507" t="s">
        <v>247</v>
      </c>
      <c r="D4507" t="s">
        <v>180</v>
      </c>
      <c r="E4507" s="446" t="s">
        <v>3383</v>
      </c>
    </row>
    <row r="4508" spans="1:5" ht="14.4" x14ac:dyDescent="0.3">
      <c r="A4508">
        <v>7791</v>
      </c>
      <c r="B4508" t="s">
        <v>5594</v>
      </c>
      <c r="C4508" t="s">
        <v>247</v>
      </c>
      <c r="D4508" t="s">
        <v>180</v>
      </c>
      <c r="E4508" s="446" t="s">
        <v>5595</v>
      </c>
    </row>
    <row r="4509" spans="1:5" ht="14.4" x14ac:dyDescent="0.3">
      <c r="A4509">
        <v>7783</v>
      </c>
      <c r="B4509" t="s">
        <v>5596</v>
      </c>
      <c r="C4509" t="s">
        <v>247</v>
      </c>
      <c r="D4509" t="s">
        <v>180</v>
      </c>
      <c r="E4509" s="446" t="s">
        <v>5597</v>
      </c>
    </row>
    <row r="4510" spans="1:5" ht="14.4" x14ac:dyDescent="0.3">
      <c r="A4510">
        <v>7790</v>
      </c>
      <c r="B4510" t="s">
        <v>5598</v>
      </c>
      <c r="C4510" t="s">
        <v>247</v>
      </c>
      <c r="D4510" t="s">
        <v>180</v>
      </c>
      <c r="E4510" s="446" t="s">
        <v>5599</v>
      </c>
    </row>
    <row r="4511" spans="1:5" ht="14.4" x14ac:dyDescent="0.3">
      <c r="A4511">
        <v>7785</v>
      </c>
      <c r="B4511" t="s">
        <v>5600</v>
      </c>
      <c r="C4511" t="s">
        <v>247</v>
      </c>
      <c r="D4511" t="s">
        <v>180</v>
      </c>
      <c r="E4511" s="446" t="s">
        <v>5601</v>
      </c>
    </row>
    <row r="4512" spans="1:5" ht="14.4" x14ac:dyDescent="0.3">
      <c r="A4512">
        <v>7792</v>
      </c>
      <c r="B4512" t="s">
        <v>5602</v>
      </c>
      <c r="C4512" t="s">
        <v>247</v>
      </c>
      <c r="D4512" t="s">
        <v>180</v>
      </c>
      <c r="E4512" s="446" t="s">
        <v>5603</v>
      </c>
    </row>
    <row r="4513" spans="1:5" ht="14.4" x14ac:dyDescent="0.3">
      <c r="A4513">
        <v>7793</v>
      </c>
      <c r="B4513" t="s">
        <v>5604</v>
      </c>
      <c r="C4513" t="s">
        <v>247</v>
      </c>
      <c r="D4513" t="s">
        <v>180</v>
      </c>
      <c r="E4513" s="446" t="s">
        <v>5605</v>
      </c>
    </row>
    <row r="4514" spans="1:5" ht="14.4" x14ac:dyDescent="0.3">
      <c r="A4514">
        <v>13159</v>
      </c>
      <c r="B4514" t="s">
        <v>5606</v>
      </c>
      <c r="C4514" t="s">
        <v>247</v>
      </c>
      <c r="D4514" t="s">
        <v>180</v>
      </c>
      <c r="E4514" s="446" t="s">
        <v>5607</v>
      </c>
    </row>
    <row r="4515" spans="1:5" ht="14.4" x14ac:dyDescent="0.3">
      <c r="A4515">
        <v>13168</v>
      </c>
      <c r="B4515" t="s">
        <v>5608</v>
      </c>
      <c r="C4515" t="s">
        <v>247</v>
      </c>
      <c r="D4515" t="s">
        <v>180</v>
      </c>
      <c r="E4515" s="446" t="s">
        <v>5609</v>
      </c>
    </row>
    <row r="4516" spans="1:5" ht="14.4" x14ac:dyDescent="0.3">
      <c r="A4516">
        <v>13173</v>
      </c>
      <c r="B4516" t="s">
        <v>5610</v>
      </c>
      <c r="C4516" t="s">
        <v>247</v>
      </c>
      <c r="D4516" t="s">
        <v>180</v>
      </c>
      <c r="E4516" s="446" t="s">
        <v>5611</v>
      </c>
    </row>
    <row r="4517" spans="1:5" ht="14.4" x14ac:dyDescent="0.3">
      <c r="A4517">
        <v>12583</v>
      </c>
      <c r="B4517" t="s">
        <v>5612</v>
      </c>
      <c r="C4517" t="s">
        <v>247</v>
      </c>
      <c r="D4517" t="s">
        <v>180</v>
      </c>
      <c r="E4517" s="446" t="s">
        <v>1074</v>
      </c>
    </row>
    <row r="4518" spans="1:5" ht="14.4" x14ac:dyDescent="0.3">
      <c r="A4518">
        <v>12584</v>
      </c>
      <c r="B4518" t="s">
        <v>5613</v>
      </c>
      <c r="C4518" t="s">
        <v>247</v>
      </c>
      <c r="D4518" t="s">
        <v>180</v>
      </c>
      <c r="E4518" s="446" t="s">
        <v>4047</v>
      </c>
    </row>
    <row r="4519" spans="1:5" ht="14.4" x14ac:dyDescent="0.3">
      <c r="A4519">
        <v>12613</v>
      </c>
      <c r="B4519" t="s">
        <v>5614</v>
      </c>
      <c r="C4519" t="s">
        <v>179</v>
      </c>
      <c r="D4519" t="s">
        <v>180</v>
      </c>
      <c r="E4519" s="446" t="s">
        <v>4363</v>
      </c>
    </row>
    <row r="4520" spans="1:5" ht="14.4" x14ac:dyDescent="0.3">
      <c r="A4520">
        <v>1031</v>
      </c>
      <c r="B4520" t="s">
        <v>5615</v>
      </c>
      <c r="C4520" t="s">
        <v>179</v>
      </c>
      <c r="D4520" t="s">
        <v>180</v>
      </c>
      <c r="E4520" s="446" t="s">
        <v>8965</v>
      </c>
    </row>
    <row r="4521" spans="1:5" ht="14.4" x14ac:dyDescent="0.3">
      <c r="A4521">
        <v>39707</v>
      </c>
      <c r="B4521" t="s">
        <v>8966</v>
      </c>
      <c r="C4521" t="s">
        <v>247</v>
      </c>
      <c r="D4521" t="s">
        <v>180</v>
      </c>
      <c r="E4521" s="446" t="s">
        <v>8967</v>
      </c>
    </row>
    <row r="4522" spans="1:5" ht="14.4" x14ac:dyDescent="0.3">
      <c r="A4522">
        <v>39708</v>
      </c>
      <c r="B4522" t="s">
        <v>8968</v>
      </c>
      <c r="C4522" t="s">
        <v>247</v>
      </c>
      <c r="D4522" t="s">
        <v>180</v>
      </c>
      <c r="E4522" s="446" t="s">
        <v>8969</v>
      </c>
    </row>
    <row r="4523" spans="1:5" ht="14.4" x14ac:dyDescent="0.3">
      <c r="A4523">
        <v>39710</v>
      </c>
      <c r="B4523" t="s">
        <v>8970</v>
      </c>
      <c r="C4523" t="s">
        <v>247</v>
      </c>
      <c r="D4523" t="s">
        <v>180</v>
      </c>
      <c r="E4523" s="446" t="s">
        <v>5226</v>
      </c>
    </row>
    <row r="4524" spans="1:5" ht="14.4" x14ac:dyDescent="0.3">
      <c r="A4524">
        <v>39709</v>
      </c>
      <c r="B4524" t="s">
        <v>8971</v>
      </c>
      <c r="C4524" t="s">
        <v>247</v>
      </c>
      <c r="D4524" t="s">
        <v>180</v>
      </c>
      <c r="E4524" s="446" t="s">
        <v>3691</v>
      </c>
    </row>
    <row r="4525" spans="1:5" ht="14.4" x14ac:dyDescent="0.3">
      <c r="A4525">
        <v>39711</v>
      </c>
      <c r="B4525" t="s">
        <v>8972</v>
      </c>
      <c r="C4525" t="s">
        <v>247</v>
      </c>
      <c r="D4525" t="s">
        <v>180</v>
      </c>
      <c r="E4525" s="446" t="s">
        <v>209</v>
      </c>
    </row>
    <row r="4526" spans="1:5" ht="14.4" x14ac:dyDescent="0.3">
      <c r="A4526">
        <v>39712</v>
      </c>
      <c r="B4526" t="s">
        <v>8973</v>
      </c>
      <c r="C4526" t="s">
        <v>247</v>
      </c>
      <c r="D4526" t="s">
        <v>189</v>
      </c>
      <c r="E4526" s="446" t="s">
        <v>228</v>
      </c>
    </row>
    <row r="4527" spans="1:5" ht="14.4" x14ac:dyDescent="0.3">
      <c r="A4527">
        <v>39713</v>
      </c>
      <c r="B4527" t="s">
        <v>8974</v>
      </c>
      <c r="C4527" t="s">
        <v>247</v>
      </c>
      <c r="D4527" t="s">
        <v>180</v>
      </c>
      <c r="E4527" s="446" t="s">
        <v>8975</v>
      </c>
    </row>
    <row r="4528" spans="1:5" ht="14.4" x14ac:dyDescent="0.3">
      <c r="A4528">
        <v>39714</v>
      </c>
      <c r="B4528" t="s">
        <v>8976</v>
      </c>
      <c r="C4528" t="s">
        <v>247</v>
      </c>
      <c r="D4528" t="s">
        <v>180</v>
      </c>
      <c r="E4528" s="446" t="s">
        <v>1015</v>
      </c>
    </row>
    <row r="4529" spans="1:5" ht="14.4" x14ac:dyDescent="0.3">
      <c r="A4529">
        <v>39715</v>
      </c>
      <c r="B4529" t="s">
        <v>8977</v>
      </c>
      <c r="C4529" t="s">
        <v>247</v>
      </c>
      <c r="D4529" t="s">
        <v>180</v>
      </c>
      <c r="E4529" s="446" t="s">
        <v>2514</v>
      </c>
    </row>
    <row r="4530" spans="1:5" ht="14.4" x14ac:dyDescent="0.3">
      <c r="A4530">
        <v>39716</v>
      </c>
      <c r="B4530" t="s">
        <v>8978</v>
      </c>
      <c r="C4530" t="s">
        <v>247</v>
      </c>
      <c r="D4530" t="s">
        <v>180</v>
      </c>
      <c r="E4530" s="446" t="s">
        <v>3911</v>
      </c>
    </row>
    <row r="4531" spans="1:5" ht="14.4" x14ac:dyDescent="0.3">
      <c r="A4531">
        <v>39718</v>
      </c>
      <c r="B4531" t="s">
        <v>8979</v>
      </c>
      <c r="C4531" t="s">
        <v>247</v>
      </c>
      <c r="D4531" t="s">
        <v>180</v>
      </c>
      <c r="E4531" s="446" t="s">
        <v>4434</v>
      </c>
    </row>
    <row r="4532" spans="1:5" ht="14.4" x14ac:dyDescent="0.3">
      <c r="A4532">
        <v>9813</v>
      </c>
      <c r="B4532" t="s">
        <v>5619</v>
      </c>
      <c r="C4532" t="s">
        <v>247</v>
      </c>
      <c r="D4532" t="s">
        <v>189</v>
      </c>
      <c r="E4532" s="446" t="s">
        <v>2438</v>
      </c>
    </row>
    <row r="4533" spans="1:5" ht="14.4" x14ac:dyDescent="0.3">
      <c r="A4533">
        <v>9815</v>
      </c>
      <c r="B4533" t="s">
        <v>5620</v>
      </c>
      <c r="C4533" t="s">
        <v>247</v>
      </c>
      <c r="D4533" t="s">
        <v>180</v>
      </c>
      <c r="E4533" s="446" t="s">
        <v>1849</v>
      </c>
    </row>
    <row r="4534" spans="1:5" ht="14.4" x14ac:dyDescent="0.3">
      <c r="A4534">
        <v>44543</v>
      </c>
      <c r="B4534" t="s">
        <v>8980</v>
      </c>
      <c r="C4534" t="s">
        <v>247</v>
      </c>
      <c r="D4534" t="s">
        <v>180</v>
      </c>
      <c r="E4534" s="446" t="s">
        <v>8981</v>
      </c>
    </row>
    <row r="4535" spans="1:5" ht="14.4" x14ac:dyDescent="0.3">
      <c r="A4535">
        <v>44526</v>
      </c>
      <c r="B4535" t="s">
        <v>8982</v>
      </c>
      <c r="C4535" t="s">
        <v>247</v>
      </c>
      <c r="D4535" t="s">
        <v>180</v>
      </c>
      <c r="E4535" s="446" t="s">
        <v>8983</v>
      </c>
    </row>
    <row r="4536" spans="1:5" ht="14.4" x14ac:dyDescent="0.3">
      <c r="A4536">
        <v>44545</v>
      </c>
      <c r="B4536" t="s">
        <v>8984</v>
      </c>
      <c r="C4536" t="s">
        <v>247</v>
      </c>
      <c r="D4536" t="s">
        <v>180</v>
      </c>
      <c r="E4536" s="446" t="s">
        <v>8985</v>
      </c>
    </row>
    <row r="4537" spans="1:5" ht="14.4" x14ac:dyDescent="0.3">
      <c r="A4537">
        <v>44525</v>
      </c>
      <c r="B4537" t="s">
        <v>8986</v>
      </c>
      <c r="C4537" t="s">
        <v>247</v>
      </c>
      <c r="D4537" t="s">
        <v>180</v>
      </c>
      <c r="E4537" s="446" t="s">
        <v>8987</v>
      </c>
    </row>
    <row r="4538" spans="1:5" ht="14.4" x14ac:dyDescent="0.3">
      <c r="A4538">
        <v>44547</v>
      </c>
      <c r="B4538" t="s">
        <v>8988</v>
      </c>
      <c r="C4538" t="s">
        <v>247</v>
      </c>
      <c r="D4538" t="s">
        <v>180</v>
      </c>
      <c r="E4538" s="446" t="s">
        <v>8989</v>
      </c>
    </row>
    <row r="4539" spans="1:5" ht="14.4" x14ac:dyDescent="0.3">
      <c r="A4539">
        <v>44519</v>
      </c>
      <c r="B4539" t="s">
        <v>8990</v>
      </c>
      <c r="C4539" t="s">
        <v>247</v>
      </c>
      <c r="D4539" t="s">
        <v>180</v>
      </c>
      <c r="E4539" s="446" t="s">
        <v>8991</v>
      </c>
    </row>
    <row r="4540" spans="1:5" ht="14.4" x14ac:dyDescent="0.3">
      <c r="A4540">
        <v>44520</v>
      </c>
      <c r="B4540" t="s">
        <v>8992</v>
      </c>
      <c r="C4540" t="s">
        <v>247</v>
      </c>
      <c r="D4540" t="s">
        <v>180</v>
      </c>
      <c r="E4540" s="446" t="s">
        <v>8993</v>
      </c>
    </row>
    <row r="4541" spans="1:5" ht="14.4" x14ac:dyDescent="0.3">
      <c r="A4541">
        <v>44521</v>
      </c>
      <c r="B4541" t="s">
        <v>5621</v>
      </c>
      <c r="C4541" t="s">
        <v>247</v>
      </c>
      <c r="D4541" t="s">
        <v>180</v>
      </c>
      <c r="E4541" s="446" t="s">
        <v>8122</v>
      </c>
    </row>
    <row r="4542" spans="1:5" ht="14.4" x14ac:dyDescent="0.3">
      <c r="A4542">
        <v>44522</v>
      </c>
      <c r="B4542" t="s">
        <v>8994</v>
      </c>
      <c r="C4542" t="s">
        <v>247</v>
      </c>
      <c r="D4542" t="s">
        <v>180</v>
      </c>
      <c r="E4542" s="446" t="s">
        <v>8995</v>
      </c>
    </row>
    <row r="4543" spans="1:5" ht="14.4" x14ac:dyDescent="0.3">
      <c r="A4543">
        <v>44523</v>
      </c>
      <c r="B4543" t="s">
        <v>8996</v>
      </c>
      <c r="C4543" t="s">
        <v>247</v>
      </c>
      <c r="D4543" t="s">
        <v>180</v>
      </c>
      <c r="E4543" s="446" t="s">
        <v>8997</v>
      </c>
    </row>
    <row r="4544" spans="1:5" ht="14.4" x14ac:dyDescent="0.3">
      <c r="A4544">
        <v>44527</v>
      </c>
      <c r="B4544" t="s">
        <v>8998</v>
      </c>
      <c r="C4544" t="s">
        <v>247</v>
      </c>
      <c r="D4544" t="s">
        <v>180</v>
      </c>
      <c r="E4544" s="446" t="s">
        <v>8999</v>
      </c>
    </row>
    <row r="4545" spans="1:5" ht="14.4" x14ac:dyDescent="0.3">
      <c r="A4545">
        <v>44524</v>
      </c>
      <c r="B4545" t="s">
        <v>9000</v>
      </c>
      <c r="C4545" t="s">
        <v>247</v>
      </c>
      <c r="D4545" t="s">
        <v>180</v>
      </c>
      <c r="E4545" s="446" t="s">
        <v>9001</v>
      </c>
    </row>
    <row r="4546" spans="1:5" ht="14.4" x14ac:dyDescent="0.3">
      <c r="A4546">
        <v>44542</v>
      </c>
      <c r="B4546" t="s">
        <v>9002</v>
      </c>
      <c r="C4546" t="s">
        <v>247</v>
      </c>
      <c r="D4546" t="s">
        <v>180</v>
      </c>
      <c r="E4546" s="446" t="s">
        <v>9003</v>
      </c>
    </row>
    <row r="4547" spans="1:5" ht="14.4" x14ac:dyDescent="0.3">
      <c r="A4547">
        <v>9877</v>
      </c>
      <c r="B4547" t="s">
        <v>9004</v>
      </c>
      <c r="C4547" t="s">
        <v>247</v>
      </c>
      <c r="D4547" t="s">
        <v>180</v>
      </c>
      <c r="E4547" s="446" t="s">
        <v>9005</v>
      </c>
    </row>
    <row r="4548" spans="1:5" ht="14.4" x14ac:dyDescent="0.3">
      <c r="A4548">
        <v>9878</v>
      </c>
      <c r="B4548" t="s">
        <v>9006</v>
      </c>
      <c r="C4548" t="s">
        <v>247</v>
      </c>
      <c r="D4548" t="s">
        <v>180</v>
      </c>
      <c r="E4548" s="446" t="s">
        <v>9007</v>
      </c>
    </row>
    <row r="4549" spans="1:5" ht="14.4" x14ac:dyDescent="0.3">
      <c r="A4549">
        <v>41986</v>
      </c>
      <c r="B4549" t="s">
        <v>9008</v>
      </c>
      <c r="C4549" t="s">
        <v>247</v>
      </c>
      <c r="D4549" t="s">
        <v>180</v>
      </c>
      <c r="E4549" s="446" t="s">
        <v>9009</v>
      </c>
    </row>
    <row r="4550" spans="1:5" ht="14.4" x14ac:dyDescent="0.3">
      <c r="A4550">
        <v>43422</v>
      </c>
      <c r="B4550" t="s">
        <v>5622</v>
      </c>
      <c r="C4550" t="s">
        <v>247</v>
      </c>
      <c r="D4550" t="s">
        <v>180</v>
      </c>
      <c r="E4550" s="446" t="s">
        <v>9010</v>
      </c>
    </row>
    <row r="4551" spans="1:5" ht="14.4" x14ac:dyDescent="0.3">
      <c r="A4551">
        <v>41987</v>
      </c>
      <c r="B4551" t="s">
        <v>9011</v>
      </c>
      <c r="C4551" t="s">
        <v>247</v>
      </c>
      <c r="D4551" t="s">
        <v>180</v>
      </c>
      <c r="E4551" s="446" t="s">
        <v>9012</v>
      </c>
    </row>
    <row r="4552" spans="1:5" ht="14.4" x14ac:dyDescent="0.3">
      <c r="A4552">
        <v>41988</v>
      </c>
      <c r="B4552" t="s">
        <v>9013</v>
      </c>
      <c r="C4552" t="s">
        <v>247</v>
      </c>
      <c r="D4552" t="s">
        <v>180</v>
      </c>
      <c r="E4552" s="446" t="s">
        <v>9014</v>
      </c>
    </row>
    <row r="4553" spans="1:5" ht="14.4" x14ac:dyDescent="0.3">
      <c r="A4553">
        <v>41697</v>
      </c>
      <c r="B4553" t="s">
        <v>9015</v>
      </c>
      <c r="C4553" t="s">
        <v>247</v>
      </c>
      <c r="D4553" t="s">
        <v>180</v>
      </c>
      <c r="E4553" s="446" t="s">
        <v>9016</v>
      </c>
    </row>
    <row r="4554" spans="1:5" ht="14.4" x14ac:dyDescent="0.3">
      <c r="A4554">
        <v>41985</v>
      </c>
      <c r="B4554" t="s">
        <v>9017</v>
      </c>
      <c r="C4554" t="s">
        <v>247</v>
      </c>
      <c r="D4554" t="s">
        <v>180</v>
      </c>
      <c r="E4554" s="446" t="s">
        <v>9018</v>
      </c>
    </row>
    <row r="4555" spans="1:5" ht="14.4" x14ac:dyDescent="0.3">
      <c r="A4555">
        <v>41699</v>
      </c>
      <c r="B4555" t="s">
        <v>9019</v>
      </c>
      <c r="C4555" t="s">
        <v>247</v>
      </c>
      <c r="D4555" t="s">
        <v>180</v>
      </c>
      <c r="E4555" s="446" t="s">
        <v>9020</v>
      </c>
    </row>
    <row r="4556" spans="1:5" ht="14.4" x14ac:dyDescent="0.3">
      <c r="A4556">
        <v>38053</v>
      </c>
      <c r="B4556" t="s">
        <v>5623</v>
      </c>
      <c r="C4556" t="s">
        <v>247</v>
      </c>
      <c r="D4556" t="s">
        <v>180</v>
      </c>
      <c r="E4556" s="446" t="s">
        <v>4195</v>
      </c>
    </row>
    <row r="4557" spans="1:5" ht="14.4" x14ac:dyDescent="0.3">
      <c r="A4557">
        <v>38054</v>
      </c>
      <c r="B4557" t="s">
        <v>5624</v>
      </c>
      <c r="C4557" t="s">
        <v>247</v>
      </c>
      <c r="D4557" t="s">
        <v>180</v>
      </c>
      <c r="E4557" s="446" t="s">
        <v>2560</v>
      </c>
    </row>
    <row r="4558" spans="1:5" ht="14.4" x14ac:dyDescent="0.3">
      <c r="A4558">
        <v>38052</v>
      </c>
      <c r="B4558" t="s">
        <v>5625</v>
      </c>
      <c r="C4558" t="s">
        <v>247</v>
      </c>
      <c r="D4558" t="s">
        <v>189</v>
      </c>
      <c r="E4558" s="446" t="s">
        <v>9021</v>
      </c>
    </row>
    <row r="4559" spans="1:5" ht="14.4" x14ac:dyDescent="0.3">
      <c r="A4559">
        <v>38051</v>
      </c>
      <c r="B4559" t="s">
        <v>5626</v>
      </c>
      <c r="C4559" t="s">
        <v>247</v>
      </c>
      <c r="D4559" t="s">
        <v>180</v>
      </c>
      <c r="E4559" s="446" t="s">
        <v>362</v>
      </c>
    </row>
    <row r="4560" spans="1:5" ht="14.4" x14ac:dyDescent="0.3">
      <c r="A4560">
        <v>38787</v>
      </c>
      <c r="B4560" t="s">
        <v>5628</v>
      </c>
      <c r="C4560" t="s">
        <v>247</v>
      </c>
      <c r="D4560" t="s">
        <v>189</v>
      </c>
      <c r="E4560" s="446" t="s">
        <v>2286</v>
      </c>
    </row>
    <row r="4561" spans="1:5" ht="14.4" x14ac:dyDescent="0.3">
      <c r="A4561">
        <v>38825</v>
      </c>
      <c r="B4561" t="s">
        <v>5629</v>
      </c>
      <c r="C4561" t="s">
        <v>247</v>
      </c>
      <c r="D4561" t="s">
        <v>180</v>
      </c>
      <c r="E4561" s="446" t="s">
        <v>9022</v>
      </c>
    </row>
    <row r="4562" spans="1:5" ht="14.4" x14ac:dyDescent="0.3">
      <c r="A4562">
        <v>38826</v>
      </c>
      <c r="B4562" t="s">
        <v>5630</v>
      </c>
      <c r="C4562" t="s">
        <v>247</v>
      </c>
      <c r="D4562" t="s">
        <v>180</v>
      </c>
      <c r="E4562" s="446" t="s">
        <v>9023</v>
      </c>
    </row>
    <row r="4563" spans="1:5" ht="14.4" x14ac:dyDescent="0.3">
      <c r="A4563">
        <v>38827</v>
      </c>
      <c r="B4563" t="s">
        <v>5631</v>
      </c>
      <c r="C4563" t="s">
        <v>247</v>
      </c>
      <c r="D4563" t="s">
        <v>180</v>
      </c>
      <c r="E4563" s="446" t="s">
        <v>9024</v>
      </c>
    </row>
    <row r="4564" spans="1:5" ht="14.4" x14ac:dyDescent="0.3">
      <c r="A4564">
        <v>38828</v>
      </c>
      <c r="B4564" t="s">
        <v>5632</v>
      </c>
      <c r="C4564" t="s">
        <v>247</v>
      </c>
      <c r="D4564" t="s">
        <v>180</v>
      </c>
      <c r="E4564" s="446" t="s">
        <v>9025</v>
      </c>
    </row>
    <row r="4565" spans="1:5" ht="14.4" x14ac:dyDescent="0.3">
      <c r="A4565">
        <v>38829</v>
      </c>
      <c r="B4565" t="s">
        <v>5633</v>
      </c>
      <c r="C4565" t="s">
        <v>247</v>
      </c>
      <c r="D4565" t="s">
        <v>180</v>
      </c>
      <c r="E4565" s="446" t="s">
        <v>9026</v>
      </c>
    </row>
    <row r="4566" spans="1:5" ht="14.4" x14ac:dyDescent="0.3">
      <c r="A4566">
        <v>38830</v>
      </c>
      <c r="B4566" t="s">
        <v>5634</v>
      </c>
      <c r="C4566" t="s">
        <v>247</v>
      </c>
      <c r="D4566" t="s">
        <v>180</v>
      </c>
      <c r="E4566" s="446" t="s">
        <v>1854</v>
      </c>
    </row>
    <row r="4567" spans="1:5" ht="14.4" x14ac:dyDescent="0.3">
      <c r="A4567">
        <v>38831</v>
      </c>
      <c r="B4567" t="s">
        <v>5635</v>
      </c>
      <c r="C4567" t="s">
        <v>247</v>
      </c>
      <c r="D4567" t="s">
        <v>180</v>
      </c>
      <c r="E4567" s="446" t="s">
        <v>9027</v>
      </c>
    </row>
    <row r="4568" spans="1:5" ht="14.4" x14ac:dyDescent="0.3">
      <c r="A4568">
        <v>36274</v>
      </c>
      <c r="B4568" t="s">
        <v>5636</v>
      </c>
      <c r="C4568" t="s">
        <v>247</v>
      </c>
      <c r="D4568" t="s">
        <v>189</v>
      </c>
      <c r="E4568" s="446" t="s">
        <v>9028</v>
      </c>
    </row>
    <row r="4569" spans="1:5" ht="14.4" x14ac:dyDescent="0.3">
      <c r="A4569">
        <v>36278</v>
      </c>
      <c r="B4569" t="s">
        <v>5637</v>
      </c>
      <c r="C4569" t="s">
        <v>247</v>
      </c>
      <c r="D4569" t="s">
        <v>180</v>
      </c>
      <c r="E4569" s="446" t="s">
        <v>9029</v>
      </c>
    </row>
    <row r="4570" spans="1:5" ht="14.4" x14ac:dyDescent="0.3">
      <c r="A4570">
        <v>38977</v>
      </c>
      <c r="B4570" t="s">
        <v>5638</v>
      </c>
      <c r="C4570" t="s">
        <v>247</v>
      </c>
      <c r="D4570" t="s">
        <v>180</v>
      </c>
      <c r="E4570" s="446" t="s">
        <v>9030</v>
      </c>
    </row>
    <row r="4571" spans="1:5" ht="14.4" x14ac:dyDescent="0.3">
      <c r="A4571">
        <v>38971</v>
      </c>
      <c r="B4571" t="s">
        <v>5639</v>
      </c>
      <c r="C4571" t="s">
        <v>247</v>
      </c>
      <c r="D4571" t="s">
        <v>180</v>
      </c>
      <c r="E4571" s="446" t="s">
        <v>3598</v>
      </c>
    </row>
    <row r="4572" spans="1:5" ht="14.4" x14ac:dyDescent="0.3">
      <c r="A4572">
        <v>38972</v>
      </c>
      <c r="B4572" t="s">
        <v>5640</v>
      </c>
      <c r="C4572" t="s">
        <v>247</v>
      </c>
      <c r="D4572" t="s">
        <v>180</v>
      </c>
      <c r="E4572" s="446" t="s">
        <v>9031</v>
      </c>
    </row>
    <row r="4573" spans="1:5" ht="14.4" x14ac:dyDescent="0.3">
      <c r="A4573">
        <v>38973</v>
      </c>
      <c r="B4573" t="s">
        <v>5641</v>
      </c>
      <c r="C4573" t="s">
        <v>247</v>
      </c>
      <c r="D4573" t="s">
        <v>180</v>
      </c>
      <c r="E4573" s="446" t="s">
        <v>9032</v>
      </c>
    </row>
    <row r="4574" spans="1:5" ht="14.4" x14ac:dyDescent="0.3">
      <c r="A4574">
        <v>38974</v>
      </c>
      <c r="B4574" t="s">
        <v>5643</v>
      </c>
      <c r="C4574" t="s">
        <v>247</v>
      </c>
      <c r="D4574" t="s">
        <v>180</v>
      </c>
      <c r="E4574" s="446" t="s">
        <v>4238</v>
      </c>
    </row>
    <row r="4575" spans="1:5" ht="14.4" x14ac:dyDescent="0.3">
      <c r="A4575">
        <v>38975</v>
      </c>
      <c r="B4575" t="s">
        <v>5645</v>
      </c>
      <c r="C4575" t="s">
        <v>247</v>
      </c>
      <c r="D4575" t="s">
        <v>180</v>
      </c>
      <c r="E4575" s="446" t="s">
        <v>9033</v>
      </c>
    </row>
    <row r="4576" spans="1:5" ht="14.4" x14ac:dyDescent="0.3">
      <c r="A4576">
        <v>38976</v>
      </c>
      <c r="B4576" t="s">
        <v>5646</v>
      </c>
      <c r="C4576" t="s">
        <v>247</v>
      </c>
      <c r="D4576" t="s">
        <v>180</v>
      </c>
      <c r="E4576" s="446" t="s">
        <v>9034</v>
      </c>
    </row>
    <row r="4577" spans="1:5" ht="14.4" x14ac:dyDescent="0.3">
      <c r="A4577">
        <v>44176</v>
      </c>
      <c r="B4577" t="s">
        <v>5647</v>
      </c>
      <c r="C4577" t="s">
        <v>247</v>
      </c>
      <c r="D4577" t="s">
        <v>180</v>
      </c>
      <c r="E4577" s="446" t="s">
        <v>9035</v>
      </c>
    </row>
    <row r="4578" spans="1:5" ht="14.4" x14ac:dyDescent="0.3">
      <c r="A4578">
        <v>38986</v>
      </c>
      <c r="B4578" t="s">
        <v>5649</v>
      </c>
      <c r="C4578" t="s">
        <v>247</v>
      </c>
      <c r="D4578" t="s">
        <v>180</v>
      </c>
      <c r="E4578" s="446" t="s">
        <v>9036</v>
      </c>
    </row>
    <row r="4579" spans="1:5" ht="14.4" x14ac:dyDescent="0.3">
      <c r="A4579">
        <v>38978</v>
      </c>
      <c r="B4579" t="s">
        <v>5650</v>
      </c>
      <c r="C4579" t="s">
        <v>247</v>
      </c>
      <c r="D4579" t="s">
        <v>180</v>
      </c>
      <c r="E4579" s="446" t="s">
        <v>1695</v>
      </c>
    </row>
    <row r="4580" spans="1:5" ht="14.4" x14ac:dyDescent="0.3">
      <c r="A4580">
        <v>38979</v>
      </c>
      <c r="B4580" t="s">
        <v>5651</v>
      </c>
      <c r="C4580" t="s">
        <v>247</v>
      </c>
      <c r="D4580" t="s">
        <v>180</v>
      </c>
      <c r="E4580" s="446" t="s">
        <v>3382</v>
      </c>
    </row>
    <row r="4581" spans="1:5" ht="14.4" x14ac:dyDescent="0.3">
      <c r="A4581">
        <v>38980</v>
      </c>
      <c r="B4581" t="s">
        <v>5652</v>
      </c>
      <c r="C4581" t="s">
        <v>247</v>
      </c>
      <c r="D4581" t="s">
        <v>180</v>
      </c>
      <c r="E4581" s="446" t="s">
        <v>9037</v>
      </c>
    </row>
    <row r="4582" spans="1:5" ht="14.4" x14ac:dyDescent="0.3">
      <c r="A4582">
        <v>38981</v>
      </c>
      <c r="B4582" t="s">
        <v>5653</v>
      </c>
      <c r="C4582" t="s">
        <v>247</v>
      </c>
      <c r="D4582" t="s">
        <v>180</v>
      </c>
      <c r="E4582" s="446" t="s">
        <v>9038</v>
      </c>
    </row>
    <row r="4583" spans="1:5" ht="14.4" x14ac:dyDescent="0.3">
      <c r="A4583">
        <v>38982</v>
      </c>
      <c r="B4583" t="s">
        <v>5654</v>
      </c>
      <c r="C4583" t="s">
        <v>247</v>
      </c>
      <c r="D4583" t="s">
        <v>180</v>
      </c>
      <c r="E4583" s="446" t="s">
        <v>9039</v>
      </c>
    </row>
    <row r="4584" spans="1:5" ht="14.4" x14ac:dyDescent="0.3">
      <c r="A4584">
        <v>38983</v>
      </c>
      <c r="B4584" t="s">
        <v>5656</v>
      </c>
      <c r="C4584" t="s">
        <v>247</v>
      </c>
      <c r="D4584" t="s">
        <v>180</v>
      </c>
      <c r="E4584" s="446" t="s">
        <v>9040</v>
      </c>
    </row>
    <row r="4585" spans="1:5" ht="14.4" x14ac:dyDescent="0.3">
      <c r="A4585">
        <v>38984</v>
      </c>
      <c r="B4585" t="s">
        <v>5657</v>
      </c>
      <c r="C4585" t="s">
        <v>247</v>
      </c>
      <c r="D4585" t="s">
        <v>180</v>
      </c>
      <c r="E4585" s="446" t="s">
        <v>9041</v>
      </c>
    </row>
    <row r="4586" spans="1:5" ht="14.4" x14ac:dyDescent="0.3">
      <c r="A4586">
        <v>38985</v>
      </c>
      <c r="B4586" t="s">
        <v>5658</v>
      </c>
      <c r="C4586" t="s">
        <v>247</v>
      </c>
      <c r="D4586" t="s">
        <v>180</v>
      </c>
      <c r="E4586" s="446" t="s">
        <v>9042</v>
      </c>
    </row>
    <row r="4587" spans="1:5" ht="14.4" x14ac:dyDescent="0.3">
      <c r="A4587">
        <v>38032</v>
      </c>
      <c r="B4587" t="s">
        <v>5660</v>
      </c>
      <c r="C4587" t="s">
        <v>247</v>
      </c>
      <c r="D4587" t="s">
        <v>180</v>
      </c>
      <c r="E4587" s="446" t="s">
        <v>9043</v>
      </c>
    </row>
    <row r="4588" spans="1:5" ht="14.4" x14ac:dyDescent="0.3">
      <c r="A4588">
        <v>38033</v>
      </c>
      <c r="B4588" t="s">
        <v>5661</v>
      </c>
      <c r="C4588" t="s">
        <v>247</v>
      </c>
      <c r="D4588" t="s">
        <v>180</v>
      </c>
      <c r="E4588" s="446" t="s">
        <v>9044</v>
      </c>
    </row>
    <row r="4589" spans="1:5" ht="14.4" x14ac:dyDescent="0.3">
      <c r="A4589">
        <v>38034</v>
      </c>
      <c r="B4589" t="s">
        <v>5662</v>
      </c>
      <c r="C4589" t="s">
        <v>247</v>
      </c>
      <c r="D4589" t="s">
        <v>180</v>
      </c>
      <c r="E4589" s="446" t="s">
        <v>9045</v>
      </c>
    </row>
    <row r="4590" spans="1:5" ht="14.4" x14ac:dyDescent="0.3">
      <c r="A4590">
        <v>38035</v>
      </c>
      <c r="B4590" t="s">
        <v>9046</v>
      </c>
      <c r="C4590" t="s">
        <v>247</v>
      </c>
      <c r="D4590" t="s">
        <v>180</v>
      </c>
      <c r="E4590" s="446" t="s">
        <v>9047</v>
      </c>
    </row>
    <row r="4591" spans="1:5" ht="14.4" x14ac:dyDescent="0.3">
      <c r="A4591">
        <v>38036</v>
      </c>
      <c r="B4591" t="s">
        <v>5663</v>
      </c>
      <c r="C4591" t="s">
        <v>247</v>
      </c>
      <c r="D4591" t="s">
        <v>180</v>
      </c>
      <c r="E4591" s="446" t="s">
        <v>9048</v>
      </c>
    </row>
    <row r="4592" spans="1:5" ht="14.4" x14ac:dyDescent="0.3">
      <c r="A4592">
        <v>38037</v>
      </c>
      <c r="B4592" t="s">
        <v>5664</v>
      </c>
      <c r="C4592" t="s">
        <v>247</v>
      </c>
      <c r="D4592" t="s">
        <v>180</v>
      </c>
      <c r="E4592" s="446" t="s">
        <v>9049</v>
      </c>
    </row>
    <row r="4593" spans="1:5" ht="14.4" x14ac:dyDescent="0.3">
      <c r="A4593">
        <v>9850</v>
      </c>
      <c r="B4593" t="s">
        <v>5665</v>
      </c>
      <c r="C4593" t="s">
        <v>247</v>
      </c>
      <c r="D4593" t="s">
        <v>189</v>
      </c>
      <c r="E4593" s="446" t="s">
        <v>5666</v>
      </c>
    </row>
    <row r="4594" spans="1:5" ht="14.4" x14ac:dyDescent="0.3">
      <c r="A4594">
        <v>9853</v>
      </c>
      <c r="B4594" t="s">
        <v>5667</v>
      </c>
      <c r="C4594" t="s">
        <v>247</v>
      </c>
      <c r="D4594" t="s">
        <v>180</v>
      </c>
      <c r="E4594" s="446" t="s">
        <v>5668</v>
      </c>
    </row>
    <row r="4595" spans="1:5" ht="14.4" x14ac:dyDescent="0.3">
      <c r="A4595">
        <v>9854</v>
      </c>
      <c r="B4595" t="s">
        <v>5669</v>
      </c>
      <c r="C4595" t="s">
        <v>247</v>
      </c>
      <c r="D4595" t="s">
        <v>180</v>
      </c>
      <c r="E4595" s="446" t="s">
        <v>5670</v>
      </c>
    </row>
    <row r="4596" spans="1:5" ht="14.4" x14ac:dyDescent="0.3">
      <c r="A4596">
        <v>9851</v>
      </c>
      <c r="B4596" t="s">
        <v>5671</v>
      </c>
      <c r="C4596" t="s">
        <v>247</v>
      </c>
      <c r="D4596" t="s">
        <v>180</v>
      </c>
      <c r="E4596" s="446" t="s">
        <v>5672</v>
      </c>
    </row>
    <row r="4597" spans="1:5" ht="14.4" x14ac:dyDescent="0.3">
      <c r="A4597">
        <v>9825</v>
      </c>
      <c r="B4597" t="s">
        <v>5673</v>
      </c>
      <c r="C4597" t="s">
        <v>247</v>
      </c>
      <c r="D4597" t="s">
        <v>180</v>
      </c>
      <c r="E4597" s="446" t="s">
        <v>9050</v>
      </c>
    </row>
    <row r="4598" spans="1:5" ht="14.4" x14ac:dyDescent="0.3">
      <c r="A4598">
        <v>9828</v>
      </c>
      <c r="B4598" t="s">
        <v>9051</v>
      </c>
      <c r="C4598" t="s">
        <v>247</v>
      </c>
      <c r="D4598" t="s">
        <v>180</v>
      </c>
      <c r="E4598" s="446" t="s">
        <v>6624</v>
      </c>
    </row>
    <row r="4599" spans="1:5" ht="14.4" x14ac:dyDescent="0.3">
      <c r="A4599">
        <v>9829</v>
      </c>
      <c r="B4599" t="s">
        <v>5675</v>
      </c>
      <c r="C4599" t="s">
        <v>247</v>
      </c>
      <c r="D4599" t="s">
        <v>180</v>
      </c>
      <c r="E4599" s="446" t="s">
        <v>9052</v>
      </c>
    </row>
    <row r="4600" spans="1:5" ht="14.4" x14ac:dyDescent="0.3">
      <c r="A4600">
        <v>9826</v>
      </c>
      <c r="B4600" t="s">
        <v>5676</v>
      </c>
      <c r="C4600" t="s">
        <v>247</v>
      </c>
      <c r="D4600" t="s">
        <v>180</v>
      </c>
      <c r="E4600" s="446" t="s">
        <v>9053</v>
      </c>
    </row>
    <row r="4601" spans="1:5" ht="14.4" x14ac:dyDescent="0.3">
      <c r="A4601">
        <v>9827</v>
      </c>
      <c r="B4601" t="s">
        <v>5677</v>
      </c>
      <c r="C4601" t="s">
        <v>247</v>
      </c>
      <c r="D4601" t="s">
        <v>180</v>
      </c>
      <c r="E4601" s="446" t="s">
        <v>9054</v>
      </c>
    </row>
    <row r="4602" spans="1:5" ht="14.4" x14ac:dyDescent="0.3">
      <c r="A4602">
        <v>36374</v>
      </c>
      <c r="B4602" t="s">
        <v>5678</v>
      </c>
      <c r="C4602" t="s">
        <v>247</v>
      </c>
      <c r="D4602" t="s">
        <v>180</v>
      </c>
      <c r="E4602" s="446" t="s">
        <v>3284</v>
      </c>
    </row>
    <row r="4603" spans="1:5" ht="14.4" x14ac:dyDescent="0.3">
      <c r="A4603">
        <v>36084</v>
      </c>
      <c r="B4603" t="s">
        <v>5679</v>
      </c>
      <c r="C4603" t="s">
        <v>247</v>
      </c>
      <c r="D4603" t="s">
        <v>189</v>
      </c>
      <c r="E4603" s="446" t="s">
        <v>9055</v>
      </c>
    </row>
    <row r="4604" spans="1:5" ht="14.4" x14ac:dyDescent="0.3">
      <c r="A4604">
        <v>36373</v>
      </c>
      <c r="B4604" t="s">
        <v>5680</v>
      </c>
      <c r="C4604" t="s">
        <v>247</v>
      </c>
      <c r="D4604" t="s">
        <v>180</v>
      </c>
      <c r="E4604" s="446" t="s">
        <v>9056</v>
      </c>
    </row>
    <row r="4605" spans="1:5" ht="14.4" x14ac:dyDescent="0.3">
      <c r="A4605">
        <v>36377</v>
      </c>
      <c r="B4605" t="s">
        <v>5681</v>
      </c>
      <c r="C4605" t="s">
        <v>247</v>
      </c>
      <c r="D4605" t="s">
        <v>180</v>
      </c>
      <c r="E4605" s="446" t="s">
        <v>9057</v>
      </c>
    </row>
    <row r="4606" spans="1:5" ht="14.4" x14ac:dyDescent="0.3">
      <c r="A4606">
        <v>36375</v>
      </c>
      <c r="B4606" t="s">
        <v>5682</v>
      </c>
      <c r="C4606" t="s">
        <v>247</v>
      </c>
      <c r="D4606" t="s">
        <v>180</v>
      </c>
      <c r="E4606" s="446" t="s">
        <v>3063</v>
      </c>
    </row>
    <row r="4607" spans="1:5" ht="14.4" x14ac:dyDescent="0.3">
      <c r="A4607">
        <v>36376</v>
      </c>
      <c r="B4607" t="s">
        <v>5683</v>
      </c>
      <c r="C4607" t="s">
        <v>247</v>
      </c>
      <c r="D4607" t="s">
        <v>180</v>
      </c>
      <c r="E4607" s="446" t="s">
        <v>9058</v>
      </c>
    </row>
    <row r="4608" spans="1:5" ht="14.4" x14ac:dyDescent="0.3">
      <c r="A4608">
        <v>36380</v>
      </c>
      <c r="B4608" t="s">
        <v>5684</v>
      </c>
      <c r="C4608" t="s">
        <v>247</v>
      </c>
      <c r="D4608" t="s">
        <v>180</v>
      </c>
      <c r="E4608" s="446" t="s">
        <v>9059</v>
      </c>
    </row>
    <row r="4609" spans="1:5" ht="14.4" x14ac:dyDescent="0.3">
      <c r="A4609">
        <v>36378</v>
      </c>
      <c r="B4609" t="s">
        <v>5685</v>
      </c>
      <c r="C4609" t="s">
        <v>247</v>
      </c>
      <c r="D4609" t="s">
        <v>180</v>
      </c>
      <c r="E4609" s="446" t="s">
        <v>9060</v>
      </c>
    </row>
    <row r="4610" spans="1:5" ht="14.4" x14ac:dyDescent="0.3">
      <c r="A4610">
        <v>36379</v>
      </c>
      <c r="B4610" t="s">
        <v>5686</v>
      </c>
      <c r="C4610" t="s">
        <v>247</v>
      </c>
      <c r="D4610" t="s">
        <v>180</v>
      </c>
      <c r="E4610" s="446" t="s">
        <v>9061</v>
      </c>
    </row>
    <row r="4611" spans="1:5" ht="14.4" x14ac:dyDescent="0.3">
      <c r="A4611">
        <v>9859</v>
      </c>
      <c r="B4611" t="s">
        <v>9062</v>
      </c>
      <c r="C4611" t="s">
        <v>247</v>
      </c>
      <c r="D4611" t="s">
        <v>180</v>
      </c>
      <c r="E4611" s="446" t="s">
        <v>9063</v>
      </c>
    </row>
    <row r="4612" spans="1:5" ht="14.4" x14ac:dyDescent="0.3">
      <c r="A4612">
        <v>9836</v>
      </c>
      <c r="B4612" t="s">
        <v>9064</v>
      </c>
      <c r="C4612" t="s">
        <v>247</v>
      </c>
      <c r="D4612" t="s">
        <v>189</v>
      </c>
      <c r="E4612" s="446" t="s">
        <v>9065</v>
      </c>
    </row>
    <row r="4613" spans="1:5" ht="14.4" x14ac:dyDescent="0.3">
      <c r="A4613">
        <v>20065</v>
      </c>
      <c r="B4613" t="s">
        <v>9066</v>
      </c>
      <c r="C4613" t="s">
        <v>247</v>
      </c>
      <c r="D4613" t="s">
        <v>180</v>
      </c>
      <c r="E4613" s="446" t="s">
        <v>3707</v>
      </c>
    </row>
    <row r="4614" spans="1:5" ht="14.4" x14ac:dyDescent="0.3">
      <c r="A4614">
        <v>9835</v>
      </c>
      <c r="B4614" t="s">
        <v>9067</v>
      </c>
      <c r="C4614" t="s">
        <v>247</v>
      </c>
      <c r="D4614" t="s">
        <v>180</v>
      </c>
      <c r="E4614" s="446" t="s">
        <v>6258</v>
      </c>
    </row>
    <row r="4615" spans="1:5" ht="14.4" x14ac:dyDescent="0.3">
      <c r="A4615">
        <v>9838</v>
      </c>
      <c r="B4615" t="s">
        <v>5687</v>
      </c>
      <c r="C4615" t="s">
        <v>247</v>
      </c>
      <c r="D4615" t="s">
        <v>180</v>
      </c>
      <c r="E4615" s="446" t="s">
        <v>9068</v>
      </c>
    </row>
    <row r="4616" spans="1:5" ht="14.4" x14ac:dyDescent="0.3">
      <c r="A4616">
        <v>9837</v>
      </c>
      <c r="B4616" t="s">
        <v>5688</v>
      </c>
      <c r="C4616" t="s">
        <v>247</v>
      </c>
      <c r="D4616" t="s">
        <v>180</v>
      </c>
      <c r="E4616" s="446" t="s">
        <v>8546</v>
      </c>
    </row>
    <row r="4617" spans="1:5" ht="14.4" x14ac:dyDescent="0.3">
      <c r="A4617">
        <v>44315</v>
      </c>
      <c r="B4617" t="s">
        <v>5689</v>
      </c>
      <c r="C4617" t="s">
        <v>247</v>
      </c>
      <c r="D4617" t="s">
        <v>180</v>
      </c>
      <c r="E4617" s="446" t="s">
        <v>9069</v>
      </c>
    </row>
    <row r="4618" spans="1:5" ht="14.4" x14ac:dyDescent="0.3">
      <c r="A4618">
        <v>9862</v>
      </c>
      <c r="B4618" t="s">
        <v>9070</v>
      </c>
      <c r="C4618" t="s">
        <v>247</v>
      </c>
      <c r="D4618" t="s">
        <v>180</v>
      </c>
      <c r="E4618" s="446" t="s">
        <v>9056</v>
      </c>
    </row>
    <row r="4619" spans="1:5" ht="14.4" x14ac:dyDescent="0.3">
      <c r="A4619">
        <v>9861</v>
      </c>
      <c r="B4619" t="s">
        <v>5690</v>
      </c>
      <c r="C4619" t="s">
        <v>247</v>
      </c>
      <c r="D4619" t="s">
        <v>180</v>
      </c>
      <c r="E4619" s="446" t="s">
        <v>9071</v>
      </c>
    </row>
    <row r="4620" spans="1:5" ht="14.4" x14ac:dyDescent="0.3">
      <c r="A4620">
        <v>9856</v>
      </c>
      <c r="B4620" t="s">
        <v>5691</v>
      </c>
      <c r="C4620" t="s">
        <v>247</v>
      </c>
      <c r="D4620" t="s">
        <v>180</v>
      </c>
      <c r="E4620" s="446" t="s">
        <v>1125</v>
      </c>
    </row>
    <row r="4621" spans="1:5" ht="14.4" x14ac:dyDescent="0.3">
      <c r="A4621">
        <v>9866</v>
      </c>
      <c r="B4621" t="s">
        <v>5693</v>
      </c>
      <c r="C4621" t="s">
        <v>247</v>
      </c>
      <c r="D4621" t="s">
        <v>180</v>
      </c>
      <c r="E4621" s="446" t="s">
        <v>987</v>
      </c>
    </row>
    <row r="4622" spans="1:5" ht="14.4" x14ac:dyDescent="0.3">
      <c r="A4622">
        <v>9863</v>
      </c>
      <c r="B4622" t="s">
        <v>9072</v>
      </c>
      <c r="C4622" t="s">
        <v>247</v>
      </c>
      <c r="D4622" t="s">
        <v>180</v>
      </c>
      <c r="E4622" s="446" t="s">
        <v>440</v>
      </c>
    </row>
    <row r="4623" spans="1:5" ht="14.4" x14ac:dyDescent="0.3">
      <c r="A4623">
        <v>9860</v>
      </c>
      <c r="B4623" t="s">
        <v>9073</v>
      </c>
      <c r="C4623" t="s">
        <v>247</v>
      </c>
      <c r="D4623" t="s">
        <v>180</v>
      </c>
      <c r="E4623" s="446" t="s">
        <v>9074</v>
      </c>
    </row>
    <row r="4624" spans="1:5" ht="14.4" x14ac:dyDescent="0.3">
      <c r="A4624">
        <v>9841</v>
      </c>
      <c r="B4624" t="s">
        <v>5694</v>
      </c>
      <c r="C4624" t="s">
        <v>247</v>
      </c>
      <c r="D4624" t="s">
        <v>180</v>
      </c>
      <c r="E4624" s="446" t="s">
        <v>9075</v>
      </c>
    </row>
    <row r="4625" spans="1:5" ht="14.4" x14ac:dyDescent="0.3">
      <c r="A4625">
        <v>9840</v>
      </c>
      <c r="B4625" t="s">
        <v>5695</v>
      </c>
      <c r="C4625" t="s">
        <v>247</v>
      </c>
      <c r="D4625" t="s">
        <v>180</v>
      </c>
      <c r="E4625" s="446" t="s">
        <v>9076</v>
      </c>
    </row>
    <row r="4626" spans="1:5" ht="14.4" x14ac:dyDescent="0.3">
      <c r="A4626">
        <v>20067</v>
      </c>
      <c r="B4626" t="s">
        <v>5696</v>
      </c>
      <c r="C4626" t="s">
        <v>247</v>
      </c>
      <c r="D4626" t="s">
        <v>180</v>
      </c>
      <c r="E4626" s="446" t="s">
        <v>243</v>
      </c>
    </row>
    <row r="4627" spans="1:5" ht="14.4" x14ac:dyDescent="0.3">
      <c r="A4627">
        <v>20068</v>
      </c>
      <c r="B4627" t="s">
        <v>5697</v>
      </c>
      <c r="C4627" t="s">
        <v>247</v>
      </c>
      <c r="D4627" t="s">
        <v>180</v>
      </c>
      <c r="E4627" s="446" t="s">
        <v>9077</v>
      </c>
    </row>
    <row r="4628" spans="1:5" ht="14.4" x14ac:dyDescent="0.3">
      <c r="A4628">
        <v>9839</v>
      </c>
      <c r="B4628" t="s">
        <v>5698</v>
      </c>
      <c r="C4628" t="s">
        <v>247</v>
      </c>
      <c r="D4628" t="s">
        <v>180</v>
      </c>
      <c r="E4628" s="446" t="s">
        <v>9078</v>
      </c>
    </row>
    <row r="4629" spans="1:5" ht="14.4" x14ac:dyDescent="0.3">
      <c r="A4629">
        <v>9870</v>
      </c>
      <c r="B4629" t="s">
        <v>5699</v>
      </c>
      <c r="C4629" t="s">
        <v>247</v>
      </c>
      <c r="D4629" t="s">
        <v>180</v>
      </c>
      <c r="E4629" s="446" t="s">
        <v>9079</v>
      </c>
    </row>
    <row r="4630" spans="1:5" ht="14.4" x14ac:dyDescent="0.3">
      <c r="A4630">
        <v>9867</v>
      </c>
      <c r="B4630" t="s">
        <v>5700</v>
      </c>
      <c r="C4630" t="s">
        <v>247</v>
      </c>
      <c r="D4630" t="s">
        <v>180</v>
      </c>
      <c r="E4630" s="446" t="s">
        <v>2487</v>
      </c>
    </row>
    <row r="4631" spans="1:5" ht="14.4" x14ac:dyDescent="0.3">
      <c r="A4631">
        <v>9868</v>
      </c>
      <c r="B4631" t="s">
        <v>5702</v>
      </c>
      <c r="C4631" t="s">
        <v>247</v>
      </c>
      <c r="D4631" t="s">
        <v>189</v>
      </c>
      <c r="E4631" s="446" t="s">
        <v>248</v>
      </c>
    </row>
    <row r="4632" spans="1:5" ht="14.4" x14ac:dyDescent="0.3">
      <c r="A4632">
        <v>9869</v>
      </c>
      <c r="B4632" t="s">
        <v>5704</v>
      </c>
      <c r="C4632" t="s">
        <v>247</v>
      </c>
      <c r="D4632" t="s">
        <v>180</v>
      </c>
      <c r="E4632" s="446" t="s">
        <v>5199</v>
      </c>
    </row>
    <row r="4633" spans="1:5" ht="14.4" x14ac:dyDescent="0.3">
      <c r="A4633">
        <v>9874</v>
      </c>
      <c r="B4633" t="s">
        <v>5705</v>
      </c>
      <c r="C4633" t="s">
        <v>247</v>
      </c>
      <c r="D4633" t="s">
        <v>180</v>
      </c>
      <c r="E4633" s="446" t="s">
        <v>7974</v>
      </c>
    </row>
    <row r="4634" spans="1:5" ht="14.4" x14ac:dyDescent="0.3">
      <c r="A4634">
        <v>9875</v>
      </c>
      <c r="B4634" t="s">
        <v>5706</v>
      </c>
      <c r="C4634" t="s">
        <v>247</v>
      </c>
      <c r="D4634" t="s">
        <v>180</v>
      </c>
      <c r="E4634" s="446" t="s">
        <v>9080</v>
      </c>
    </row>
    <row r="4635" spans="1:5" ht="14.4" x14ac:dyDescent="0.3">
      <c r="A4635">
        <v>9873</v>
      </c>
      <c r="B4635" t="s">
        <v>5707</v>
      </c>
      <c r="C4635" t="s">
        <v>247</v>
      </c>
      <c r="D4635" t="s">
        <v>180</v>
      </c>
      <c r="E4635" s="446" t="s">
        <v>4580</v>
      </c>
    </row>
    <row r="4636" spans="1:5" ht="14.4" x14ac:dyDescent="0.3">
      <c r="A4636">
        <v>9871</v>
      </c>
      <c r="B4636" t="s">
        <v>5708</v>
      </c>
      <c r="C4636" t="s">
        <v>247</v>
      </c>
      <c r="D4636" t="s">
        <v>180</v>
      </c>
      <c r="E4636" s="446" t="s">
        <v>9081</v>
      </c>
    </row>
    <row r="4637" spans="1:5" ht="14.4" x14ac:dyDescent="0.3">
      <c r="A4637">
        <v>9872</v>
      </c>
      <c r="B4637" t="s">
        <v>5709</v>
      </c>
      <c r="C4637" t="s">
        <v>247</v>
      </c>
      <c r="D4637" t="s">
        <v>180</v>
      </c>
      <c r="E4637" s="446" t="s">
        <v>9082</v>
      </c>
    </row>
    <row r="4638" spans="1:5" ht="14.4" x14ac:dyDescent="0.3">
      <c r="A4638">
        <v>7667</v>
      </c>
      <c r="B4638" t="s">
        <v>5710</v>
      </c>
      <c r="C4638" t="s">
        <v>247</v>
      </c>
      <c r="D4638" t="s">
        <v>180</v>
      </c>
      <c r="E4638" s="446" t="s">
        <v>9083</v>
      </c>
    </row>
    <row r="4639" spans="1:5" ht="14.4" x14ac:dyDescent="0.3">
      <c r="A4639">
        <v>7660</v>
      </c>
      <c r="B4639" t="s">
        <v>5711</v>
      </c>
      <c r="C4639" t="s">
        <v>247</v>
      </c>
      <c r="D4639" t="s">
        <v>180</v>
      </c>
      <c r="E4639" s="446" t="s">
        <v>9084</v>
      </c>
    </row>
    <row r="4640" spans="1:5" ht="14.4" x14ac:dyDescent="0.3">
      <c r="A4640">
        <v>7676</v>
      </c>
      <c r="B4640" t="s">
        <v>5712</v>
      </c>
      <c r="C4640" t="s">
        <v>247</v>
      </c>
      <c r="D4640" t="s">
        <v>180</v>
      </c>
      <c r="E4640" s="446" t="s">
        <v>9085</v>
      </c>
    </row>
    <row r="4641" spans="1:5" ht="14.4" x14ac:dyDescent="0.3">
      <c r="A4641">
        <v>12426</v>
      </c>
      <c r="B4641" t="s">
        <v>5713</v>
      </c>
      <c r="C4641" t="s">
        <v>179</v>
      </c>
      <c r="D4641" t="s">
        <v>180</v>
      </c>
      <c r="E4641" s="446" t="s">
        <v>5714</v>
      </c>
    </row>
    <row r="4642" spans="1:5" ht="14.4" x14ac:dyDescent="0.3">
      <c r="A4642">
        <v>12425</v>
      </c>
      <c r="B4642" t="s">
        <v>5715</v>
      </c>
      <c r="C4642" t="s">
        <v>179</v>
      </c>
      <c r="D4642" t="s">
        <v>180</v>
      </c>
      <c r="E4642" s="446" t="s">
        <v>5716</v>
      </c>
    </row>
    <row r="4643" spans="1:5" ht="14.4" x14ac:dyDescent="0.3">
      <c r="A4643">
        <v>12427</v>
      </c>
      <c r="B4643" t="s">
        <v>5717</v>
      </c>
      <c r="C4643" t="s">
        <v>179</v>
      </c>
      <c r="D4643" t="s">
        <v>180</v>
      </c>
      <c r="E4643" s="446" t="s">
        <v>5718</v>
      </c>
    </row>
    <row r="4644" spans="1:5" ht="14.4" x14ac:dyDescent="0.3">
      <c r="A4644">
        <v>12428</v>
      </c>
      <c r="B4644" t="s">
        <v>5719</v>
      </c>
      <c r="C4644" t="s">
        <v>179</v>
      </c>
      <c r="D4644" t="s">
        <v>180</v>
      </c>
      <c r="E4644" s="446" t="s">
        <v>5720</v>
      </c>
    </row>
    <row r="4645" spans="1:5" ht="14.4" x14ac:dyDescent="0.3">
      <c r="A4645">
        <v>12430</v>
      </c>
      <c r="B4645" t="s">
        <v>5721</v>
      </c>
      <c r="C4645" t="s">
        <v>179</v>
      </c>
      <c r="D4645" t="s">
        <v>180</v>
      </c>
      <c r="E4645" s="446" t="s">
        <v>5722</v>
      </c>
    </row>
    <row r="4646" spans="1:5" ht="14.4" x14ac:dyDescent="0.3">
      <c r="A4646">
        <v>12429</v>
      </c>
      <c r="B4646" t="s">
        <v>5723</v>
      </c>
      <c r="C4646" t="s">
        <v>179</v>
      </c>
      <c r="D4646" t="s">
        <v>180</v>
      </c>
      <c r="E4646" s="446" t="s">
        <v>5724</v>
      </c>
    </row>
    <row r="4647" spans="1:5" ht="14.4" x14ac:dyDescent="0.3">
      <c r="A4647">
        <v>12431</v>
      </c>
      <c r="B4647" t="s">
        <v>5725</v>
      </c>
      <c r="C4647" t="s">
        <v>179</v>
      </c>
      <c r="D4647" t="s">
        <v>180</v>
      </c>
      <c r="E4647" s="446" t="s">
        <v>5726</v>
      </c>
    </row>
    <row r="4648" spans="1:5" ht="14.4" x14ac:dyDescent="0.3">
      <c r="A4648">
        <v>12432</v>
      </c>
      <c r="B4648" t="s">
        <v>5727</v>
      </c>
      <c r="C4648" t="s">
        <v>179</v>
      </c>
      <c r="D4648" t="s">
        <v>180</v>
      </c>
      <c r="E4648" s="446" t="s">
        <v>5728</v>
      </c>
    </row>
    <row r="4649" spans="1:5" ht="14.4" x14ac:dyDescent="0.3">
      <c r="A4649">
        <v>12434</v>
      </c>
      <c r="B4649" t="s">
        <v>5729</v>
      </c>
      <c r="C4649" t="s">
        <v>179</v>
      </c>
      <c r="D4649" t="s">
        <v>180</v>
      </c>
      <c r="E4649" s="446" t="s">
        <v>5730</v>
      </c>
    </row>
    <row r="4650" spans="1:5" ht="14.4" x14ac:dyDescent="0.3">
      <c r="A4650">
        <v>12433</v>
      </c>
      <c r="B4650" t="s">
        <v>5731</v>
      </c>
      <c r="C4650" t="s">
        <v>179</v>
      </c>
      <c r="D4650" t="s">
        <v>180</v>
      </c>
      <c r="E4650" s="446" t="s">
        <v>5732</v>
      </c>
    </row>
    <row r="4651" spans="1:5" ht="14.4" x14ac:dyDescent="0.3">
      <c r="A4651">
        <v>12435</v>
      </c>
      <c r="B4651" t="s">
        <v>5733</v>
      </c>
      <c r="C4651" t="s">
        <v>179</v>
      </c>
      <c r="D4651" t="s">
        <v>180</v>
      </c>
      <c r="E4651" s="446" t="s">
        <v>5734</v>
      </c>
    </row>
    <row r="4652" spans="1:5" ht="14.4" x14ac:dyDescent="0.3">
      <c r="A4652">
        <v>12437</v>
      </c>
      <c r="B4652" t="s">
        <v>5735</v>
      </c>
      <c r="C4652" t="s">
        <v>179</v>
      </c>
      <c r="D4652" t="s">
        <v>180</v>
      </c>
      <c r="E4652" s="446" t="s">
        <v>5736</v>
      </c>
    </row>
    <row r="4653" spans="1:5" ht="14.4" x14ac:dyDescent="0.3">
      <c r="A4653">
        <v>12439</v>
      </c>
      <c r="B4653" t="s">
        <v>5737</v>
      </c>
      <c r="C4653" t="s">
        <v>179</v>
      </c>
      <c r="D4653" t="s">
        <v>180</v>
      </c>
      <c r="E4653" s="446" t="s">
        <v>5738</v>
      </c>
    </row>
    <row r="4654" spans="1:5" ht="14.4" x14ac:dyDescent="0.3">
      <c r="A4654">
        <v>12438</v>
      </c>
      <c r="B4654" t="s">
        <v>5739</v>
      </c>
      <c r="C4654" t="s">
        <v>179</v>
      </c>
      <c r="D4654" t="s">
        <v>180</v>
      </c>
      <c r="E4654" s="446" t="s">
        <v>5740</v>
      </c>
    </row>
    <row r="4655" spans="1:5" ht="14.4" x14ac:dyDescent="0.3">
      <c r="A4655">
        <v>12436</v>
      </c>
      <c r="B4655" t="s">
        <v>5741</v>
      </c>
      <c r="C4655" t="s">
        <v>179</v>
      </c>
      <c r="D4655" t="s">
        <v>180</v>
      </c>
      <c r="E4655" s="446" t="s">
        <v>5742</v>
      </c>
    </row>
    <row r="4656" spans="1:5" ht="14.4" x14ac:dyDescent="0.3">
      <c r="A4656">
        <v>36357</v>
      </c>
      <c r="B4656" t="s">
        <v>5743</v>
      </c>
      <c r="C4656" t="s">
        <v>179</v>
      </c>
      <c r="D4656" t="s">
        <v>180</v>
      </c>
      <c r="E4656" s="446" t="s">
        <v>9086</v>
      </c>
    </row>
    <row r="4657" spans="1:5" ht="14.4" x14ac:dyDescent="0.3">
      <c r="A4657">
        <v>12424</v>
      </c>
      <c r="B4657" t="s">
        <v>5744</v>
      </c>
      <c r="C4657" t="s">
        <v>179</v>
      </c>
      <c r="D4657" t="s">
        <v>180</v>
      </c>
      <c r="E4657" s="446" t="s">
        <v>5745</v>
      </c>
    </row>
    <row r="4658" spans="1:5" ht="14.4" x14ac:dyDescent="0.3">
      <c r="A4658">
        <v>12440</v>
      </c>
      <c r="B4658" t="s">
        <v>5746</v>
      </c>
      <c r="C4658" t="s">
        <v>179</v>
      </c>
      <c r="D4658" t="s">
        <v>180</v>
      </c>
      <c r="E4658" s="446" t="s">
        <v>5747</v>
      </c>
    </row>
    <row r="4659" spans="1:5" ht="14.4" x14ac:dyDescent="0.3">
      <c r="A4659">
        <v>9884</v>
      </c>
      <c r="B4659" t="s">
        <v>5748</v>
      </c>
      <c r="C4659" t="s">
        <v>179</v>
      </c>
      <c r="D4659" t="s">
        <v>180</v>
      </c>
      <c r="E4659" s="446" t="s">
        <v>5749</v>
      </c>
    </row>
    <row r="4660" spans="1:5" ht="14.4" x14ac:dyDescent="0.3">
      <c r="A4660">
        <v>9888</v>
      </c>
      <c r="B4660" t="s">
        <v>5750</v>
      </c>
      <c r="C4660" t="s">
        <v>179</v>
      </c>
      <c r="D4660" t="s">
        <v>180</v>
      </c>
      <c r="E4660" s="446" t="s">
        <v>5751</v>
      </c>
    </row>
    <row r="4661" spans="1:5" ht="14.4" x14ac:dyDescent="0.3">
      <c r="A4661">
        <v>9883</v>
      </c>
      <c r="B4661" t="s">
        <v>5752</v>
      </c>
      <c r="C4661" t="s">
        <v>179</v>
      </c>
      <c r="D4661" t="s">
        <v>180</v>
      </c>
      <c r="E4661" s="446" t="s">
        <v>5753</v>
      </c>
    </row>
    <row r="4662" spans="1:5" ht="14.4" x14ac:dyDescent="0.3">
      <c r="A4662">
        <v>9886</v>
      </c>
      <c r="B4662" t="s">
        <v>5754</v>
      </c>
      <c r="C4662" t="s">
        <v>179</v>
      </c>
      <c r="D4662" t="s">
        <v>180</v>
      </c>
      <c r="E4662" s="446" t="s">
        <v>4269</v>
      </c>
    </row>
    <row r="4663" spans="1:5" ht="14.4" x14ac:dyDescent="0.3">
      <c r="A4663">
        <v>9889</v>
      </c>
      <c r="B4663" t="s">
        <v>5755</v>
      </c>
      <c r="C4663" t="s">
        <v>179</v>
      </c>
      <c r="D4663" t="s">
        <v>180</v>
      </c>
      <c r="E4663" s="446" t="s">
        <v>5756</v>
      </c>
    </row>
    <row r="4664" spans="1:5" ht="14.4" x14ac:dyDescent="0.3">
      <c r="A4664">
        <v>9887</v>
      </c>
      <c r="B4664" t="s">
        <v>5757</v>
      </c>
      <c r="C4664" t="s">
        <v>179</v>
      </c>
      <c r="D4664" t="s">
        <v>180</v>
      </c>
      <c r="E4664" s="446" t="s">
        <v>5758</v>
      </c>
    </row>
    <row r="4665" spans="1:5" ht="14.4" x14ac:dyDescent="0.3">
      <c r="A4665">
        <v>9885</v>
      </c>
      <c r="B4665" t="s">
        <v>5759</v>
      </c>
      <c r="C4665" t="s">
        <v>179</v>
      </c>
      <c r="D4665" t="s">
        <v>180</v>
      </c>
      <c r="E4665" s="446" t="s">
        <v>5760</v>
      </c>
    </row>
    <row r="4666" spans="1:5" ht="14.4" x14ac:dyDescent="0.3">
      <c r="A4666">
        <v>9890</v>
      </c>
      <c r="B4666" t="s">
        <v>5761</v>
      </c>
      <c r="C4666" t="s">
        <v>179</v>
      </c>
      <c r="D4666" t="s">
        <v>180</v>
      </c>
      <c r="E4666" s="446" t="s">
        <v>5762</v>
      </c>
    </row>
    <row r="4667" spans="1:5" ht="14.4" x14ac:dyDescent="0.3">
      <c r="A4667">
        <v>9891</v>
      </c>
      <c r="B4667" t="s">
        <v>5763</v>
      </c>
      <c r="C4667" t="s">
        <v>179</v>
      </c>
      <c r="D4667" t="s">
        <v>180</v>
      </c>
      <c r="E4667" s="446" t="s">
        <v>5764</v>
      </c>
    </row>
    <row r="4668" spans="1:5" ht="14.4" x14ac:dyDescent="0.3">
      <c r="A4668">
        <v>36316</v>
      </c>
      <c r="B4668" t="s">
        <v>5765</v>
      </c>
      <c r="C4668" t="s">
        <v>179</v>
      </c>
      <c r="D4668" t="s">
        <v>180</v>
      </c>
      <c r="E4668" s="446" t="s">
        <v>7555</v>
      </c>
    </row>
    <row r="4669" spans="1:5" ht="14.4" x14ac:dyDescent="0.3">
      <c r="A4669">
        <v>36313</v>
      </c>
      <c r="B4669" t="s">
        <v>5766</v>
      </c>
      <c r="C4669" t="s">
        <v>179</v>
      </c>
      <c r="D4669" t="s">
        <v>180</v>
      </c>
      <c r="E4669" s="446" t="s">
        <v>4733</v>
      </c>
    </row>
    <row r="4670" spans="1:5" ht="14.4" x14ac:dyDescent="0.3">
      <c r="A4670">
        <v>64</v>
      </c>
      <c r="B4670" t="s">
        <v>5767</v>
      </c>
      <c r="C4670" t="s">
        <v>179</v>
      </c>
      <c r="D4670" t="s">
        <v>180</v>
      </c>
      <c r="E4670" s="446" t="s">
        <v>7976</v>
      </c>
    </row>
    <row r="4671" spans="1:5" ht="14.4" x14ac:dyDescent="0.3">
      <c r="A4671">
        <v>37423</v>
      </c>
      <c r="B4671" t="s">
        <v>5768</v>
      </c>
      <c r="C4671" t="s">
        <v>179</v>
      </c>
      <c r="D4671" t="s">
        <v>180</v>
      </c>
      <c r="E4671" s="446" t="s">
        <v>9087</v>
      </c>
    </row>
    <row r="4672" spans="1:5" ht="14.4" x14ac:dyDescent="0.3">
      <c r="A4672">
        <v>9892</v>
      </c>
      <c r="B4672" t="s">
        <v>9088</v>
      </c>
      <c r="C4672" t="s">
        <v>179</v>
      </c>
      <c r="D4672" t="s">
        <v>180</v>
      </c>
      <c r="E4672" s="446" t="s">
        <v>7741</v>
      </c>
    </row>
    <row r="4673" spans="1:5" ht="14.4" x14ac:dyDescent="0.3">
      <c r="A4673">
        <v>9901</v>
      </c>
      <c r="B4673" t="s">
        <v>9089</v>
      </c>
      <c r="C4673" t="s">
        <v>179</v>
      </c>
      <c r="D4673" t="s">
        <v>180</v>
      </c>
      <c r="E4673" s="446" t="s">
        <v>9090</v>
      </c>
    </row>
    <row r="4674" spans="1:5" ht="14.4" x14ac:dyDescent="0.3">
      <c r="A4674">
        <v>9900</v>
      </c>
      <c r="B4674" t="s">
        <v>9091</v>
      </c>
      <c r="C4674" t="s">
        <v>179</v>
      </c>
      <c r="D4674" t="s">
        <v>180</v>
      </c>
      <c r="E4674" s="446" t="s">
        <v>5474</v>
      </c>
    </row>
    <row r="4675" spans="1:5" ht="14.4" x14ac:dyDescent="0.3">
      <c r="A4675">
        <v>9899</v>
      </c>
      <c r="B4675" t="s">
        <v>9092</v>
      </c>
      <c r="C4675" t="s">
        <v>179</v>
      </c>
      <c r="D4675" t="s">
        <v>180</v>
      </c>
      <c r="E4675" s="446" t="s">
        <v>5509</v>
      </c>
    </row>
    <row r="4676" spans="1:5" ht="14.4" x14ac:dyDescent="0.3">
      <c r="A4676">
        <v>9908</v>
      </c>
      <c r="B4676" t="s">
        <v>9093</v>
      </c>
      <c r="C4676" t="s">
        <v>179</v>
      </c>
      <c r="D4676" t="s">
        <v>180</v>
      </c>
      <c r="E4676" s="446" t="s">
        <v>9094</v>
      </c>
    </row>
    <row r="4677" spans="1:5" ht="14.4" x14ac:dyDescent="0.3">
      <c r="A4677">
        <v>9905</v>
      </c>
      <c r="B4677" t="s">
        <v>9095</v>
      </c>
      <c r="C4677" t="s">
        <v>179</v>
      </c>
      <c r="D4677" t="s">
        <v>180</v>
      </c>
      <c r="E4677" s="446" t="s">
        <v>9096</v>
      </c>
    </row>
    <row r="4678" spans="1:5" ht="14.4" x14ac:dyDescent="0.3">
      <c r="A4678">
        <v>9906</v>
      </c>
      <c r="B4678" t="s">
        <v>9097</v>
      </c>
      <c r="C4678" t="s">
        <v>179</v>
      </c>
      <c r="D4678" t="s">
        <v>180</v>
      </c>
      <c r="E4678" s="446" t="s">
        <v>1396</v>
      </c>
    </row>
    <row r="4679" spans="1:5" ht="14.4" x14ac:dyDescent="0.3">
      <c r="A4679">
        <v>9895</v>
      </c>
      <c r="B4679" t="s">
        <v>9098</v>
      </c>
      <c r="C4679" t="s">
        <v>179</v>
      </c>
      <c r="D4679" t="s">
        <v>180</v>
      </c>
      <c r="E4679" s="446" t="s">
        <v>4227</v>
      </c>
    </row>
    <row r="4680" spans="1:5" ht="14.4" x14ac:dyDescent="0.3">
      <c r="A4680">
        <v>9894</v>
      </c>
      <c r="B4680" t="s">
        <v>9099</v>
      </c>
      <c r="C4680" t="s">
        <v>179</v>
      </c>
      <c r="D4680" t="s">
        <v>180</v>
      </c>
      <c r="E4680" s="446" t="s">
        <v>1137</v>
      </c>
    </row>
    <row r="4681" spans="1:5" ht="14.4" x14ac:dyDescent="0.3">
      <c r="A4681">
        <v>9897</v>
      </c>
      <c r="B4681" t="s">
        <v>9100</v>
      </c>
      <c r="C4681" t="s">
        <v>179</v>
      </c>
      <c r="D4681" t="s">
        <v>180</v>
      </c>
      <c r="E4681" s="446" t="s">
        <v>5006</v>
      </c>
    </row>
    <row r="4682" spans="1:5" ht="14.4" x14ac:dyDescent="0.3">
      <c r="A4682">
        <v>9910</v>
      </c>
      <c r="B4682" t="s">
        <v>9101</v>
      </c>
      <c r="C4682" t="s">
        <v>179</v>
      </c>
      <c r="D4682" t="s">
        <v>180</v>
      </c>
      <c r="E4682" s="446" t="s">
        <v>9102</v>
      </c>
    </row>
    <row r="4683" spans="1:5" ht="14.4" x14ac:dyDescent="0.3">
      <c r="A4683">
        <v>9909</v>
      </c>
      <c r="B4683" t="s">
        <v>9103</v>
      </c>
      <c r="C4683" t="s">
        <v>179</v>
      </c>
      <c r="D4683" t="s">
        <v>180</v>
      </c>
      <c r="E4683" s="446" t="s">
        <v>9104</v>
      </c>
    </row>
    <row r="4684" spans="1:5" ht="14.4" x14ac:dyDescent="0.3">
      <c r="A4684">
        <v>9907</v>
      </c>
      <c r="B4684" t="s">
        <v>9105</v>
      </c>
      <c r="C4684" t="s">
        <v>179</v>
      </c>
      <c r="D4684" t="s">
        <v>180</v>
      </c>
      <c r="E4684" s="446" t="s">
        <v>9106</v>
      </c>
    </row>
    <row r="4685" spans="1:5" ht="14.4" x14ac:dyDescent="0.3">
      <c r="A4685">
        <v>20973</v>
      </c>
      <c r="B4685" t="s">
        <v>5769</v>
      </c>
      <c r="C4685" t="s">
        <v>179</v>
      </c>
      <c r="D4685" t="s">
        <v>180</v>
      </c>
      <c r="E4685" s="446" t="s">
        <v>9107</v>
      </c>
    </row>
    <row r="4686" spans="1:5" ht="14.4" x14ac:dyDescent="0.3">
      <c r="A4686">
        <v>20974</v>
      </c>
      <c r="B4686" t="s">
        <v>5770</v>
      </c>
      <c r="C4686" t="s">
        <v>179</v>
      </c>
      <c r="D4686" t="s">
        <v>180</v>
      </c>
      <c r="E4686" s="446" t="s">
        <v>9108</v>
      </c>
    </row>
    <row r="4687" spans="1:5" ht="14.4" x14ac:dyDescent="0.3">
      <c r="A4687">
        <v>37989</v>
      </c>
      <c r="B4687" t="s">
        <v>5771</v>
      </c>
      <c r="C4687" t="s">
        <v>179</v>
      </c>
      <c r="D4687" t="s">
        <v>180</v>
      </c>
      <c r="E4687" s="446" t="s">
        <v>9109</v>
      </c>
    </row>
    <row r="4688" spans="1:5" ht="14.4" x14ac:dyDescent="0.3">
      <c r="A4688">
        <v>37990</v>
      </c>
      <c r="B4688" t="s">
        <v>5773</v>
      </c>
      <c r="C4688" t="s">
        <v>179</v>
      </c>
      <c r="D4688" t="s">
        <v>180</v>
      </c>
      <c r="E4688" s="446" t="s">
        <v>9110</v>
      </c>
    </row>
    <row r="4689" spans="1:5" ht="14.4" x14ac:dyDescent="0.3">
      <c r="A4689">
        <v>37991</v>
      </c>
      <c r="B4689" t="s">
        <v>5774</v>
      </c>
      <c r="C4689" t="s">
        <v>179</v>
      </c>
      <c r="D4689" t="s">
        <v>180</v>
      </c>
      <c r="E4689" s="446" t="s">
        <v>7665</v>
      </c>
    </row>
    <row r="4690" spans="1:5" ht="14.4" x14ac:dyDescent="0.3">
      <c r="A4690">
        <v>37992</v>
      </c>
      <c r="B4690" t="s">
        <v>5776</v>
      </c>
      <c r="C4690" t="s">
        <v>179</v>
      </c>
      <c r="D4690" t="s">
        <v>180</v>
      </c>
      <c r="E4690" s="446" t="s">
        <v>9111</v>
      </c>
    </row>
    <row r="4691" spans="1:5" ht="14.4" x14ac:dyDescent="0.3">
      <c r="A4691">
        <v>37993</v>
      </c>
      <c r="B4691" t="s">
        <v>5777</v>
      </c>
      <c r="C4691" t="s">
        <v>179</v>
      </c>
      <c r="D4691" t="s">
        <v>180</v>
      </c>
      <c r="E4691" s="446" t="s">
        <v>5176</v>
      </c>
    </row>
    <row r="4692" spans="1:5" ht="14.4" x14ac:dyDescent="0.3">
      <c r="A4692">
        <v>37994</v>
      </c>
      <c r="B4692" t="s">
        <v>5778</v>
      </c>
      <c r="C4692" t="s">
        <v>179</v>
      </c>
      <c r="D4692" t="s">
        <v>180</v>
      </c>
      <c r="E4692" s="446" t="s">
        <v>2390</v>
      </c>
    </row>
    <row r="4693" spans="1:5" ht="14.4" x14ac:dyDescent="0.3">
      <c r="A4693">
        <v>37995</v>
      </c>
      <c r="B4693" t="s">
        <v>5779</v>
      </c>
      <c r="C4693" t="s">
        <v>179</v>
      </c>
      <c r="D4693" t="s">
        <v>180</v>
      </c>
      <c r="E4693" s="446" t="s">
        <v>9112</v>
      </c>
    </row>
    <row r="4694" spans="1:5" ht="14.4" x14ac:dyDescent="0.3">
      <c r="A4694">
        <v>37996</v>
      </c>
      <c r="B4694" t="s">
        <v>5780</v>
      </c>
      <c r="C4694" t="s">
        <v>179</v>
      </c>
      <c r="D4694" t="s">
        <v>180</v>
      </c>
      <c r="E4694" s="446" t="s">
        <v>9113</v>
      </c>
    </row>
    <row r="4695" spans="1:5" ht="14.4" x14ac:dyDescent="0.3">
      <c r="A4695">
        <v>13883</v>
      </c>
      <c r="B4695" t="s">
        <v>5781</v>
      </c>
      <c r="C4695" t="s">
        <v>179</v>
      </c>
      <c r="D4695" t="s">
        <v>180</v>
      </c>
      <c r="E4695" s="446" t="s">
        <v>9114</v>
      </c>
    </row>
    <row r="4696" spans="1:5" ht="14.4" x14ac:dyDescent="0.3">
      <c r="A4696">
        <v>38604</v>
      </c>
      <c r="B4696" t="s">
        <v>5782</v>
      </c>
      <c r="C4696" t="s">
        <v>179</v>
      </c>
      <c r="D4696" t="s">
        <v>180</v>
      </c>
      <c r="E4696" s="446" t="s">
        <v>9115</v>
      </c>
    </row>
    <row r="4697" spans="1:5" ht="14.4" x14ac:dyDescent="0.3">
      <c r="A4697">
        <v>10601</v>
      </c>
      <c r="B4697" t="s">
        <v>5783</v>
      </c>
      <c r="C4697" t="s">
        <v>179</v>
      </c>
      <c r="D4697" t="s">
        <v>180</v>
      </c>
      <c r="E4697" s="446" t="s">
        <v>9116</v>
      </c>
    </row>
    <row r="4698" spans="1:5" ht="14.4" x14ac:dyDescent="0.3">
      <c r="A4698">
        <v>44469</v>
      </c>
      <c r="B4698" t="s">
        <v>5784</v>
      </c>
      <c r="C4698" t="s">
        <v>179</v>
      </c>
      <c r="D4698" t="s">
        <v>180</v>
      </c>
      <c r="E4698" s="446" t="s">
        <v>9117</v>
      </c>
    </row>
    <row r="4699" spans="1:5" ht="14.4" x14ac:dyDescent="0.3">
      <c r="A4699">
        <v>13894</v>
      </c>
      <c r="B4699" t="s">
        <v>5785</v>
      </c>
      <c r="C4699" t="s">
        <v>179</v>
      </c>
      <c r="D4699" t="s">
        <v>180</v>
      </c>
      <c r="E4699" s="446" t="s">
        <v>5786</v>
      </c>
    </row>
    <row r="4700" spans="1:5" ht="14.4" x14ac:dyDescent="0.3">
      <c r="A4700">
        <v>13895</v>
      </c>
      <c r="B4700" t="s">
        <v>5787</v>
      </c>
      <c r="C4700" t="s">
        <v>179</v>
      </c>
      <c r="D4700" t="s">
        <v>180</v>
      </c>
      <c r="E4700" s="446" t="s">
        <v>5788</v>
      </c>
    </row>
    <row r="4701" spans="1:5" ht="14.4" x14ac:dyDescent="0.3">
      <c r="A4701">
        <v>13892</v>
      </c>
      <c r="B4701" t="s">
        <v>5789</v>
      </c>
      <c r="C4701" t="s">
        <v>179</v>
      </c>
      <c r="D4701" t="s">
        <v>180</v>
      </c>
      <c r="E4701" s="446" t="s">
        <v>5790</v>
      </c>
    </row>
    <row r="4702" spans="1:5" ht="14.4" x14ac:dyDescent="0.3">
      <c r="A4702">
        <v>9914</v>
      </c>
      <c r="B4702" t="s">
        <v>5791</v>
      </c>
      <c r="C4702" t="s">
        <v>179</v>
      </c>
      <c r="D4702" t="s">
        <v>189</v>
      </c>
      <c r="E4702" s="446" t="s">
        <v>5792</v>
      </c>
    </row>
    <row r="4703" spans="1:5" ht="14.4" x14ac:dyDescent="0.3">
      <c r="A4703">
        <v>36485</v>
      </c>
      <c r="B4703" t="s">
        <v>5793</v>
      </c>
      <c r="C4703" t="s">
        <v>179</v>
      </c>
      <c r="D4703" t="s">
        <v>180</v>
      </c>
      <c r="E4703" s="446" t="s">
        <v>5794</v>
      </c>
    </row>
    <row r="4704" spans="1:5" ht="14.4" x14ac:dyDescent="0.3">
      <c r="A4704">
        <v>9912</v>
      </c>
      <c r="B4704" t="s">
        <v>5795</v>
      </c>
      <c r="C4704" t="s">
        <v>179</v>
      </c>
      <c r="D4704" t="s">
        <v>189</v>
      </c>
      <c r="E4704" s="446" t="s">
        <v>9118</v>
      </c>
    </row>
    <row r="4705" spans="1:5" ht="14.4" x14ac:dyDescent="0.3">
      <c r="A4705">
        <v>9921</v>
      </c>
      <c r="B4705" t="s">
        <v>9119</v>
      </c>
      <c r="C4705" t="s">
        <v>179</v>
      </c>
      <c r="D4705" t="s">
        <v>180</v>
      </c>
      <c r="E4705" s="446" t="s">
        <v>9120</v>
      </c>
    </row>
    <row r="4706" spans="1:5" ht="14.4" x14ac:dyDescent="0.3">
      <c r="A4706">
        <v>21112</v>
      </c>
      <c r="B4706" t="s">
        <v>5796</v>
      </c>
      <c r="C4706" t="s">
        <v>179</v>
      </c>
      <c r="D4706" t="s">
        <v>180</v>
      </c>
      <c r="E4706" s="446" t="s">
        <v>9121</v>
      </c>
    </row>
    <row r="4707" spans="1:5" ht="14.4" x14ac:dyDescent="0.3">
      <c r="A4707">
        <v>10228</v>
      </c>
      <c r="B4707" t="s">
        <v>9122</v>
      </c>
      <c r="C4707" t="s">
        <v>179</v>
      </c>
      <c r="D4707" t="s">
        <v>189</v>
      </c>
      <c r="E4707" s="446" t="s">
        <v>9123</v>
      </c>
    </row>
    <row r="4708" spans="1:5" ht="14.4" x14ac:dyDescent="0.3">
      <c r="A4708">
        <v>11781</v>
      </c>
      <c r="B4708" t="s">
        <v>9124</v>
      </c>
      <c r="C4708" t="s">
        <v>179</v>
      </c>
      <c r="D4708" t="s">
        <v>180</v>
      </c>
      <c r="E4708" s="446" t="s">
        <v>9125</v>
      </c>
    </row>
    <row r="4709" spans="1:5" ht="14.4" x14ac:dyDescent="0.3">
      <c r="A4709">
        <v>37588</v>
      </c>
      <c r="B4709" t="s">
        <v>5797</v>
      </c>
      <c r="C4709" t="s">
        <v>179</v>
      </c>
      <c r="D4709" t="s">
        <v>180</v>
      </c>
      <c r="E4709" s="446" t="s">
        <v>9126</v>
      </c>
    </row>
    <row r="4710" spans="1:5" ht="14.4" x14ac:dyDescent="0.3">
      <c r="A4710">
        <v>11751</v>
      </c>
      <c r="B4710" t="s">
        <v>9127</v>
      </c>
      <c r="C4710" t="s">
        <v>179</v>
      </c>
      <c r="D4710" t="s">
        <v>180</v>
      </c>
      <c r="E4710" s="446" t="s">
        <v>9128</v>
      </c>
    </row>
    <row r="4711" spans="1:5" ht="14.4" x14ac:dyDescent="0.3">
      <c r="A4711">
        <v>11750</v>
      </c>
      <c r="B4711" t="s">
        <v>9129</v>
      </c>
      <c r="C4711" t="s">
        <v>179</v>
      </c>
      <c r="D4711" t="s">
        <v>180</v>
      </c>
      <c r="E4711" s="446" t="s">
        <v>9130</v>
      </c>
    </row>
    <row r="4712" spans="1:5" ht="14.4" x14ac:dyDescent="0.3">
      <c r="A4712">
        <v>11748</v>
      </c>
      <c r="B4712" t="s">
        <v>9131</v>
      </c>
      <c r="C4712" t="s">
        <v>179</v>
      </c>
      <c r="D4712" t="s">
        <v>180</v>
      </c>
      <c r="E4712" s="446" t="s">
        <v>9132</v>
      </c>
    </row>
    <row r="4713" spans="1:5" ht="14.4" x14ac:dyDescent="0.3">
      <c r="A4713">
        <v>11746</v>
      </c>
      <c r="B4713" t="s">
        <v>9133</v>
      </c>
      <c r="C4713" t="s">
        <v>179</v>
      </c>
      <c r="D4713" t="s">
        <v>180</v>
      </c>
      <c r="E4713" s="446" t="s">
        <v>9134</v>
      </c>
    </row>
    <row r="4714" spans="1:5" ht="14.4" x14ac:dyDescent="0.3">
      <c r="A4714">
        <v>11747</v>
      </c>
      <c r="B4714" t="s">
        <v>9135</v>
      </c>
      <c r="C4714" t="s">
        <v>179</v>
      </c>
      <c r="D4714" t="s">
        <v>180</v>
      </c>
      <c r="E4714" s="446" t="s">
        <v>9136</v>
      </c>
    </row>
    <row r="4715" spans="1:5" ht="14.4" x14ac:dyDescent="0.3">
      <c r="A4715">
        <v>11749</v>
      </c>
      <c r="B4715" t="s">
        <v>9137</v>
      </c>
      <c r="C4715" t="s">
        <v>179</v>
      </c>
      <c r="D4715" t="s">
        <v>180</v>
      </c>
      <c r="E4715" s="446" t="s">
        <v>1291</v>
      </c>
    </row>
    <row r="4716" spans="1:5" ht="14.4" x14ac:dyDescent="0.3">
      <c r="A4716">
        <v>10236</v>
      </c>
      <c r="B4716" t="s">
        <v>5798</v>
      </c>
      <c r="C4716" t="s">
        <v>179</v>
      </c>
      <c r="D4716" t="s">
        <v>180</v>
      </c>
      <c r="E4716" s="446" t="s">
        <v>9138</v>
      </c>
    </row>
    <row r="4717" spans="1:5" ht="14.4" x14ac:dyDescent="0.3">
      <c r="A4717">
        <v>10233</v>
      </c>
      <c r="B4717" t="s">
        <v>5799</v>
      </c>
      <c r="C4717" t="s">
        <v>179</v>
      </c>
      <c r="D4717" t="s">
        <v>180</v>
      </c>
      <c r="E4717" s="446" t="s">
        <v>9139</v>
      </c>
    </row>
    <row r="4718" spans="1:5" ht="14.4" x14ac:dyDescent="0.3">
      <c r="A4718">
        <v>10234</v>
      </c>
      <c r="B4718" t="s">
        <v>5800</v>
      </c>
      <c r="C4718" t="s">
        <v>179</v>
      </c>
      <c r="D4718" t="s">
        <v>180</v>
      </c>
      <c r="E4718" s="446" t="s">
        <v>9140</v>
      </c>
    </row>
    <row r="4719" spans="1:5" ht="14.4" x14ac:dyDescent="0.3">
      <c r="A4719">
        <v>10231</v>
      </c>
      <c r="B4719" t="s">
        <v>5801</v>
      </c>
      <c r="C4719" t="s">
        <v>179</v>
      </c>
      <c r="D4719" t="s">
        <v>180</v>
      </c>
      <c r="E4719" s="446" t="s">
        <v>9141</v>
      </c>
    </row>
    <row r="4720" spans="1:5" ht="14.4" x14ac:dyDescent="0.3">
      <c r="A4720">
        <v>10232</v>
      </c>
      <c r="B4720" t="s">
        <v>5802</v>
      </c>
      <c r="C4720" t="s">
        <v>179</v>
      </c>
      <c r="D4720" t="s">
        <v>180</v>
      </c>
      <c r="E4720" s="446" t="s">
        <v>9142</v>
      </c>
    </row>
    <row r="4721" spans="1:5" ht="14.4" x14ac:dyDescent="0.3">
      <c r="A4721">
        <v>10229</v>
      </c>
      <c r="B4721" t="s">
        <v>5803</v>
      </c>
      <c r="C4721" t="s">
        <v>179</v>
      </c>
      <c r="D4721" t="s">
        <v>189</v>
      </c>
      <c r="E4721" s="446" t="s">
        <v>9143</v>
      </c>
    </row>
    <row r="4722" spans="1:5" ht="14.4" x14ac:dyDescent="0.3">
      <c r="A4722">
        <v>10235</v>
      </c>
      <c r="B4722" t="s">
        <v>5804</v>
      </c>
      <c r="C4722" t="s">
        <v>179</v>
      </c>
      <c r="D4722" t="s">
        <v>180</v>
      </c>
      <c r="E4722" s="446" t="s">
        <v>8675</v>
      </c>
    </row>
    <row r="4723" spans="1:5" ht="14.4" x14ac:dyDescent="0.3">
      <c r="A4723">
        <v>10230</v>
      </c>
      <c r="B4723" t="s">
        <v>5805</v>
      </c>
      <c r="C4723" t="s">
        <v>179</v>
      </c>
      <c r="D4723" t="s">
        <v>180</v>
      </c>
      <c r="E4723" s="446" t="s">
        <v>9144</v>
      </c>
    </row>
    <row r="4724" spans="1:5" ht="14.4" x14ac:dyDescent="0.3">
      <c r="A4724">
        <v>10409</v>
      </c>
      <c r="B4724" t="s">
        <v>5806</v>
      </c>
      <c r="C4724" t="s">
        <v>179</v>
      </c>
      <c r="D4724" t="s">
        <v>180</v>
      </c>
      <c r="E4724" s="446" t="s">
        <v>9145</v>
      </c>
    </row>
    <row r="4725" spans="1:5" ht="14.4" x14ac:dyDescent="0.3">
      <c r="A4725">
        <v>10411</v>
      </c>
      <c r="B4725" t="s">
        <v>5807</v>
      </c>
      <c r="C4725" t="s">
        <v>179</v>
      </c>
      <c r="D4725" t="s">
        <v>180</v>
      </c>
      <c r="E4725" s="446" t="s">
        <v>9146</v>
      </c>
    </row>
    <row r="4726" spans="1:5" ht="14.4" x14ac:dyDescent="0.3">
      <c r="A4726">
        <v>10404</v>
      </c>
      <c r="B4726" t="s">
        <v>5808</v>
      </c>
      <c r="C4726" t="s">
        <v>179</v>
      </c>
      <c r="D4726" t="s">
        <v>180</v>
      </c>
      <c r="E4726" s="446" t="s">
        <v>7963</v>
      </c>
    </row>
    <row r="4727" spans="1:5" ht="14.4" x14ac:dyDescent="0.3">
      <c r="A4727">
        <v>10410</v>
      </c>
      <c r="B4727" t="s">
        <v>5809</v>
      </c>
      <c r="C4727" t="s">
        <v>179</v>
      </c>
      <c r="D4727" t="s">
        <v>180</v>
      </c>
      <c r="E4727" s="446" t="s">
        <v>9147</v>
      </c>
    </row>
    <row r="4728" spans="1:5" ht="14.4" x14ac:dyDescent="0.3">
      <c r="A4728">
        <v>10405</v>
      </c>
      <c r="B4728" t="s">
        <v>5810</v>
      </c>
      <c r="C4728" t="s">
        <v>179</v>
      </c>
      <c r="D4728" t="s">
        <v>180</v>
      </c>
      <c r="E4728" s="446" t="s">
        <v>9148</v>
      </c>
    </row>
    <row r="4729" spans="1:5" ht="14.4" x14ac:dyDescent="0.3">
      <c r="A4729">
        <v>10408</v>
      </c>
      <c r="B4729" t="s">
        <v>5811</v>
      </c>
      <c r="C4729" t="s">
        <v>179</v>
      </c>
      <c r="D4729" t="s">
        <v>180</v>
      </c>
      <c r="E4729" s="446" t="s">
        <v>9149</v>
      </c>
    </row>
    <row r="4730" spans="1:5" ht="14.4" x14ac:dyDescent="0.3">
      <c r="A4730">
        <v>10412</v>
      </c>
      <c r="B4730" t="s">
        <v>5812</v>
      </c>
      <c r="C4730" t="s">
        <v>179</v>
      </c>
      <c r="D4730" t="s">
        <v>180</v>
      </c>
      <c r="E4730" s="446" t="s">
        <v>9150</v>
      </c>
    </row>
    <row r="4731" spans="1:5" ht="14.4" x14ac:dyDescent="0.3">
      <c r="A4731">
        <v>10406</v>
      </c>
      <c r="B4731" t="s">
        <v>5813</v>
      </c>
      <c r="C4731" t="s">
        <v>179</v>
      </c>
      <c r="D4731" t="s">
        <v>180</v>
      </c>
      <c r="E4731" s="446" t="s">
        <v>9151</v>
      </c>
    </row>
    <row r="4732" spans="1:5" ht="14.4" x14ac:dyDescent="0.3">
      <c r="A4732">
        <v>10407</v>
      </c>
      <c r="B4732" t="s">
        <v>5814</v>
      </c>
      <c r="C4732" t="s">
        <v>179</v>
      </c>
      <c r="D4732" t="s">
        <v>180</v>
      </c>
      <c r="E4732" s="446" t="s">
        <v>9152</v>
      </c>
    </row>
    <row r="4733" spans="1:5" ht="14.4" x14ac:dyDescent="0.3">
      <c r="A4733">
        <v>10416</v>
      </c>
      <c r="B4733" t="s">
        <v>5815</v>
      </c>
      <c r="C4733" t="s">
        <v>179</v>
      </c>
      <c r="D4733" t="s">
        <v>180</v>
      </c>
      <c r="E4733" s="446" t="s">
        <v>9153</v>
      </c>
    </row>
    <row r="4734" spans="1:5" ht="14.4" x14ac:dyDescent="0.3">
      <c r="A4734">
        <v>10419</v>
      </c>
      <c r="B4734" t="s">
        <v>5816</v>
      </c>
      <c r="C4734" t="s">
        <v>179</v>
      </c>
      <c r="D4734" t="s">
        <v>180</v>
      </c>
      <c r="E4734" s="446" t="s">
        <v>9154</v>
      </c>
    </row>
    <row r="4735" spans="1:5" ht="14.4" x14ac:dyDescent="0.3">
      <c r="A4735">
        <v>21092</v>
      </c>
      <c r="B4735" t="s">
        <v>5817</v>
      </c>
      <c r="C4735" t="s">
        <v>179</v>
      </c>
      <c r="D4735" t="s">
        <v>180</v>
      </c>
      <c r="E4735" s="446" t="s">
        <v>9155</v>
      </c>
    </row>
    <row r="4736" spans="1:5" ht="14.4" x14ac:dyDescent="0.3">
      <c r="A4736">
        <v>10418</v>
      </c>
      <c r="B4736" t="s">
        <v>5818</v>
      </c>
      <c r="C4736" t="s">
        <v>179</v>
      </c>
      <c r="D4736" t="s">
        <v>180</v>
      </c>
      <c r="E4736" s="446" t="s">
        <v>9156</v>
      </c>
    </row>
    <row r="4737" spans="1:5" ht="14.4" x14ac:dyDescent="0.3">
      <c r="A4737">
        <v>12657</v>
      </c>
      <c r="B4737" t="s">
        <v>5819</v>
      </c>
      <c r="C4737" t="s">
        <v>179</v>
      </c>
      <c r="D4737" t="s">
        <v>180</v>
      </c>
      <c r="E4737" s="446" t="s">
        <v>9157</v>
      </c>
    </row>
    <row r="4738" spans="1:5" ht="14.4" x14ac:dyDescent="0.3">
      <c r="A4738">
        <v>10417</v>
      </c>
      <c r="B4738" t="s">
        <v>5820</v>
      </c>
      <c r="C4738" t="s">
        <v>179</v>
      </c>
      <c r="D4738" t="s">
        <v>180</v>
      </c>
      <c r="E4738" s="446" t="s">
        <v>9158</v>
      </c>
    </row>
    <row r="4739" spans="1:5" ht="14.4" x14ac:dyDescent="0.3">
      <c r="A4739">
        <v>10413</v>
      </c>
      <c r="B4739" t="s">
        <v>5821</v>
      </c>
      <c r="C4739" t="s">
        <v>179</v>
      </c>
      <c r="D4739" t="s">
        <v>180</v>
      </c>
      <c r="E4739" s="446" t="s">
        <v>9159</v>
      </c>
    </row>
    <row r="4740" spans="1:5" ht="14.4" x14ac:dyDescent="0.3">
      <c r="A4740">
        <v>10414</v>
      </c>
      <c r="B4740" t="s">
        <v>5822</v>
      </c>
      <c r="C4740" t="s">
        <v>179</v>
      </c>
      <c r="D4740" t="s">
        <v>180</v>
      </c>
      <c r="E4740" s="446" t="s">
        <v>9160</v>
      </c>
    </row>
    <row r="4741" spans="1:5" ht="14.4" x14ac:dyDescent="0.3">
      <c r="A4741">
        <v>10415</v>
      </c>
      <c r="B4741" t="s">
        <v>5823</v>
      </c>
      <c r="C4741" t="s">
        <v>179</v>
      </c>
      <c r="D4741" t="s">
        <v>180</v>
      </c>
      <c r="E4741" s="446" t="s">
        <v>9161</v>
      </c>
    </row>
    <row r="4742" spans="1:5" ht="14.4" x14ac:dyDescent="0.3">
      <c r="A4742">
        <v>38643</v>
      </c>
      <c r="B4742" t="s">
        <v>9162</v>
      </c>
      <c r="C4742" t="s">
        <v>179</v>
      </c>
      <c r="D4742" t="s">
        <v>180</v>
      </c>
      <c r="E4742" s="446" t="s">
        <v>9163</v>
      </c>
    </row>
    <row r="4743" spans="1:5" ht="14.4" x14ac:dyDescent="0.3">
      <c r="A4743">
        <v>6157</v>
      </c>
      <c r="B4743" t="s">
        <v>9164</v>
      </c>
      <c r="C4743" t="s">
        <v>179</v>
      </c>
      <c r="D4743" t="s">
        <v>180</v>
      </c>
      <c r="E4743" s="446" t="s">
        <v>9165</v>
      </c>
    </row>
    <row r="4744" spans="1:5" ht="14.4" x14ac:dyDescent="0.3">
      <c r="A4744">
        <v>6158</v>
      </c>
      <c r="B4744" t="s">
        <v>5824</v>
      </c>
      <c r="C4744" t="s">
        <v>179</v>
      </c>
      <c r="D4744" t="s">
        <v>180</v>
      </c>
      <c r="E4744" s="446" t="s">
        <v>8316</v>
      </c>
    </row>
    <row r="4745" spans="1:5" ht="14.4" x14ac:dyDescent="0.3">
      <c r="A4745">
        <v>6153</v>
      </c>
      <c r="B4745" t="s">
        <v>5825</v>
      </c>
      <c r="C4745" t="s">
        <v>179</v>
      </c>
      <c r="D4745" t="s">
        <v>180</v>
      </c>
      <c r="E4745" s="446" t="s">
        <v>9166</v>
      </c>
    </row>
    <row r="4746" spans="1:5" ht="14.4" x14ac:dyDescent="0.3">
      <c r="A4746">
        <v>6156</v>
      </c>
      <c r="B4746" t="s">
        <v>9167</v>
      </c>
      <c r="C4746" t="s">
        <v>179</v>
      </c>
      <c r="D4746" t="s">
        <v>180</v>
      </c>
      <c r="E4746" s="446" t="s">
        <v>2081</v>
      </c>
    </row>
    <row r="4747" spans="1:5" ht="14.4" x14ac:dyDescent="0.3">
      <c r="A4747">
        <v>6154</v>
      </c>
      <c r="B4747" t="s">
        <v>5828</v>
      </c>
      <c r="C4747" t="s">
        <v>179</v>
      </c>
      <c r="D4747" t="s">
        <v>180</v>
      </c>
      <c r="E4747" s="446" t="s">
        <v>9168</v>
      </c>
    </row>
    <row r="4748" spans="1:5" ht="14.4" x14ac:dyDescent="0.3">
      <c r="A4748">
        <v>6155</v>
      </c>
      <c r="B4748" t="s">
        <v>9169</v>
      </c>
      <c r="C4748" t="s">
        <v>179</v>
      </c>
      <c r="D4748" t="s">
        <v>180</v>
      </c>
      <c r="E4748" s="446" t="s">
        <v>3826</v>
      </c>
    </row>
    <row r="4749" spans="1:5" ht="14.4" x14ac:dyDescent="0.3">
      <c r="A4749">
        <v>43595</v>
      </c>
      <c r="B4749" t="s">
        <v>5832</v>
      </c>
      <c r="C4749" t="s">
        <v>179</v>
      </c>
      <c r="D4749" t="s">
        <v>180</v>
      </c>
      <c r="E4749" s="446" t="s">
        <v>1584</v>
      </c>
    </row>
    <row r="4750" spans="1:5" ht="14.4" x14ac:dyDescent="0.3">
      <c r="A4750">
        <v>43596</v>
      </c>
      <c r="B4750" t="s">
        <v>5833</v>
      </c>
      <c r="C4750" t="s">
        <v>179</v>
      </c>
      <c r="D4750" t="s">
        <v>180</v>
      </c>
      <c r="E4750" s="446" t="s">
        <v>916</v>
      </c>
    </row>
    <row r="4751" spans="1:5" ht="14.4" x14ac:dyDescent="0.3">
      <c r="A4751">
        <v>38108</v>
      </c>
      <c r="B4751" t="s">
        <v>5834</v>
      </c>
      <c r="C4751" t="s">
        <v>179</v>
      </c>
      <c r="D4751" t="s">
        <v>180</v>
      </c>
      <c r="E4751" s="446" t="s">
        <v>4630</v>
      </c>
    </row>
    <row r="4752" spans="1:5" ht="14.4" x14ac:dyDescent="0.3">
      <c r="A4752">
        <v>38087</v>
      </c>
      <c r="B4752" t="s">
        <v>5836</v>
      </c>
      <c r="C4752" t="s">
        <v>179</v>
      </c>
      <c r="D4752" t="s">
        <v>180</v>
      </c>
      <c r="E4752" s="446" t="s">
        <v>9170</v>
      </c>
    </row>
    <row r="4753" spans="1:5" ht="14.4" x14ac:dyDescent="0.3">
      <c r="A4753">
        <v>38109</v>
      </c>
      <c r="B4753" t="s">
        <v>5838</v>
      </c>
      <c r="C4753" t="s">
        <v>179</v>
      </c>
      <c r="D4753" t="s">
        <v>180</v>
      </c>
      <c r="E4753" s="446" t="s">
        <v>9171</v>
      </c>
    </row>
    <row r="4754" spans="1:5" ht="14.4" x14ac:dyDescent="0.3">
      <c r="A4754">
        <v>38088</v>
      </c>
      <c r="B4754" t="s">
        <v>5840</v>
      </c>
      <c r="C4754" t="s">
        <v>179</v>
      </c>
      <c r="D4754" t="s">
        <v>180</v>
      </c>
      <c r="E4754" s="446" t="s">
        <v>9172</v>
      </c>
    </row>
    <row r="4755" spans="1:5" ht="14.4" x14ac:dyDescent="0.3">
      <c r="A4755">
        <v>38110</v>
      </c>
      <c r="B4755" t="s">
        <v>5842</v>
      </c>
      <c r="C4755" t="s">
        <v>179</v>
      </c>
      <c r="D4755" t="s">
        <v>180</v>
      </c>
      <c r="E4755" s="446" t="s">
        <v>8681</v>
      </c>
    </row>
    <row r="4756" spans="1:5" ht="14.4" x14ac:dyDescent="0.3">
      <c r="A4756">
        <v>38089</v>
      </c>
      <c r="B4756" t="s">
        <v>5844</v>
      </c>
      <c r="C4756" t="s">
        <v>179</v>
      </c>
      <c r="D4756" t="s">
        <v>180</v>
      </c>
      <c r="E4756" s="446" t="s">
        <v>6587</v>
      </c>
    </row>
    <row r="4757" spans="1:5" ht="14.4" x14ac:dyDescent="0.3">
      <c r="A4757">
        <v>38111</v>
      </c>
      <c r="B4757" t="s">
        <v>5846</v>
      </c>
      <c r="C4757" t="s">
        <v>179</v>
      </c>
      <c r="D4757" t="s">
        <v>180</v>
      </c>
      <c r="E4757" s="446" t="s">
        <v>7981</v>
      </c>
    </row>
    <row r="4758" spans="1:5" ht="14.4" x14ac:dyDescent="0.3">
      <c r="A4758">
        <v>38090</v>
      </c>
      <c r="B4758" t="s">
        <v>5848</v>
      </c>
      <c r="C4758" t="s">
        <v>179</v>
      </c>
      <c r="D4758" t="s">
        <v>180</v>
      </c>
      <c r="E4758" s="446" t="s">
        <v>1273</v>
      </c>
    </row>
    <row r="4759" spans="1:5" ht="14.4" x14ac:dyDescent="0.3">
      <c r="A4759">
        <v>13726</v>
      </c>
      <c r="B4759" t="s">
        <v>5850</v>
      </c>
      <c r="C4759" t="s">
        <v>179</v>
      </c>
      <c r="D4759" t="s">
        <v>180</v>
      </c>
      <c r="E4759" s="446" t="s">
        <v>5851</v>
      </c>
    </row>
    <row r="4760" spans="1:5" ht="14.4" x14ac:dyDescent="0.3">
      <c r="A4760">
        <v>38400</v>
      </c>
      <c r="B4760" t="s">
        <v>5852</v>
      </c>
      <c r="C4760" t="s">
        <v>179</v>
      </c>
      <c r="D4760" t="s">
        <v>180</v>
      </c>
      <c r="E4760" s="446" t="s">
        <v>5074</v>
      </c>
    </row>
    <row r="4761" spans="1:5" ht="14.4" x14ac:dyDescent="0.3">
      <c r="A4761">
        <v>12627</v>
      </c>
      <c r="B4761" t="s">
        <v>5853</v>
      </c>
      <c r="C4761" t="s">
        <v>179</v>
      </c>
      <c r="D4761" t="s">
        <v>180</v>
      </c>
      <c r="E4761" s="446" t="s">
        <v>2830</v>
      </c>
    </row>
    <row r="4762" spans="1:5" ht="14.4" x14ac:dyDescent="0.3">
      <c r="A4762">
        <v>39996</v>
      </c>
      <c r="B4762" t="s">
        <v>9173</v>
      </c>
      <c r="C4762" t="s">
        <v>247</v>
      </c>
      <c r="D4762" t="s">
        <v>180</v>
      </c>
      <c r="E4762" s="446" t="s">
        <v>2519</v>
      </c>
    </row>
    <row r="4763" spans="1:5" ht="14.4" x14ac:dyDescent="0.3">
      <c r="A4763">
        <v>10478</v>
      </c>
      <c r="B4763" t="s">
        <v>5855</v>
      </c>
      <c r="C4763" t="s">
        <v>254</v>
      </c>
      <c r="D4763" t="s">
        <v>189</v>
      </c>
      <c r="E4763" s="446" t="s">
        <v>9174</v>
      </c>
    </row>
    <row r="4764" spans="1:5" ht="14.4" x14ac:dyDescent="0.3">
      <c r="A4764">
        <v>10481</v>
      </c>
      <c r="B4764" t="s">
        <v>5857</v>
      </c>
      <c r="C4764" t="s">
        <v>254</v>
      </c>
      <c r="D4764" t="s">
        <v>180</v>
      </c>
      <c r="E4764" s="446" t="s">
        <v>9175</v>
      </c>
    </row>
    <row r="4765" spans="1:5" ht="14.4" x14ac:dyDescent="0.3">
      <c r="A4765">
        <v>10475</v>
      </c>
      <c r="B4765" t="s">
        <v>5859</v>
      </c>
      <c r="C4765" t="s">
        <v>254</v>
      </c>
      <c r="D4765" t="s">
        <v>180</v>
      </c>
      <c r="E4765" s="446" t="s">
        <v>9176</v>
      </c>
    </row>
    <row r="4766" spans="1:5" ht="14.4" x14ac:dyDescent="0.3">
      <c r="A4766">
        <v>4030</v>
      </c>
      <c r="B4766" t="s">
        <v>5861</v>
      </c>
      <c r="C4766" t="s">
        <v>693</v>
      </c>
      <c r="D4766" t="s">
        <v>180</v>
      </c>
      <c r="E4766" s="446" t="s">
        <v>4284</v>
      </c>
    </row>
    <row r="4767" spans="1:5" ht="14.4" x14ac:dyDescent="0.3">
      <c r="A4767">
        <v>4031</v>
      </c>
      <c r="B4767" t="s">
        <v>5862</v>
      </c>
      <c r="C4767" t="s">
        <v>693</v>
      </c>
      <c r="D4767" t="s">
        <v>180</v>
      </c>
      <c r="E4767" s="446" t="s">
        <v>5863</v>
      </c>
    </row>
    <row r="4768" spans="1:5" ht="14.4" x14ac:dyDescent="0.3">
      <c r="A4768">
        <v>39399</v>
      </c>
      <c r="B4768" t="s">
        <v>5864</v>
      </c>
      <c r="C4768" t="s">
        <v>179</v>
      </c>
      <c r="D4768" t="s">
        <v>180</v>
      </c>
      <c r="E4768" s="446" t="s">
        <v>9177</v>
      </c>
    </row>
    <row r="4769" spans="1:5" ht="14.4" x14ac:dyDescent="0.3">
      <c r="A4769">
        <v>39400</v>
      </c>
      <c r="B4769" t="s">
        <v>5866</v>
      </c>
      <c r="C4769" t="s">
        <v>179</v>
      </c>
      <c r="D4769" t="s">
        <v>180</v>
      </c>
      <c r="E4769" s="446" t="s">
        <v>9178</v>
      </c>
    </row>
    <row r="4770" spans="1:5" ht="14.4" x14ac:dyDescent="0.3">
      <c r="A4770">
        <v>39401</v>
      </c>
      <c r="B4770" t="s">
        <v>5868</v>
      </c>
      <c r="C4770" t="s">
        <v>179</v>
      </c>
      <c r="D4770" t="s">
        <v>180</v>
      </c>
      <c r="E4770" s="446" t="s">
        <v>9179</v>
      </c>
    </row>
    <row r="4771" spans="1:5" ht="14.4" x14ac:dyDescent="0.3">
      <c r="A4771">
        <v>11652</v>
      </c>
      <c r="B4771" t="s">
        <v>5870</v>
      </c>
      <c r="C4771" t="s">
        <v>179</v>
      </c>
      <c r="D4771" t="s">
        <v>189</v>
      </c>
      <c r="E4771" s="446" t="s">
        <v>9180</v>
      </c>
    </row>
    <row r="4772" spans="1:5" ht="14.4" x14ac:dyDescent="0.3">
      <c r="A4772">
        <v>13896</v>
      </c>
      <c r="B4772" t="s">
        <v>5872</v>
      </c>
      <c r="C4772" t="s">
        <v>179</v>
      </c>
      <c r="D4772" t="s">
        <v>180</v>
      </c>
      <c r="E4772" s="446" t="s">
        <v>9181</v>
      </c>
    </row>
    <row r="4773" spans="1:5" ht="14.4" x14ac:dyDescent="0.3">
      <c r="A4773">
        <v>13475</v>
      </c>
      <c r="B4773" t="s">
        <v>5874</v>
      </c>
      <c r="C4773" t="s">
        <v>179</v>
      </c>
      <c r="D4773" t="s">
        <v>180</v>
      </c>
      <c r="E4773" s="446" t="s">
        <v>9182</v>
      </c>
    </row>
    <row r="4774" spans="1:5" ht="14.4" x14ac:dyDescent="0.3">
      <c r="A4774">
        <v>44491</v>
      </c>
      <c r="B4774" t="s">
        <v>5876</v>
      </c>
      <c r="C4774" t="s">
        <v>179</v>
      </c>
      <c r="D4774" t="s">
        <v>180</v>
      </c>
      <c r="E4774" s="446" t="s">
        <v>9183</v>
      </c>
    </row>
    <row r="4775" spans="1:5" ht="14.4" x14ac:dyDescent="0.3">
      <c r="A4775">
        <v>44470</v>
      </c>
      <c r="B4775" t="s">
        <v>5878</v>
      </c>
      <c r="C4775" t="s">
        <v>179</v>
      </c>
      <c r="D4775" t="s">
        <v>180</v>
      </c>
      <c r="E4775" s="446" t="s">
        <v>9184</v>
      </c>
    </row>
    <row r="4776" spans="1:5" ht="14.4" x14ac:dyDescent="0.3">
      <c r="A4776">
        <v>13476</v>
      </c>
      <c r="B4776" t="s">
        <v>5880</v>
      </c>
      <c r="C4776" t="s">
        <v>179</v>
      </c>
      <c r="D4776" t="s">
        <v>180</v>
      </c>
      <c r="E4776" s="446" t="s">
        <v>9185</v>
      </c>
    </row>
    <row r="4777" spans="1:5" ht="14.4" x14ac:dyDescent="0.3">
      <c r="A4777">
        <v>10488</v>
      </c>
      <c r="B4777" t="s">
        <v>5882</v>
      </c>
      <c r="C4777" t="s">
        <v>179</v>
      </c>
      <c r="D4777" t="s">
        <v>189</v>
      </c>
      <c r="E4777" s="446" t="s">
        <v>9186</v>
      </c>
    </row>
    <row r="4778" spans="1:5" ht="14.4" x14ac:dyDescent="0.3">
      <c r="A4778">
        <v>13606</v>
      </c>
      <c r="B4778" t="s">
        <v>5884</v>
      </c>
      <c r="C4778" t="s">
        <v>179</v>
      </c>
      <c r="D4778" t="s">
        <v>180</v>
      </c>
      <c r="E4778" s="446" t="s">
        <v>9187</v>
      </c>
    </row>
    <row r="4779" spans="1:5" ht="14.4" x14ac:dyDescent="0.3">
      <c r="A4779">
        <v>10489</v>
      </c>
      <c r="B4779" t="s">
        <v>5886</v>
      </c>
      <c r="C4779" t="s">
        <v>375</v>
      </c>
      <c r="D4779" t="s">
        <v>180</v>
      </c>
      <c r="E4779" s="446" t="s">
        <v>6382</v>
      </c>
    </row>
    <row r="4780" spans="1:5" ht="14.4" x14ac:dyDescent="0.3">
      <c r="A4780">
        <v>41073</v>
      </c>
      <c r="B4780" t="s">
        <v>5887</v>
      </c>
      <c r="C4780" t="s">
        <v>378</v>
      </c>
      <c r="D4780" t="s">
        <v>180</v>
      </c>
      <c r="E4780" s="446" t="s">
        <v>9188</v>
      </c>
    </row>
    <row r="4781" spans="1:5" ht="14.4" x14ac:dyDescent="0.3">
      <c r="A4781">
        <v>34391</v>
      </c>
      <c r="B4781" t="s">
        <v>5889</v>
      </c>
      <c r="C4781" t="s">
        <v>693</v>
      </c>
      <c r="D4781" t="s">
        <v>180</v>
      </c>
      <c r="E4781" s="446" t="s">
        <v>9189</v>
      </c>
    </row>
    <row r="4782" spans="1:5" ht="14.4" x14ac:dyDescent="0.3">
      <c r="A4782">
        <v>10496</v>
      </c>
      <c r="B4782" t="s">
        <v>5891</v>
      </c>
      <c r="C4782" t="s">
        <v>693</v>
      </c>
      <c r="D4782" t="s">
        <v>180</v>
      </c>
      <c r="E4782" s="446" t="s">
        <v>9190</v>
      </c>
    </row>
    <row r="4783" spans="1:5" ht="14.4" x14ac:dyDescent="0.3">
      <c r="A4783">
        <v>10497</v>
      </c>
      <c r="B4783" t="s">
        <v>9191</v>
      </c>
      <c r="C4783" t="s">
        <v>693</v>
      </c>
      <c r="D4783" t="s">
        <v>180</v>
      </c>
      <c r="E4783" s="446" t="s">
        <v>9192</v>
      </c>
    </row>
    <row r="4784" spans="1:5" ht="14.4" x14ac:dyDescent="0.3">
      <c r="A4784">
        <v>10504</v>
      </c>
      <c r="B4784" t="s">
        <v>5895</v>
      </c>
      <c r="C4784" t="s">
        <v>693</v>
      </c>
      <c r="D4784" t="s">
        <v>180</v>
      </c>
      <c r="E4784" s="446" t="s">
        <v>9193</v>
      </c>
    </row>
    <row r="4785" spans="1:5" ht="14.4" x14ac:dyDescent="0.3">
      <c r="A4785">
        <v>34390</v>
      </c>
      <c r="B4785" t="s">
        <v>5897</v>
      </c>
      <c r="C4785" t="s">
        <v>693</v>
      </c>
      <c r="D4785" t="s">
        <v>180</v>
      </c>
      <c r="E4785" s="446" t="s">
        <v>9194</v>
      </c>
    </row>
    <row r="4786" spans="1:5" ht="14.4" x14ac:dyDescent="0.3">
      <c r="A4786">
        <v>34389</v>
      </c>
      <c r="B4786" t="s">
        <v>5899</v>
      </c>
      <c r="C4786" t="s">
        <v>693</v>
      </c>
      <c r="D4786" t="s">
        <v>180</v>
      </c>
      <c r="E4786" s="446" t="s">
        <v>9195</v>
      </c>
    </row>
    <row r="4787" spans="1:5" ht="14.4" x14ac:dyDescent="0.3">
      <c r="A4787">
        <v>34388</v>
      </c>
      <c r="B4787" t="s">
        <v>5901</v>
      </c>
      <c r="C4787" t="s">
        <v>693</v>
      </c>
      <c r="D4787" t="s">
        <v>180</v>
      </c>
      <c r="E4787" s="446" t="s">
        <v>9196</v>
      </c>
    </row>
    <row r="4788" spans="1:5" ht="14.4" x14ac:dyDescent="0.3">
      <c r="A4788">
        <v>34387</v>
      </c>
      <c r="B4788" t="s">
        <v>5903</v>
      </c>
      <c r="C4788" t="s">
        <v>693</v>
      </c>
      <c r="D4788" t="s">
        <v>180</v>
      </c>
      <c r="E4788" s="446" t="s">
        <v>9197</v>
      </c>
    </row>
    <row r="4789" spans="1:5" ht="14.4" x14ac:dyDescent="0.3">
      <c r="A4789">
        <v>11188</v>
      </c>
      <c r="B4789" t="s">
        <v>5905</v>
      </c>
      <c r="C4789" t="s">
        <v>693</v>
      </c>
      <c r="D4789" t="s">
        <v>180</v>
      </c>
      <c r="E4789" s="446" t="s">
        <v>9198</v>
      </c>
    </row>
    <row r="4790" spans="1:5" ht="14.4" x14ac:dyDescent="0.3">
      <c r="A4790">
        <v>11189</v>
      </c>
      <c r="B4790" t="s">
        <v>5907</v>
      </c>
      <c r="C4790" t="s">
        <v>693</v>
      </c>
      <c r="D4790" t="s">
        <v>180</v>
      </c>
      <c r="E4790" s="446" t="s">
        <v>3784</v>
      </c>
    </row>
    <row r="4791" spans="1:5" ht="14.4" x14ac:dyDescent="0.3">
      <c r="A4791">
        <v>21107</v>
      </c>
      <c r="B4791" t="s">
        <v>5909</v>
      </c>
      <c r="C4791" t="s">
        <v>693</v>
      </c>
      <c r="D4791" t="s">
        <v>180</v>
      </c>
      <c r="E4791" s="446" t="s">
        <v>9199</v>
      </c>
    </row>
    <row r="4792" spans="1:5" ht="14.4" x14ac:dyDescent="0.3">
      <c r="A4792">
        <v>34386</v>
      </c>
      <c r="B4792" t="s">
        <v>5911</v>
      </c>
      <c r="C4792" t="s">
        <v>693</v>
      </c>
      <c r="D4792" t="s">
        <v>180</v>
      </c>
      <c r="E4792" s="446" t="s">
        <v>9200</v>
      </c>
    </row>
    <row r="4793" spans="1:5" ht="14.4" x14ac:dyDescent="0.3">
      <c r="A4793">
        <v>10490</v>
      </c>
      <c r="B4793" t="s">
        <v>5913</v>
      </c>
      <c r="C4793" t="s">
        <v>693</v>
      </c>
      <c r="D4793" t="s">
        <v>180</v>
      </c>
      <c r="E4793" s="446" t="s">
        <v>9201</v>
      </c>
    </row>
    <row r="4794" spans="1:5" ht="14.4" x14ac:dyDescent="0.3">
      <c r="A4794">
        <v>10492</v>
      </c>
      <c r="B4794" t="s">
        <v>5915</v>
      </c>
      <c r="C4794" t="s">
        <v>693</v>
      </c>
      <c r="D4794" t="s">
        <v>189</v>
      </c>
      <c r="E4794" s="446" t="s">
        <v>9202</v>
      </c>
    </row>
    <row r="4795" spans="1:5" ht="14.4" x14ac:dyDescent="0.3">
      <c r="A4795">
        <v>10493</v>
      </c>
      <c r="B4795" t="s">
        <v>5917</v>
      </c>
      <c r="C4795" t="s">
        <v>693</v>
      </c>
      <c r="D4795" t="s">
        <v>180</v>
      </c>
      <c r="E4795" s="446" t="s">
        <v>9195</v>
      </c>
    </row>
    <row r="4796" spans="1:5" ht="14.4" x14ac:dyDescent="0.3">
      <c r="A4796">
        <v>10491</v>
      </c>
      <c r="B4796" t="s">
        <v>5918</v>
      </c>
      <c r="C4796" t="s">
        <v>693</v>
      </c>
      <c r="D4796" t="s">
        <v>180</v>
      </c>
      <c r="E4796" s="446" t="s">
        <v>9203</v>
      </c>
    </row>
    <row r="4797" spans="1:5" ht="14.4" x14ac:dyDescent="0.3">
      <c r="A4797">
        <v>34385</v>
      </c>
      <c r="B4797" t="s">
        <v>5920</v>
      </c>
      <c r="C4797" t="s">
        <v>693</v>
      </c>
      <c r="D4797" t="s">
        <v>180</v>
      </c>
      <c r="E4797" s="446" t="s">
        <v>9204</v>
      </c>
    </row>
    <row r="4798" spans="1:5" ht="14.4" x14ac:dyDescent="0.3">
      <c r="A4798">
        <v>10499</v>
      </c>
      <c r="B4798" t="s">
        <v>5922</v>
      </c>
      <c r="C4798" t="s">
        <v>693</v>
      </c>
      <c r="D4798" t="s">
        <v>180</v>
      </c>
      <c r="E4798" s="446" t="s">
        <v>9205</v>
      </c>
    </row>
    <row r="4799" spans="1:5" ht="14.4" x14ac:dyDescent="0.3">
      <c r="A4799">
        <v>34384</v>
      </c>
      <c r="B4799" t="s">
        <v>5924</v>
      </c>
      <c r="C4799" t="s">
        <v>693</v>
      </c>
      <c r="D4799" t="s">
        <v>180</v>
      </c>
      <c r="E4799" s="446" t="s">
        <v>9200</v>
      </c>
    </row>
    <row r="4800" spans="1:5" ht="14.4" x14ac:dyDescent="0.3">
      <c r="A4800">
        <v>11185</v>
      </c>
      <c r="B4800" t="s">
        <v>5925</v>
      </c>
      <c r="C4800" t="s">
        <v>693</v>
      </c>
      <c r="D4800" t="s">
        <v>180</v>
      </c>
      <c r="E4800" s="446" t="s">
        <v>5928</v>
      </c>
    </row>
    <row r="4801" spans="1:5" ht="14.4" x14ac:dyDescent="0.3">
      <c r="A4801">
        <v>10507</v>
      </c>
      <c r="B4801" t="s">
        <v>5927</v>
      </c>
      <c r="C4801" t="s">
        <v>693</v>
      </c>
      <c r="D4801" t="s">
        <v>180</v>
      </c>
      <c r="E4801" s="446" t="s">
        <v>9206</v>
      </c>
    </row>
    <row r="4802" spans="1:5" ht="14.4" x14ac:dyDescent="0.3">
      <c r="A4802">
        <v>10505</v>
      </c>
      <c r="B4802" t="s">
        <v>5929</v>
      </c>
      <c r="C4802" t="s">
        <v>693</v>
      </c>
      <c r="D4802" t="s">
        <v>180</v>
      </c>
      <c r="E4802" s="446" t="s">
        <v>9207</v>
      </c>
    </row>
    <row r="4803" spans="1:5" ht="14.4" x14ac:dyDescent="0.3">
      <c r="A4803">
        <v>10506</v>
      </c>
      <c r="B4803" t="s">
        <v>5931</v>
      </c>
      <c r="C4803" t="s">
        <v>693</v>
      </c>
      <c r="D4803" t="s">
        <v>180</v>
      </c>
      <c r="E4803" s="446" t="s">
        <v>9208</v>
      </c>
    </row>
    <row r="4804" spans="1:5" ht="14.4" x14ac:dyDescent="0.3">
      <c r="A4804">
        <v>5031</v>
      </c>
      <c r="B4804" t="s">
        <v>5933</v>
      </c>
      <c r="C4804" t="s">
        <v>693</v>
      </c>
      <c r="D4804" t="s">
        <v>189</v>
      </c>
      <c r="E4804" s="446" t="s">
        <v>9209</v>
      </c>
    </row>
    <row r="4805" spans="1:5" ht="14.4" x14ac:dyDescent="0.3">
      <c r="A4805">
        <v>10502</v>
      </c>
      <c r="B4805" t="s">
        <v>5935</v>
      </c>
      <c r="C4805" t="s">
        <v>693</v>
      </c>
      <c r="D4805" t="s">
        <v>180</v>
      </c>
      <c r="E4805" s="446" t="s">
        <v>9210</v>
      </c>
    </row>
    <row r="4806" spans="1:5" ht="14.4" x14ac:dyDescent="0.3">
      <c r="A4806">
        <v>10501</v>
      </c>
      <c r="B4806" t="s">
        <v>5937</v>
      </c>
      <c r="C4806" t="s">
        <v>693</v>
      </c>
      <c r="D4806" t="s">
        <v>180</v>
      </c>
      <c r="E4806" s="446" t="s">
        <v>9211</v>
      </c>
    </row>
    <row r="4807" spans="1:5" ht="14.4" x14ac:dyDescent="0.3">
      <c r="A4807">
        <v>10503</v>
      </c>
      <c r="B4807" t="s">
        <v>5939</v>
      </c>
      <c r="C4807" t="s">
        <v>693</v>
      </c>
      <c r="D4807" t="s">
        <v>180</v>
      </c>
      <c r="E4807" s="446" t="s">
        <v>9212</v>
      </c>
    </row>
    <row r="4808" spans="1:5" ht="14.4" x14ac:dyDescent="0.3">
      <c r="A4808">
        <v>4500</v>
      </c>
      <c r="B4808" t="s">
        <v>5941</v>
      </c>
      <c r="C4808" t="s">
        <v>247</v>
      </c>
      <c r="D4808" t="s">
        <v>180</v>
      </c>
      <c r="E4808" s="446" t="s">
        <v>9213</v>
      </c>
    </row>
    <row r="4809" spans="1:5" ht="14.4" x14ac:dyDescent="0.3">
      <c r="A4809">
        <v>4448</v>
      </c>
      <c r="B4809" t="s">
        <v>5942</v>
      </c>
      <c r="C4809" t="s">
        <v>247</v>
      </c>
      <c r="D4809" t="s">
        <v>180</v>
      </c>
      <c r="E4809" s="446" t="s">
        <v>9214</v>
      </c>
    </row>
    <row r="4810" spans="1:5" ht="14.4" x14ac:dyDescent="0.3">
      <c r="A4810">
        <v>20213</v>
      </c>
      <c r="B4810" t="s">
        <v>5944</v>
      </c>
      <c r="C4810" t="s">
        <v>247</v>
      </c>
      <c r="D4810" t="s">
        <v>180</v>
      </c>
      <c r="E4810" s="446" t="s">
        <v>9215</v>
      </c>
    </row>
    <row r="4811" spans="1:5" ht="14.4" x14ac:dyDescent="0.3">
      <c r="A4811">
        <v>20211</v>
      </c>
      <c r="B4811" t="s">
        <v>5946</v>
      </c>
      <c r="C4811" t="s">
        <v>247</v>
      </c>
      <c r="D4811" t="s">
        <v>180</v>
      </c>
      <c r="E4811" s="446" t="s">
        <v>9216</v>
      </c>
    </row>
    <row r="4812" spans="1:5" ht="14.4" x14ac:dyDescent="0.3">
      <c r="A4812">
        <v>40270</v>
      </c>
      <c r="B4812" t="s">
        <v>9217</v>
      </c>
      <c r="C4812" t="s">
        <v>247</v>
      </c>
      <c r="D4812" t="s">
        <v>189</v>
      </c>
      <c r="E4812" s="446" t="s">
        <v>9218</v>
      </c>
    </row>
    <row r="4813" spans="1:5" ht="14.4" x14ac:dyDescent="0.3">
      <c r="A4813">
        <v>4425</v>
      </c>
      <c r="B4813" t="s">
        <v>5950</v>
      </c>
      <c r="C4813" t="s">
        <v>247</v>
      </c>
      <c r="D4813" t="s">
        <v>180</v>
      </c>
      <c r="E4813" s="446" t="s">
        <v>9219</v>
      </c>
    </row>
    <row r="4814" spans="1:5" ht="14.4" x14ac:dyDescent="0.3">
      <c r="A4814">
        <v>4472</v>
      </c>
      <c r="B4814" t="s">
        <v>5951</v>
      </c>
      <c r="C4814" t="s">
        <v>247</v>
      </c>
      <c r="D4814" t="s">
        <v>180</v>
      </c>
      <c r="E4814" s="446" t="s">
        <v>653</v>
      </c>
    </row>
    <row r="4815" spans="1:5" ht="14.4" x14ac:dyDescent="0.3">
      <c r="A4815">
        <v>35272</v>
      </c>
      <c r="B4815" t="s">
        <v>5953</v>
      </c>
      <c r="C4815" t="s">
        <v>247</v>
      </c>
      <c r="D4815" t="s">
        <v>180</v>
      </c>
      <c r="E4815" s="446" t="s">
        <v>9220</v>
      </c>
    </row>
    <row r="4816" spans="1:5" ht="14.4" x14ac:dyDescent="0.3">
      <c r="A4816">
        <v>4481</v>
      </c>
      <c r="B4816" t="s">
        <v>5955</v>
      </c>
      <c r="C4816" t="s">
        <v>247</v>
      </c>
      <c r="D4816" t="s">
        <v>180</v>
      </c>
      <c r="E4816" s="446" t="s">
        <v>9221</v>
      </c>
    </row>
    <row r="4817" spans="1:5" ht="14.4" x14ac:dyDescent="0.3">
      <c r="A4817">
        <v>34345</v>
      </c>
      <c r="B4817" t="s">
        <v>5957</v>
      </c>
      <c r="C4817" t="s">
        <v>375</v>
      </c>
      <c r="D4817" t="s">
        <v>180</v>
      </c>
      <c r="E4817" s="446" t="s">
        <v>7909</v>
      </c>
    </row>
    <row r="4818" spans="1:5" ht="14.4" x14ac:dyDescent="0.3">
      <c r="A4818">
        <v>41096</v>
      </c>
      <c r="B4818" t="s">
        <v>5959</v>
      </c>
      <c r="C4818" t="s">
        <v>378</v>
      </c>
      <c r="D4818" t="s">
        <v>180</v>
      </c>
      <c r="E4818" s="446" t="s">
        <v>9222</v>
      </c>
    </row>
    <row r="4819" spans="1:5" ht="14.4" x14ac:dyDescent="0.3">
      <c r="A4819" t="s">
        <v>170</v>
      </c>
      <c r="B4819"/>
      <c r="C4819"/>
      <c r="D4819"/>
      <c r="E4819"/>
    </row>
    <row r="4820" spans="1:5" ht="14.4" x14ac:dyDescent="0.3">
      <c r="A4820" t="s">
        <v>9223</v>
      </c>
      <c r="B4820"/>
      <c r="C4820"/>
      <c r="D4820"/>
      <c r="E4820"/>
    </row>
    <row r="4821" spans="1:5" x14ac:dyDescent="0.25">
      <c r="A4821" s="194">
        <v>6156</v>
      </c>
      <c r="B4821" s="195" t="s">
        <v>5826</v>
      </c>
      <c r="C4821" s="196" t="s">
        <v>179</v>
      </c>
      <c r="D4821" s="196" t="s">
        <v>180</v>
      </c>
      <c r="E4821" s="197" t="s">
        <v>5827</v>
      </c>
    </row>
    <row r="4822" spans="1:5" x14ac:dyDescent="0.25">
      <c r="A4822" s="194">
        <v>6154</v>
      </c>
      <c r="B4822" s="195" t="s">
        <v>5828</v>
      </c>
      <c r="C4822" s="196" t="s">
        <v>179</v>
      </c>
      <c r="D4822" s="196" t="s">
        <v>180</v>
      </c>
      <c r="E4822" s="197" t="s">
        <v>5829</v>
      </c>
    </row>
    <row r="4823" spans="1:5" x14ac:dyDescent="0.25">
      <c r="A4823" s="194">
        <v>6155</v>
      </c>
      <c r="B4823" s="195" t="s">
        <v>5830</v>
      </c>
      <c r="C4823" s="196" t="s">
        <v>179</v>
      </c>
      <c r="D4823" s="196" t="s">
        <v>180</v>
      </c>
      <c r="E4823" s="197" t="s">
        <v>5831</v>
      </c>
    </row>
    <row r="4824" spans="1:5" ht="26.4" x14ac:dyDescent="0.25">
      <c r="A4824" s="194">
        <v>43595</v>
      </c>
      <c r="B4824" s="195" t="s">
        <v>5832</v>
      </c>
      <c r="C4824" s="196" t="s">
        <v>179</v>
      </c>
      <c r="D4824" s="196" t="s">
        <v>180</v>
      </c>
      <c r="E4824" s="197" t="s">
        <v>1584</v>
      </c>
    </row>
    <row r="4825" spans="1:5" ht="26.4" x14ac:dyDescent="0.25">
      <c r="A4825" s="194">
        <v>43596</v>
      </c>
      <c r="B4825" s="195" t="s">
        <v>5833</v>
      </c>
      <c r="C4825" s="196" t="s">
        <v>179</v>
      </c>
      <c r="D4825" s="196" t="s">
        <v>180</v>
      </c>
      <c r="E4825" s="197" t="s">
        <v>916</v>
      </c>
    </row>
    <row r="4826" spans="1:5" x14ac:dyDescent="0.25">
      <c r="A4826" s="194">
        <v>38108</v>
      </c>
      <c r="B4826" s="195" t="s">
        <v>5834</v>
      </c>
      <c r="C4826" s="196" t="s">
        <v>179</v>
      </c>
      <c r="D4826" s="196" t="s">
        <v>180</v>
      </c>
      <c r="E4826" s="197" t="s">
        <v>5835</v>
      </c>
    </row>
    <row r="4827" spans="1:5" ht="26.4" x14ac:dyDescent="0.25">
      <c r="A4827" s="194">
        <v>38087</v>
      </c>
      <c r="B4827" s="195" t="s">
        <v>5836</v>
      </c>
      <c r="C4827" s="196" t="s">
        <v>179</v>
      </c>
      <c r="D4827" s="196" t="s">
        <v>180</v>
      </c>
      <c r="E4827" s="197" t="s">
        <v>5837</v>
      </c>
    </row>
    <row r="4828" spans="1:5" x14ac:dyDescent="0.25">
      <c r="A4828" s="194">
        <v>38109</v>
      </c>
      <c r="B4828" s="195" t="s">
        <v>5838</v>
      </c>
      <c r="C4828" s="196" t="s">
        <v>179</v>
      </c>
      <c r="D4828" s="196" t="s">
        <v>180</v>
      </c>
      <c r="E4828" s="197" t="s">
        <v>5839</v>
      </c>
    </row>
    <row r="4829" spans="1:5" ht="26.4" x14ac:dyDescent="0.25">
      <c r="A4829" s="194">
        <v>38088</v>
      </c>
      <c r="B4829" s="195" t="s">
        <v>5840</v>
      </c>
      <c r="C4829" s="196" t="s">
        <v>179</v>
      </c>
      <c r="D4829" s="196" t="s">
        <v>180</v>
      </c>
      <c r="E4829" s="197" t="s">
        <v>5841</v>
      </c>
    </row>
    <row r="4830" spans="1:5" x14ac:dyDescent="0.25">
      <c r="A4830" s="194">
        <v>38110</v>
      </c>
      <c r="B4830" s="195" t="s">
        <v>5842</v>
      </c>
      <c r="C4830" s="196" t="s">
        <v>179</v>
      </c>
      <c r="D4830" s="196" t="s">
        <v>180</v>
      </c>
      <c r="E4830" s="197" t="s">
        <v>5843</v>
      </c>
    </row>
    <row r="4831" spans="1:5" ht="26.4" x14ac:dyDescent="0.25">
      <c r="A4831" s="194">
        <v>38089</v>
      </c>
      <c r="B4831" s="195" t="s">
        <v>5844</v>
      </c>
      <c r="C4831" s="196" t="s">
        <v>179</v>
      </c>
      <c r="D4831" s="196" t="s">
        <v>180</v>
      </c>
      <c r="E4831" s="197" t="s">
        <v>5845</v>
      </c>
    </row>
    <row r="4832" spans="1:5" x14ac:dyDescent="0.25">
      <c r="A4832" s="194">
        <v>38111</v>
      </c>
      <c r="B4832" s="195" t="s">
        <v>5846</v>
      </c>
      <c r="C4832" s="196" t="s">
        <v>179</v>
      </c>
      <c r="D4832" s="196" t="s">
        <v>180</v>
      </c>
      <c r="E4832" s="197" t="s">
        <v>5847</v>
      </c>
    </row>
    <row r="4833" spans="1:5" ht="26.4" x14ac:dyDescent="0.25">
      <c r="A4833" s="194">
        <v>38090</v>
      </c>
      <c r="B4833" s="195" t="s">
        <v>5848</v>
      </c>
      <c r="C4833" s="196" t="s">
        <v>179</v>
      </c>
      <c r="D4833" s="196" t="s">
        <v>180</v>
      </c>
      <c r="E4833" s="197" t="s">
        <v>5849</v>
      </c>
    </row>
    <row r="4834" spans="1:5" x14ac:dyDescent="0.25">
      <c r="A4834" s="194">
        <v>13726</v>
      </c>
      <c r="B4834" s="195" t="s">
        <v>5850</v>
      </c>
      <c r="C4834" s="196" t="s">
        <v>179</v>
      </c>
      <c r="D4834" s="196" t="s">
        <v>180</v>
      </c>
      <c r="E4834" s="197" t="s">
        <v>5851</v>
      </c>
    </row>
    <row r="4835" spans="1:5" x14ac:dyDescent="0.25">
      <c r="A4835" s="194">
        <v>38400</v>
      </c>
      <c r="B4835" s="195" t="s">
        <v>5852</v>
      </c>
      <c r="C4835" s="196" t="s">
        <v>179</v>
      </c>
      <c r="D4835" s="196" t="s">
        <v>180</v>
      </c>
      <c r="E4835" s="197" t="s">
        <v>5074</v>
      </c>
    </row>
    <row r="4836" spans="1:5" ht="26.4" x14ac:dyDescent="0.25">
      <c r="A4836" s="194">
        <v>12627</v>
      </c>
      <c r="B4836" s="195" t="s">
        <v>5853</v>
      </c>
      <c r="C4836" s="196" t="s">
        <v>179</v>
      </c>
      <c r="D4836" s="196" t="s">
        <v>180</v>
      </c>
      <c r="E4836" s="197" t="s">
        <v>3421</v>
      </c>
    </row>
    <row r="4837" spans="1:5" x14ac:dyDescent="0.25">
      <c r="A4837" s="194">
        <v>39996</v>
      </c>
      <c r="B4837" s="195" t="s">
        <v>5854</v>
      </c>
      <c r="C4837" s="196" t="s">
        <v>247</v>
      </c>
      <c r="D4837" s="196" t="s">
        <v>180</v>
      </c>
      <c r="E4837" s="197" t="s">
        <v>3135</v>
      </c>
    </row>
    <row r="4838" spans="1:5" ht="26.4" x14ac:dyDescent="0.25">
      <c r="A4838" s="194">
        <v>10478</v>
      </c>
      <c r="B4838" s="195" t="s">
        <v>5855</v>
      </c>
      <c r="C4838" s="196" t="s">
        <v>254</v>
      </c>
      <c r="D4838" s="196" t="s">
        <v>189</v>
      </c>
      <c r="E4838" s="197" t="s">
        <v>5856</v>
      </c>
    </row>
    <row r="4839" spans="1:5" x14ac:dyDescent="0.25">
      <c r="A4839" s="194">
        <v>10481</v>
      </c>
      <c r="B4839" s="195" t="s">
        <v>5857</v>
      </c>
      <c r="C4839" s="196" t="s">
        <v>254</v>
      </c>
      <c r="D4839" s="196" t="s">
        <v>180</v>
      </c>
      <c r="E4839" s="197" t="s">
        <v>5858</v>
      </c>
    </row>
    <row r="4840" spans="1:5" x14ac:dyDescent="0.25">
      <c r="A4840" s="194">
        <v>10475</v>
      </c>
      <c r="B4840" s="195" t="s">
        <v>5859</v>
      </c>
      <c r="C4840" s="196" t="s">
        <v>254</v>
      </c>
      <c r="D4840" s="196" t="s">
        <v>180</v>
      </c>
      <c r="E4840" s="197" t="s">
        <v>5860</v>
      </c>
    </row>
    <row r="4841" spans="1:5" x14ac:dyDescent="0.25">
      <c r="A4841" s="194">
        <v>4030</v>
      </c>
      <c r="B4841" s="195" t="s">
        <v>5861</v>
      </c>
      <c r="C4841" s="196" t="s">
        <v>693</v>
      </c>
      <c r="D4841" s="196" t="s">
        <v>180</v>
      </c>
      <c r="E4841" s="197" t="s">
        <v>4284</v>
      </c>
    </row>
    <row r="4842" spans="1:5" x14ac:dyDescent="0.25">
      <c r="A4842" s="194">
        <v>4031</v>
      </c>
      <c r="B4842" s="195" t="s">
        <v>5862</v>
      </c>
      <c r="C4842" s="196" t="s">
        <v>693</v>
      </c>
      <c r="D4842" s="196" t="s">
        <v>180</v>
      </c>
      <c r="E4842" s="197" t="s">
        <v>5863</v>
      </c>
    </row>
    <row r="4843" spans="1:5" x14ac:dyDescent="0.25">
      <c r="A4843" s="194">
        <v>39399</v>
      </c>
      <c r="B4843" s="195" t="s">
        <v>5864</v>
      </c>
      <c r="C4843" s="196" t="s">
        <v>179</v>
      </c>
      <c r="D4843" s="196" t="s">
        <v>180</v>
      </c>
      <c r="E4843" s="197" t="s">
        <v>5865</v>
      </c>
    </row>
    <row r="4844" spans="1:5" x14ac:dyDescent="0.25">
      <c r="A4844" s="194">
        <v>39400</v>
      </c>
      <c r="B4844" s="195" t="s">
        <v>5866</v>
      </c>
      <c r="C4844" s="196" t="s">
        <v>179</v>
      </c>
      <c r="D4844" s="196" t="s">
        <v>180</v>
      </c>
      <c r="E4844" s="197" t="s">
        <v>5867</v>
      </c>
    </row>
    <row r="4845" spans="1:5" x14ac:dyDescent="0.25">
      <c r="A4845" s="194">
        <v>39401</v>
      </c>
      <c r="B4845" s="195" t="s">
        <v>5868</v>
      </c>
      <c r="C4845" s="196" t="s">
        <v>179</v>
      </c>
      <c r="D4845" s="196" t="s">
        <v>180</v>
      </c>
      <c r="E4845" s="197" t="s">
        <v>5869</v>
      </c>
    </row>
    <row r="4846" spans="1:5" ht="26.4" x14ac:dyDescent="0.25">
      <c r="A4846" s="194">
        <v>11652</v>
      </c>
      <c r="B4846" s="195" t="s">
        <v>5870</v>
      </c>
      <c r="C4846" s="196" t="s">
        <v>179</v>
      </c>
      <c r="D4846" s="196" t="s">
        <v>189</v>
      </c>
      <c r="E4846" s="197" t="s">
        <v>5871</v>
      </c>
    </row>
    <row r="4847" spans="1:5" x14ac:dyDescent="0.25">
      <c r="A4847" s="194">
        <v>13896</v>
      </c>
      <c r="B4847" s="195" t="s">
        <v>5872</v>
      </c>
      <c r="C4847" s="196" t="s">
        <v>179</v>
      </c>
      <c r="D4847" s="196" t="s">
        <v>180</v>
      </c>
      <c r="E4847" s="197" t="s">
        <v>5873</v>
      </c>
    </row>
    <row r="4848" spans="1:5" ht="26.4" x14ac:dyDescent="0.25">
      <c r="A4848" s="194">
        <v>13475</v>
      </c>
      <c r="B4848" s="195" t="s">
        <v>5874</v>
      </c>
      <c r="C4848" s="196" t="s">
        <v>179</v>
      </c>
      <c r="D4848" s="196" t="s">
        <v>180</v>
      </c>
      <c r="E4848" s="197" t="s">
        <v>5875</v>
      </c>
    </row>
    <row r="4849" spans="1:5" x14ac:dyDescent="0.25">
      <c r="A4849" s="194">
        <v>44491</v>
      </c>
      <c r="B4849" s="195" t="s">
        <v>5876</v>
      </c>
      <c r="C4849" s="196" t="s">
        <v>179</v>
      </c>
      <c r="D4849" s="196" t="s">
        <v>180</v>
      </c>
      <c r="E4849" s="197" t="s">
        <v>5877</v>
      </c>
    </row>
    <row r="4850" spans="1:5" ht="26.4" x14ac:dyDescent="0.25">
      <c r="A4850" s="194">
        <v>44470</v>
      </c>
      <c r="B4850" s="195" t="s">
        <v>5878</v>
      </c>
      <c r="C4850" s="196" t="s">
        <v>179</v>
      </c>
      <c r="D4850" s="196" t="s">
        <v>180</v>
      </c>
      <c r="E4850" s="197" t="s">
        <v>5879</v>
      </c>
    </row>
    <row r="4851" spans="1:5" x14ac:dyDescent="0.25">
      <c r="A4851" s="194">
        <v>13476</v>
      </c>
      <c r="B4851" s="195" t="s">
        <v>5880</v>
      </c>
      <c r="C4851" s="196" t="s">
        <v>179</v>
      </c>
      <c r="D4851" s="196" t="s">
        <v>180</v>
      </c>
      <c r="E4851" s="197" t="s">
        <v>5881</v>
      </c>
    </row>
    <row r="4852" spans="1:5" x14ac:dyDescent="0.25">
      <c r="A4852" s="194">
        <v>10488</v>
      </c>
      <c r="B4852" s="195" t="s">
        <v>5882</v>
      </c>
      <c r="C4852" s="196" t="s">
        <v>179</v>
      </c>
      <c r="D4852" s="196" t="s">
        <v>189</v>
      </c>
      <c r="E4852" s="197" t="s">
        <v>5883</v>
      </c>
    </row>
    <row r="4853" spans="1:5" ht="26.4" x14ac:dyDescent="0.25">
      <c r="A4853" s="194">
        <v>13606</v>
      </c>
      <c r="B4853" s="195" t="s">
        <v>5884</v>
      </c>
      <c r="C4853" s="196" t="s">
        <v>179</v>
      </c>
      <c r="D4853" s="196" t="s">
        <v>180</v>
      </c>
      <c r="E4853" s="197" t="s">
        <v>5885</v>
      </c>
    </row>
    <row r="4854" spans="1:5" x14ac:dyDescent="0.25">
      <c r="A4854" s="194">
        <v>10489</v>
      </c>
      <c r="B4854" s="195" t="s">
        <v>5886</v>
      </c>
      <c r="C4854" s="196" t="s">
        <v>375</v>
      </c>
      <c r="D4854" s="196" t="s">
        <v>180</v>
      </c>
      <c r="E4854" s="197" t="s">
        <v>656</v>
      </c>
    </row>
    <row r="4855" spans="1:5" x14ac:dyDescent="0.25">
      <c r="A4855" s="194">
        <v>41073</v>
      </c>
      <c r="B4855" s="195" t="s">
        <v>5887</v>
      </c>
      <c r="C4855" s="196" t="s">
        <v>378</v>
      </c>
      <c r="D4855" s="196" t="s">
        <v>180</v>
      </c>
      <c r="E4855" s="197" t="s">
        <v>5888</v>
      </c>
    </row>
    <row r="4856" spans="1:5" x14ac:dyDescent="0.25">
      <c r="A4856" s="194">
        <v>34391</v>
      </c>
      <c r="B4856" s="195" t="s">
        <v>5889</v>
      </c>
      <c r="C4856" s="196" t="s">
        <v>693</v>
      </c>
      <c r="D4856" s="196" t="s">
        <v>180</v>
      </c>
      <c r="E4856" s="197" t="s">
        <v>5890</v>
      </c>
    </row>
    <row r="4857" spans="1:5" x14ac:dyDescent="0.25">
      <c r="A4857" s="194">
        <v>10496</v>
      </c>
      <c r="B4857" s="195" t="s">
        <v>5891</v>
      </c>
      <c r="C4857" s="196" t="s">
        <v>693</v>
      </c>
      <c r="D4857" s="196" t="s">
        <v>180</v>
      </c>
      <c r="E4857" s="197" t="s">
        <v>5892</v>
      </c>
    </row>
    <row r="4858" spans="1:5" ht="26.4" x14ac:dyDescent="0.25">
      <c r="A4858" s="194">
        <v>10497</v>
      </c>
      <c r="B4858" s="195" t="s">
        <v>5893</v>
      </c>
      <c r="C4858" s="196" t="s">
        <v>693</v>
      </c>
      <c r="D4858" s="196" t="s">
        <v>180</v>
      </c>
      <c r="E4858" s="197" t="s">
        <v>5894</v>
      </c>
    </row>
    <row r="4859" spans="1:5" ht="26.4" x14ac:dyDescent="0.25">
      <c r="A4859" s="194">
        <v>10504</v>
      </c>
      <c r="B4859" s="195" t="s">
        <v>5895</v>
      </c>
      <c r="C4859" s="196" t="s">
        <v>693</v>
      </c>
      <c r="D4859" s="196" t="s">
        <v>180</v>
      </c>
      <c r="E4859" s="197" t="s">
        <v>5896</v>
      </c>
    </row>
    <row r="4860" spans="1:5" x14ac:dyDescent="0.25">
      <c r="A4860" s="194">
        <v>34390</v>
      </c>
      <c r="B4860" s="195" t="s">
        <v>5897</v>
      </c>
      <c r="C4860" s="196" t="s">
        <v>693</v>
      </c>
      <c r="D4860" s="196" t="s">
        <v>180</v>
      </c>
      <c r="E4860" s="197" t="s">
        <v>5898</v>
      </c>
    </row>
    <row r="4861" spans="1:5" x14ac:dyDescent="0.25">
      <c r="A4861" s="194">
        <v>34389</v>
      </c>
      <c r="B4861" s="195" t="s">
        <v>5899</v>
      </c>
      <c r="C4861" s="196" t="s">
        <v>693</v>
      </c>
      <c r="D4861" s="196" t="s">
        <v>180</v>
      </c>
      <c r="E4861" s="197" t="s">
        <v>5900</v>
      </c>
    </row>
    <row r="4862" spans="1:5" x14ac:dyDescent="0.25">
      <c r="A4862" s="194">
        <v>34388</v>
      </c>
      <c r="B4862" s="195" t="s">
        <v>5901</v>
      </c>
      <c r="C4862" s="196" t="s">
        <v>693</v>
      </c>
      <c r="D4862" s="196" t="s">
        <v>180</v>
      </c>
      <c r="E4862" s="197" t="s">
        <v>5902</v>
      </c>
    </row>
    <row r="4863" spans="1:5" x14ac:dyDescent="0.25">
      <c r="A4863" s="194">
        <v>34387</v>
      </c>
      <c r="B4863" s="195" t="s">
        <v>5903</v>
      </c>
      <c r="C4863" s="196" t="s">
        <v>693</v>
      </c>
      <c r="D4863" s="196" t="s">
        <v>180</v>
      </c>
      <c r="E4863" s="197" t="s">
        <v>5904</v>
      </c>
    </row>
    <row r="4864" spans="1:5" x14ac:dyDescent="0.25">
      <c r="A4864" s="194">
        <v>11188</v>
      </c>
      <c r="B4864" s="195" t="s">
        <v>5905</v>
      </c>
      <c r="C4864" s="196" t="s">
        <v>693</v>
      </c>
      <c r="D4864" s="196" t="s">
        <v>180</v>
      </c>
      <c r="E4864" s="197" t="s">
        <v>5906</v>
      </c>
    </row>
    <row r="4865" spans="1:5" x14ac:dyDescent="0.25">
      <c r="A4865" s="194">
        <v>11189</v>
      </c>
      <c r="B4865" s="195" t="s">
        <v>5907</v>
      </c>
      <c r="C4865" s="196" t="s">
        <v>693</v>
      </c>
      <c r="D4865" s="196" t="s">
        <v>180</v>
      </c>
      <c r="E4865" s="197" t="s">
        <v>5908</v>
      </c>
    </row>
    <row r="4866" spans="1:5" x14ac:dyDescent="0.25">
      <c r="A4866" s="194">
        <v>21107</v>
      </c>
      <c r="B4866" s="195" t="s">
        <v>5909</v>
      </c>
      <c r="C4866" s="196" t="s">
        <v>693</v>
      </c>
      <c r="D4866" s="196" t="s">
        <v>180</v>
      </c>
      <c r="E4866" s="197" t="s">
        <v>5910</v>
      </c>
    </row>
    <row r="4867" spans="1:5" x14ac:dyDescent="0.25">
      <c r="A4867" s="194">
        <v>34386</v>
      </c>
      <c r="B4867" s="195" t="s">
        <v>5911</v>
      </c>
      <c r="C4867" s="196" t="s">
        <v>693</v>
      </c>
      <c r="D4867" s="196" t="s">
        <v>180</v>
      </c>
      <c r="E4867" s="197" t="s">
        <v>5912</v>
      </c>
    </row>
    <row r="4868" spans="1:5" x14ac:dyDescent="0.25">
      <c r="A4868" s="194">
        <v>10490</v>
      </c>
      <c r="B4868" s="195" t="s">
        <v>5913</v>
      </c>
      <c r="C4868" s="196" t="s">
        <v>693</v>
      </c>
      <c r="D4868" s="196" t="s">
        <v>180</v>
      </c>
      <c r="E4868" s="197" t="s">
        <v>5914</v>
      </c>
    </row>
    <row r="4869" spans="1:5" x14ac:dyDescent="0.25">
      <c r="A4869" s="194">
        <v>10492</v>
      </c>
      <c r="B4869" s="195" t="s">
        <v>5915</v>
      </c>
      <c r="C4869" s="196" t="s">
        <v>693</v>
      </c>
      <c r="D4869" s="196" t="s">
        <v>189</v>
      </c>
      <c r="E4869" s="197" t="s">
        <v>5916</v>
      </c>
    </row>
    <row r="4870" spans="1:5" x14ac:dyDescent="0.25">
      <c r="A4870" s="194">
        <v>10493</v>
      </c>
      <c r="B4870" s="195" t="s">
        <v>5917</v>
      </c>
      <c r="C4870" s="196" t="s">
        <v>693</v>
      </c>
      <c r="D4870" s="196" t="s">
        <v>180</v>
      </c>
      <c r="E4870" s="197" t="s">
        <v>5900</v>
      </c>
    </row>
    <row r="4871" spans="1:5" x14ac:dyDescent="0.25">
      <c r="A4871" s="194">
        <v>10491</v>
      </c>
      <c r="B4871" s="195" t="s">
        <v>5918</v>
      </c>
      <c r="C4871" s="196" t="s">
        <v>693</v>
      </c>
      <c r="D4871" s="196" t="s">
        <v>180</v>
      </c>
      <c r="E4871" s="197" t="s">
        <v>5919</v>
      </c>
    </row>
    <row r="4872" spans="1:5" x14ac:dyDescent="0.25">
      <c r="A4872" s="194">
        <v>34385</v>
      </c>
      <c r="B4872" s="195" t="s">
        <v>5920</v>
      </c>
      <c r="C4872" s="196" t="s">
        <v>693</v>
      </c>
      <c r="D4872" s="196" t="s">
        <v>180</v>
      </c>
      <c r="E4872" s="197" t="s">
        <v>5921</v>
      </c>
    </row>
    <row r="4873" spans="1:5" x14ac:dyDescent="0.25">
      <c r="A4873" s="194">
        <v>10499</v>
      </c>
      <c r="B4873" s="195" t="s">
        <v>5922</v>
      </c>
      <c r="C4873" s="196" t="s">
        <v>693</v>
      </c>
      <c r="D4873" s="196" t="s">
        <v>180</v>
      </c>
      <c r="E4873" s="197" t="s">
        <v>5923</v>
      </c>
    </row>
    <row r="4874" spans="1:5" x14ac:dyDescent="0.25">
      <c r="A4874" s="194">
        <v>34384</v>
      </c>
      <c r="B4874" s="195" t="s">
        <v>5924</v>
      </c>
      <c r="C4874" s="196" t="s">
        <v>693</v>
      </c>
      <c r="D4874" s="196" t="s">
        <v>180</v>
      </c>
      <c r="E4874" s="197" t="s">
        <v>5912</v>
      </c>
    </row>
    <row r="4875" spans="1:5" x14ac:dyDescent="0.25">
      <c r="A4875" s="194">
        <v>11185</v>
      </c>
      <c r="B4875" s="195" t="s">
        <v>5925</v>
      </c>
      <c r="C4875" s="196" t="s">
        <v>693</v>
      </c>
      <c r="D4875" s="196" t="s">
        <v>180</v>
      </c>
      <c r="E4875" s="197" t="s">
        <v>5926</v>
      </c>
    </row>
    <row r="4876" spans="1:5" x14ac:dyDescent="0.25">
      <c r="A4876" s="194">
        <v>10507</v>
      </c>
      <c r="B4876" s="195" t="s">
        <v>5927</v>
      </c>
      <c r="C4876" s="196" t="s">
        <v>693</v>
      </c>
      <c r="D4876" s="196" t="s">
        <v>180</v>
      </c>
      <c r="E4876" s="197" t="s">
        <v>5928</v>
      </c>
    </row>
    <row r="4877" spans="1:5" x14ac:dyDescent="0.25">
      <c r="A4877" s="194">
        <v>10505</v>
      </c>
      <c r="B4877" s="195" t="s">
        <v>5929</v>
      </c>
      <c r="C4877" s="196" t="s">
        <v>693</v>
      </c>
      <c r="D4877" s="196" t="s">
        <v>180</v>
      </c>
      <c r="E4877" s="197" t="s">
        <v>5930</v>
      </c>
    </row>
    <row r="4878" spans="1:5" x14ac:dyDescent="0.25">
      <c r="A4878" s="194">
        <v>10506</v>
      </c>
      <c r="B4878" s="195" t="s">
        <v>5931</v>
      </c>
      <c r="C4878" s="196" t="s">
        <v>693</v>
      </c>
      <c r="D4878" s="196" t="s">
        <v>180</v>
      </c>
      <c r="E4878" s="197" t="s">
        <v>5932</v>
      </c>
    </row>
    <row r="4879" spans="1:5" x14ac:dyDescent="0.25">
      <c r="A4879" s="194">
        <v>5031</v>
      </c>
      <c r="B4879" s="195" t="s">
        <v>5933</v>
      </c>
      <c r="C4879" s="196" t="s">
        <v>693</v>
      </c>
      <c r="D4879" s="196" t="s">
        <v>189</v>
      </c>
      <c r="E4879" s="197" t="s">
        <v>5934</v>
      </c>
    </row>
    <row r="4880" spans="1:5" x14ac:dyDescent="0.25">
      <c r="A4880" s="194">
        <v>10502</v>
      </c>
      <c r="B4880" s="195" t="s">
        <v>5935</v>
      </c>
      <c r="C4880" s="196" t="s">
        <v>693</v>
      </c>
      <c r="D4880" s="196" t="s">
        <v>180</v>
      </c>
      <c r="E4880" s="197" t="s">
        <v>5936</v>
      </c>
    </row>
    <row r="4881" spans="1:5" x14ac:dyDescent="0.25">
      <c r="A4881" s="194">
        <v>10501</v>
      </c>
      <c r="B4881" s="195" t="s">
        <v>5937</v>
      </c>
      <c r="C4881" s="196" t="s">
        <v>693</v>
      </c>
      <c r="D4881" s="196" t="s">
        <v>180</v>
      </c>
      <c r="E4881" s="197" t="s">
        <v>5938</v>
      </c>
    </row>
    <row r="4882" spans="1:5" x14ac:dyDescent="0.25">
      <c r="A4882" s="194">
        <v>10503</v>
      </c>
      <c r="B4882" s="195" t="s">
        <v>5939</v>
      </c>
      <c r="C4882" s="196" t="s">
        <v>693</v>
      </c>
      <c r="D4882" s="196" t="s">
        <v>180</v>
      </c>
      <c r="E4882" s="197" t="s">
        <v>5940</v>
      </c>
    </row>
    <row r="4883" spans="1:5" x14ac:dyDescent="0.25">
      <c r="A4883" s="194">
        <v>4500</v>
      </c>
      <c r="B4883" s="195" t="s">
        <v>5941</v>
      </c>
      <c r="C4883" s="196" t="s">
        <v>247</v>
      </c>
      <c r="D4883" s="196" t="s">
        <v>180</v>
      </c>
      <c r="E4883" s="197" t="s">
        <v>4390</v>
      </c>
    </row>
    <row r="4884" spans="1:5" x14ac:dyDescent="0.25">
      <c r="A4884" s="194">
        <v>4448</v>
      </c>
      <c r="B4884" s="195" t="s">
        <v>5942</v>
      </c>
      <c r="C4884" s="196" t="s">
        <v>247</v>
      </c>
      <c r="D4884" s="196" t="s">
        <v>180</v>
      </c>
      <c r="E4884" s="197" t="s">
        <v>5943</v>
      </c>
    </row>
    <row r="4885" spans="1:5" x14ac:dyDescent="0.25">
      <c r="A4885" s="194">
        <v>20213</v>
      </c>
      <c r="B4885" s="195" t="s">
        <v>5944</v>
      </c>
      <c r="C4885" s="196" t="s">
        <v>247</v>
      </c>
      <c r="D4885" s="196" t="s">
        <v>180</v>
      </c>
      <c r="E4885" s="197" t="s">
        <v>5945</v>
      </c>
    </row>
    <row r="4886" spans="1:5" x14ac:dyDescent="0.25">
      <c r="A4886" s="194">
        <v>20211</v>
      </c>
      <c r="B4886" s="195" t="s">
        <v>5946</v>
      </c>
      <c r="C4886" s="196" t="s">
        <v>247</v>
      </c>
      <c r="D4886" s="196" t="s">
        <v>180</v>
      </c>
      <c r="E4886" s="197" t="s">
        <v>5947</v>
      </c>
    </row>
    <row r="4887" spans="1:5" x14ac:dyDescent="0.25">
      <c r="A4887" s="194">
        <v>40270</v>
      </c>
      <c r="B4887" s="195" t="s">
        <v>5948</v>
      </c>
      <c r="C4887" s="196" t="s">
        <v>247</v>
      </c>
      <c r="D4887" s="196" t="s">
        <v>189</v>
      </c>
      <c r="E4887" s="197" t="s">
        <v>5949</v>
      </c>
    </row>
    <row r="4888" spans="1:5" ht="26.4" x14ac:dyDescent="0.25">
      <c r="A4888" s="194">
        <v>4425</v>
      </c>
      <c r="B4888" s="195" t="s">
        <v>5950</v>
      </c>
      <c r="C4888" s="196" t="s">
        <v>247</v>
      </c>
      <c r="D4888" s="196" t="s">
        <v>180</v>
      </c>
      <c r="E4888" s="197" t="s">
        <v>2450</v>
      </c>
    </row>
    <row r="4889" spans="1:5" ht="26.4" x14ac:dyDescent="0.25">
      <c r="A4889" s="194">
        <v>4472</v>
      </c>
      <c r="B4889" s="195" t="s">
        <v>5951</v>
      </c>
      <c r="C4889" s="196" t="s">
        <v>247</v>
      </c>
      <c r="D4889" s="196" t="s">
        <v>180</v>
      </c>
      <c r="E4889" s="197" t="s">
        <v>5952</v>
      </c>
    </row>
    <row r="4890" spans="1:5" ht="26.4" x14ac:dyDescent="0.25">
      <c r="A4890" s="194">
        <v>35272</v>
      </c>
      <c r="B4890" s="195" t="s">
        <v>5953</v>
      </c>
      <c r="C4890" s="196" t="s">
        <v>247</v>
      </c>
      <c r="D4890" s="196" t="s">
        <v>180</v>
      </c>
      <c r="E4890" s="197" t="s">
        <v>5954</v>
      </c>
    </row>
    <row r="4891" spans="1:5" ht="26.4" x14ac:dyDescent="0.25">
      <c r="A4891" s="194">
        <v>4481</v>
      </c>
      <c r="B4891" s="195" t="s">
        <v>5955</v>
      </c>
      <c r="C4891" s="196" t="s">
        <v>247</v>
      </c>
      <c r="D4891" s="196" t="s">
        <v>180</v>
      </c>
      <c r="E4891" s="197" t="s">
        <v>5956</v>
      </c>
    </row>
    <row r="4892" spans="1:5" x14ac:dyDescent="0.25">
      <c r="A4892" s="194">
        <v>34345</v>
      </c>
      <c r="B4892" s="195" t="s">
        <v>5957</v>
      </c>
      <c r="C4892" s="196" t="s">
        <v>375</v>
      </c>
      <c r="D4892" s="196" t="s">
        <v>180</v>
      </c>
      <c r="E4892" s="197" t="s">
        <v>5958</v>
      </c>
    </row>
    <row r="4893" spans="1:5" x14ac:dyDescent="0.25">
      <c r="A4893" s="194">
        <v>41096</v>
      </c>
      <c r="B4893" s="195" t="s">
        <v>5959</v>
      </c>
      <c r="C4893" s="196" t="s">
        <v>378</v>
      </c>
      <c r="D4893" s="196" t="s">
        <v>180</v>
      </c>
      <c r="E4893" s="197" t="s">
        <v>5960</v>
      </c>
    </row>
    <row r="4894" spans="1:5" x14ac:dyDescent="0.25">
      <c r="A4894" s="194" t="s">
        <v>170</v>
      </c>
    </row>
    <row r="4895" spans="1:5" x14ac:dyDescent="0.25">
      <c r="A4895" s="194" t="s">
        <v>5961</v>
      </c>
    </row>
  </sheetData>
  <autoFilter ref="A7:H4895" xr:uid="{00000000-0001-0000-0000-000000000000}"/>
  <pageMargins left="0.78740157499999996" right="0.78740157499999996" top="0.984251969" bottom="0.984251969" header="0.5" footer="0.5"/>
  <pageSetup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9E31F-D272-40F7-B0BF-C845A671DBB4}">
  <dimension ref="A1:L37"/>
  <sheetViews>
    <sheetView topLeftCell="A19" zoomScaleNormal="100" workbookViewId="0">
      <selection activeCell="J11" sqref="J11"/>
    </sheetView>
  </sheetViews>
  <sheetFormatPr defaultRowHeight="14.4" x14ac:dyDescent="0.3"/>
  <cols>
    <col min="3" max="3" width="7.109375" customWidth="1"/>
    <col min="4" max="4" width="52.6640625" customWidth="1"/>
    <col min="5" max="5" width="15.33203125" customWidth="1"/>
    <col min="6" max="6" width="16.6640625" customWidth="1"/>
    <col min="7" max="7" width="15.33203125" customWidth="1"/>
    <col min="10" max="10" width="21" customWidth="1"/>
  </cols>
  <sheetData>
    <row r="1" spans="1:8" x14ac:dyDescent="0.3">
      <c r="A1" t="s">
        <v>153</v>
      </c>
    </row>
    <row r="8" spans="1:8" ht="46.2" customHeight="1" x14ac:dyDescent="0.3">
      <c r="C8" s="481" t="s">
        <v>154</v>
      </c>
      <c r="D8" s="481"/>
      <c r="E8" s="481"/>
      <c r="F8" s="481"/>
    </row>
    <row r="9" spans="1:8" ht="19.95" customHeight="1" x14ac:dyDescent="0.3">
      <c r="C9" s="161" t="s">
        <v>0</v>
      </c>
      <c r="D9" s="163" t="s">
        <v>1</v>
      </c>
      <c r="E9" s="161" t="s">
        <v>2</v>
      </c>
      <c r="F9" s="161" t="s">
        <v>3</v>
      </c>
    </row>
    <row r="10" spans="1:8" ht="25.2" customHeight="1" x14ac:dyDescent="0.3">
      <c r="C10" s="88">
        <v>1</v>
      </c>
      <c r="D10" s="164" t="s">
        <v>156</v>
      </c>
      <c r="E10" s="89" t="s">
        <v>157</v>
      </c>
      <c r="F10" s="90">
        <v>26</v>
      </c>
    </row>
    <row r="11" spans="1:8" ht="25.2" customHeight="1" x14ac:dyDescent="0.3">
      <c r="C11" s="91">
        <v>2</v>
      </c>
      <c r="D11" s="165" t="s">
        <v>158</v>
      </c>
      <c r="E11" s="92" t="s">
        <v>159</v>
      </c>
      <c r="F11" s="186">
        <v>123.077</v>
      </c>
      <c r="H11" s="1">
        <f>F11*F10</f>
        <v>3200.002</v>
      </c>
    </row>
    <row r="12" spans="1:8" ht="25.2" customHeight="1" x14ac:dyDescent="0.3">
      <c r="C12" s="91">
        <v>3</v>
      </c>
      <c r="D12" s="164" t="s">
        <v>160</v>
      </c>
      <c r="E12" s="92" t="s">
        <v>161</v>
      </c>
      <c r="F12" s="90">
        <v>2</v>
      </c>
      <c r="H12" s="1"/>
    </row>
    <row r="13" spans="1:8" ht="25.2" customHeight="1" x14ac:dyDescent="0.3">
      <c r="C13" s="187"/>
      <c r="D13" s="188" t="s">
        <v>155</v>
      </c>
      <c r="E13" s="189" t="s">
        <v>162</v>
      </c>
      <c r="F13" s="190">
        <f>F10*F11</f>
        <v>3200.002</v>
      </c>
      <c r="H13" s="1">
        <f>3200/26</f>
        <v>123.07692307692308</v>
      </c>
    </row>
    <row r="16" spans="1:8" x14ac:dyDescent="0.3">
      <c r="F16" s="191"/>
    </row>
    <row r="17" spans="3:12" x14ac:dyDescent="0.3">
      <c r="D17" s="200" t="s">
        <v>163</v>
      </c>
      <c r="E17" t="s">
        <v>164</v>
      </c>
      <c r="F17" s="191">
        <f>SUM(F19:F26)</f>
        <v>552901.79439186049</v>
      </c>
      <c r="G17" s="192">
        <f>F17/1000</f>
        <v>552.90179439186045</v>
      </c>
      <c r="H17" t="s">
        <v>87</v>
      </c>
    </row>
    <row r="18" spans="3:12" x14ac:dyDescent="0.3">
      <c r="D18" s="193"/>
      <c r="F18" s="191"/>
    </row>
    <row r="19" spans="3:12" x14ac:dyDescent="0.3">
      <c r="D19" s="193" t="s">
        <v>165</v>
      </c>
      <c r="E19" t="s">
        <v>164</v>
      </c>
      <c r="F19" s="191">
        <v>216169</v>
      </c>
      <c r="G19" s="192">
        <f>F19/1000</f>
        <v>216.16900000000001</v>
      </c>
      <c r="H19" t="s">
        <v>87</v>
      </c>
    </row>
    <row r="20" spans="3:12" x14ac:dyDescent="0.3">
      <c r="D20" s="193"/>
      <c r="F20" s="191"/>
    </row>
    <row r="21" spans="3:12" x14ac:dyDescent="0.3">
      <c r="D21" s="193" t="s">
        <v>166</v>
      </c>
      <c r="E21" t="s">
        <v>164</v>
      </c>
      <c r="F21" s="191">
        <v>70042</v>
      </c>
      <c r="G21" s="192">
        <f>F21/1000</f>
        <v>70.042000000000002</v>
      </c>
      <c r="H21" t="s">
        <v>87</v>
      </c>
    </row>
    <row r="22" spans="3:12" x14ac:dyDescent="0.3">
      <c r="D22" s="193"/>
      <c r="F22" s="191"/>
    </row>
    <row r="23" spans="3:12" ht="28.8" x14ac:dyDescent="0.3">
      <c r="D23" s="193" t="s">
        <v>167</v>
      </c>
      <c r="E23" t="s">
        <v>164</v>
      </c>
      <c r="F23" s="191">
        <v>16908</v>
      </c>
      <c r="G23" s="192">
        <f>F23/1000</f>
        <v>16.908000000000001</v>
      </c>
      <c r="H23" t="s">
        <v>87</v>
      </c>
    </row>
    <row r="24" spans="3:12" x14ac:dyDescent="0.3">
      <c r="D24" s="193"/>
      <c r="F24" s="191"/>
    </row>
    <row r="25" spans="3:12" x14ac:dyDescent="0.3">
      <c r="D25" s="440" t="s">
        <v>6127</v>
      </c>
      <c r="E25" s="441" t="s">
        <v>164</v>
      </c>
      <c r="F25" s="442">
        <f>694378*J25</f>
        <v>249782.79439186046</v>
      </c>
      <c r="G25" s="443">
        <f>F25/1000</f>
        <v>249.78279439186045</v>
      </c>
      <c r="H25" s="441" t="s">
        <v>87</v>
      </c>
      <c r="I25" s="441"/>
      <c r="J25" s="444">
        <f>45644/126887</f>
        <v>0.35972164209099433</v>
      </c>
      <c r="K25" s="441"/>
      <c r="L25" s="441"/>
    </row>
    <row r="26" spans="3:12" x14ac:dyDescent="0.3">
      <c r="D26" s="193"/>
      <c r="F26" s="191"/>
    </row>
    <row r="27" spans="3:12" x14ac:dyDescent="0.3">
      <c r="D27" s="193"/>
      <c r="G27" s="192">
        <f>F25/12</f>
        <v>20815.232865988371</v>
      </c>
    </row>
    <row r="28" spans="3:12" x14ac:dyDescent="0.3">
      <c r="D28" s="193"/>
      <c r="H28">
        <v>9</v>
      </c>
    </row>
    <row r="29" spans="3:12" x14ac:dyDescent="0.3">
      <c r="G29" s="192">
        <f>G27/H28</f>
        <v>2312.8036517764858</v>
      </c>
    </row>
    <row r="31" spans="3:12" ht="46.95" customHeight="1" x14ac:dyDescent="0.3">
      <c r="C31" s="478" t="s">
        <v>6135</v>
      </c>
      <c r="D31" s="479"/>
      <c r="E31" s="479"/>
      <c r="F31" s="479"/>
      <c r="G31" s="480"/>
    </row>
    <row r="32" spans="3:12" ht="14.4" customHeight="1" x14ac:dyDescent="0.3">
      <c r="C32" s="478" t="s">
        <v>154</v>
      </c>
      <c r="D32" s="479"/>
      <c r="E32" s="479"/>
      <c r="F32" s="479"/>
      <c r="G32" s="480"/>
    </row>
    <row r="33" spans="3:7" ht="27" customHeight="1" x14ac:dyDescent="0.3">
      <c r="C33" s="161" t="s">
        <v>0</v>
      </c>
      <c r="D33" s="163" t="s">
        <v>1</v>
      </c>
      <c r="E33" s="161" t="s">
        <v>2</v>
      </c>
      <c r="F33" s="162" t="s">
        <v>6045</v>
      </c>
      <c r="G33" s="162" t="s">
        <v>6046</v>
      </c>
    </row>
    <row r="34" spans="3:7" ht="30" customHeight="1" x14ac:dyDescent="0.3">
      <c r="C34" s="231">
        <v>1</v>
      </c>
      <c r="D34" s="232" t="s">
        <v>156</v>
      </c>
      <c r="E34" s="233" t="s">
        <v>157</v>
      </c>
      <c r="F34" s="234">
        <v>26</v>
      </c>
      <c r="G34" s="234">
        <v>26</v>
      </c>
    </row>
    <row r="35" spans="3:7" ht="30" customHeight="1" x14ac:dyDescent="0.3">
      <c r="C35" s="235">
        <v>2</v>
      </c>
      <c r="D35" s="236" t="s">
        <v>158</v>
      </c>
      <c r="E35" s="237" t="s">
        <v>159</v>
      </c>
      <c r="F35" s="238">
        <v>123.077</v>
      </c>
      <c r="G35" s="238">
        <f>123.077*50%</f>
        <v>61.538499999999999</v>
      </c>
    </row>
    <row r="36" spans="3:7" ht="30" customHeight="1" x14ac:dyDescent="0.3">
      <c r="C36" s="235">
        <v>3</v>
      </c>
      <c r="D36" s="232" t="s">
        <v>160</v>
      </c>
      <c r="E36" s="237" t="s">
        <v>161</v>
      </c>
      <c r="F36" s="234">
        <v>2</v>
      </c>
      <c r="G36" s="234">
        <v>2</v>
      </c>
    </row>
    <row r="37" spans="3:7" ht="30" customHeight="1" x14ac:dyDescent="0.3">
      <c r="C37" s="239"/>
      <c r="D37" s="240" t="s">
        <v>6047</v>
      </c>
      <c r="E37" s="241" t="s">
        <v>162</v>
      </c>
      <c r="F37" s="242">
        <f>F34*F35</f>
        <v>3200.002</v>
      </c>
      <c r="G37" s="242">
        <f>G34*G35</f>
        <v>1600.001</v>
      </c>
    </row>
  </sheetData>
  <mergeCells count="3">
    <mergeCell ref="C8:F8"/>
    <mergeCell ref="C31:G31"/>
    <mergeCell ref="C32:G32"/>
  </mergeCells>
  <pageMargins left="0.511811024" right="0.511811024" top="0.78740157499999996" bottom="0.78740157499999996" header="0.31496062000000002" footer="0.31496062000000002"/>
  <pageSetup paperSize="9" scale="69" orientation="portrait" horizontalDpi="1200" verticalDpi="1200" r:id="rId1"/>
  <colBreaks count="1" manualBreakCount="1">
    <brk id="9" max="36"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28D72-F8B2-447D-9B0F-D266C5CC7E1B}">
  <sheetPr>
    <tabColor rgb="FFFF0000"/>
  </sheetPr>
  <dimension ref="B1:U623"/>
  <sheetViews>
    <sheetView topLeftCell="A394" zoomScale="90" zoomScaleNormal="90" workbookViewId="0">
      <selection activeCell="K230" sqref="K230"/>
    </sheetView>
  </sheetViews>
  <sheetFormatPr defaultColWidth="17.33203125" defaultRowHeight="15" customHeight="1" x14ac:dyDescent="0.3"/>
  <cols>
    <col min="1" max="3" width="6.6640625" style="20" customWidth="1"/>
    <col min="4" max="4" width="113.6640625" style="20" customWidth="1"/>
    <col min="5" max="5" width="12.88671875" style="20" customWidth="1"/>
    <col min="6" max="6" width="13.88671875" style="20" customWidth="1"/>
    <col min="7" max="8" width="19.33203125" style="20" customWidth="1"/>
    <col min="9" max="9" width="17.5546875" style="20" customWidth="1"/>
    <col min="10" max="10" width="13.6640625" style="20" customWidth="1"/>
    <col min="11" max="11" width="11.5546875" style="20" customWidth="1"/>
    <col min="12" max="17" width="9.109375" style="20" customWidth="1"/>
    <col min="18" max="16384" width="17.33203125" style="20"/>
  </cols>
  <sheetData>
    <row r="1" spans="3:17" ht="15" customHeight="1" x14ac:dyDescent="0.3">
      <c r="D1" s="524" t="s">
        <v>6048</v>
      </c>
      <c r="E1" s="496"/>
      <c r="F1" s="496"/>
      <c r="G1" s="496"/>
      <c r="H1" s="525"/>
    </row>
    <row r="3" spans="3:17" ht="30" customHeight="1" x14ac:dyDescent="0.3">
      <c r="D3" s="213" t="str">
        <f>'ANEXO I'!D3</f>
        <v>MUNICÍPIO DE GUAÍRA</v>
      </c>
      <c r="E3" s="213"/>
      <c r="F3" s="213"/>
      <c r="G3" s="213"/>
      <c r="H3" s="213"/>
      <c r="J3" s="20" t="s">
        <v>5964</v>
      </c>
      <c r="K3" s="202">
        <f>'ENCARGOS SOCIAIS'!$E$41</f>
        <v>0.71260000000000012</v>
      </c>
    </row>
    <row r="4" spans="3:17" ht="15" customHeight="1" x14ac:dyDescent="0.3">
      <c r="J4" s="20" t="s">
        <v>5965</v>
      </c>
      <c r="K4" s="202">
        <v>1.25</v>
      </c>
    </row>
    <row r="6" spans="3:17" ht="12.75" customHeight="1" x14ac:dyDescent="0.3">
      <c r="C6" s="208" t="s">
        <v>6136</v>
      </c>
      <c r="D6" s="526" t="str">
        <f>VLOOKUP(C6,'ANEXO I'!C:K,3,FALSE)</f>
        <v>Implantação da usina de triagem, peneiramento, processamento, carregamento, transportes, britagem e trituração dos materiais.</v>
      </c>
      <c r="E6" s="527"/>
      <c r="F6" s="527"/>
      <c r="G6" s="527"/>
      <c r="H6" s="528"/>
      <c r="I6" s="21"/>
      <c r="J6" s="22"/>
      <c r="K6" s="22"/>
      <c r="L6" s="22"/>
      <c r="M6" s="22"/>
      <c r="N6" s="22"/>
      <c r="O6" s="22"/>
      <c r="P6" s="22"/>
      <c r="Q6" s="22"/>
    </row>
    <row r="7" spans="3:17" ht="12.75" customHeight="1" thickBot="1" x14ac:dyDescent="0.35">
      <c r="D7" s="529"/>
      <c r="E7" s="530"/>
      <c r="F7" s="530"/>
      <c r="G7" s="530"/>
      <c r="H7" s="531"/>
      <c r="I7" s="21"/>
      <c r="J7" s="22"/>
      <c r="K7" s="22"/>
      <c r="L7" s="22"/>
      <c r="M7" s="22"/>
      <c r="N7" s="22"/>
      <c r="O7" s="22"/>
      <c r="P7" s="22"/>
      <c r="Q7" s="22"/>
    </row>
    <row r="8" spans="3:17" ht="21" customHeight="1" x14ac:dyDescent="0.3">
      <c r="D8" s="495" t="s">
        <v>5</v>
      </c>
      <c r="E8" s="496"/>
      <c r="F8" s="496"/>
      <c r="G8" s="496"/>
      <c r="H8" s="497"/>
      <c r="I8" s="62">
        <f>H116</f>
        <v>32896.629999999997</v>
      </c>
      <c r="J8" s="22"/>
      <c r="K8" s="22"/>
      <c r="L8" s="22"/>
      <c r="M8" s="22"/>
      <c r="N8" s="22"/>
      <c r="O8" s="22"/>
      <c r="P8" s="22"/>
      <c r="Q8" s="22"/>
    </row>
    <row r="9" spans="3:17" ht="12.6" customHeight="1" thickBot="1" x14ac:dyDescent="0.35">
      <c r="D9" s="360"/>
      <c r="E9" s="22"/>
      <c r="F9" s="22"/>
      <c r="G9" s="22"/>
      <c r="H9" s="361"/>
      <c r="I9" s="22"/>
      <c r="J9" s="22"/>
      <c r="K9" s="22"/>
      <c r="L9" s="22"/>
      <c r="M9" s="22"/>
      <c r="N9" s="22"/>
      <c r="O9" s="22"/>
      <c r="P9" s="22"/>
      <c r="Q9" s="22"/>
    </row>
    <row r="10" spans="3:17" ht="28.5" customHeight="1" thickBot="1" x14ac:dyDescent="0.35">
      <c r="D10" s="431" t="s">
        <v>6</v>
      </c>
      <c r="E10" s="432" t="s">
        <v>7</v>
      </c>
      <c r="F10" s="432" t="s">
        <v>8</v>
      </c>
      <c r="G10" s="433" t="s">
        <v>9</v>
      </c>
      <c r="H10" s="434" t="s">
        <v>10</v>
      </c>
      <c r="I10" s="23"/>
      <c r="J10" s="50"/>
      <c r="K10" s="22"/>
      <c r="L10" s="22"/>
      <c r="M10" s="22"/>
      <c r="N10" s="22"/>
      <c r="O10" s="22"/>
      <c r="P10" s="22"/>
      <c r="Q10" s="22"/>
    </row>
    <row r="11" spans="3:17" ht="19.95" customHeight="1" x14ac:dyDescent="0.3">
      <c r="D11" s="428" t="str">
        <f>VLOOKUP(C12,INSUMOS!C:I,3,FALSE)</f>
        <v xml:space="preserve">MOTORISTA DE CAMINHAO (MENSALISTA)                                                                                                                                                                                                                                                                                                                                                                                                                                                                        </v>
      </c>
      <c r="E11" s="429"/>
      <c r="F11" s="429"/>
      <c r="G11" s="429"/>
      <c r="H11" s="430"/>
      <c r="I11" s="33"/>
      <c r="J11" s="22"/>
      <c r="K11" s="22"/>
      <c r="L11" s="22" t="s">
        <v>6113</v>
      </c>
      <c r="M11" s="22" t="s">
        <v>6114</v>
      </c>
      <c r="N11" s="22"/>
      <c r="O11" s="22"/>
      <c r="P11" s="22"/>
      <c r="Q11" s="22"/>
    </row>
    <row r="12" spans="3:17" ht="15" customHeight="1" x14ac:dyDescent="0.3">
      <c r="C12" s="201">
        <v>24</v>
      </c>
      <c r="D12" s="364" t="s">
        <v>24</v>
      </c>
      <c r="E12" s="26" t="s">
        <v>11</v>
      </c>
      <c r="F12" s="27"/>
      <c r="G12" s="169" t="str">
        <f>VLOOKUP($C12,INSUMOS!$C:$I,6,)</f>
        <v>4.760,41</v>
      </c>
      <c r="H12" s="365">
        <f t="shared" ref="H12:H16" si="0">ROUND(F12*G12,2)</f>
        <v>0</v>
      </c>
      <c r="I12" s="39"/>
      <c r="J12" s="28">
        <v>1234.98</v>
      </c>
      <c r="K12" s="22"/>
      <c r="L12" s="22">
        <v>1</v>
      </c>
      <c r="M12" s="22">
        <v>1</v>
      </c>
      <c r="N12" s="22"/>
      <c r="O12" s="22"/>
      <c r="P12" s="22"/>
      <c r="Q12" s="22"/>
    </row>
    <row r="13" spans="3:17" ht="15" customHeight="1" x14ac:dyDescent="0.3">
      <c r="D13" s="366" t="s">
        <v>12</v>
      </c>
      <c r="E13" s="30" t="s">
        <v>13</v>
      </c>
      <c r="F13" s="31">
        <v>0</v>
      </c>
      <c r="G13" s="32">
        <v>0</v>
      </c>
      <c r="H13" s="367">
        <f t="shared" si="0"/>
        <v>0</v>
      </c>
      <c r="I13" s="39"/>
      <c r="J13" s="22"/>
      <c r="K13" s="22"/>
      <c r="L13" s="22"/>
      <c r="M13" s="22"/>
      <c r="N13" s="22"/>
      <c r="O13" s="22"/>
      <c r="P13" s="22"/>
      <c r="Q13" s="22"/>
    </row>
    <row r="14" spans="3:17" ht="15" customHeight="1" x14ac:dyDescent="0.3">
      <c r="D14" s="366" t="s">
        <v>14</v>
      </c>
      <c r="E14" s="30" t="s">
        <v>13</v>
      </c>
      <c r="F14" s="31">
        <f>2*2*4*0</f>
        <v>0</v>
      </c>
      <c r="G14" s="32">
        <v>0</v>
      </c>
      <c r="H14" s="367">
        <f t="shared" si="0"/>
        <v>0</v>
      </c>
      <c r="I14" s="39"/>
      <c r="J14" s="22"/>
      <c r="K14" s="22"/>
      <c r="L14" s="22"/>
      <c r="M14" s="22"/>
      <c r="N14" s="22"/>
      <c r="O14" s="22"/>
      <c r="P14" s="22"/>
      <c r="Q14" s="22"/>
    </row>
    <row r="15" spans="3:17" ht="15" customHeight="1" x14ac:dyDescent="0.3">
      <c r="D15" s="366" t="s">
        <v>15</v>
      </c>
      <c r="E15" s="30" t="s">
        <v>13</v>
      </c>
      <c r="F15" s="31">
        <v>0</v>
      </c>
      <c r="G15" s="32">
        <v>0</v>
      </c>
      <c r="H15" s="367">
        <f t="shared" si="0"/>
        <v>0</v>
      </c>
      <c r="I15" s="33"/>
      <c r="J15" s="22"/>
      <c r="K15" s="22"/>
      <c r="L15" s="22"/>
      <c r="M15" s="22"/>
      <c r="N15" s="22"/>
      <c r="O15" s="22"/>
      <c r="P15" s="22"/>
      <c r="Q15" s="22"/>
    </row>
    <row r="16" spans="3:17" ht="15" customHeight="1" x14ac:dyDescent="0.3">
      <c r="D16" s="366" t="s">
        <v>16</v>
      </c>
      <c r="E16" s="30" t="s">
        <v>17</v>
      </c>
      <c r="F16" s="40">
        <v>0</v>
      </c>
      <c r="G16" s="32" t="str">
        <f>G12</f>
        <v>4.760,41</v>
      </c>
      <c r="H16" s="367">
        <f t="shared" si="0"/>
        <v>0</v>
      </c>
      <c r="I16" s="33"/>
      <c r="J16" s="22"/>
      <c r="K16" s="22"/>
      <c r="L16" s="22"/>
      <c r="M16" s="22"/>
      <c r="N16" s="22"/>
      <c r="O16" s="22"/>
      <c r="P16" s="22"/>
      <c r="Q16" s="22"/>
    </row>
    <row r="17" spans="2:17" ht="15" customHeight="1" x14ac:dyDescent="0.3">
      <c r="D17" s="368" t="s">
        <v>18</v>
      </c>
      <c r="E17" s="30"/>
      <c r="F17" s="30"/>
      <c r="G17" s="32"/>
      <c r="H17" s="367">
        <f>SUM(H12:H16)</f>
        <v>0</v>
      </c>
      <c r="I17" s="39"/>
      <c r="J17" s="22"/>
      <c r="K17" s="22"/>
      <c r="L17" s="22"/>
      <c r="M17" s="22"/>
      <c r="N17" s="22"/>
      <c r="O17" s="22"/>
      <c r="P17" s="22"/>
      <c r="Q17" s="22"/>
    </row>
    <row r="18" spans="2:17" ht="15" customHeight="1" x14ac:dyDescent="0.3">
      <c r="D18" s="366" t="s">
        <v>19</v>
      </c>
      <c r="E18" s="30" t="s">
        <v>17</v>
      </c>
      <c r="F18" s="180">
        <f>F42</f>
        <v>0.71260000000000012</v>
      </c>
      <c r="G18" s="32">
        <f>H17</f>
        <v>0</v>
      </c>
      <c r="H18" s="367">
        <f>ROUND(G18*F18,2)</f>
        <v>0</v>
      </c>
      <c r="I18" s="39"/>
      <c r="J18" s="22"/>
      <c r="K18" s="22"/>
      <c r="L18" s="22"/>
      <c r="M18" s="22"/>
      <c r="N18" s="22"/>
      <c r="O18" s="22"/>
      <c r="P18" s="22"/>
      <c r="Q18" s="22"/>
    </row>
    <row r="19" spans="2:17" ht="15" customHeight="1" x14ac:dyDescent="0.3">
      <c r="D19" s="368" t="s">
        <v>20</v>
      </c>
      <c r="E19" s="30"/>
      <c r="F19" s="30"/>
      <c r="G19" s="32"/>
      <c r="H19" s="367">
        <f>SUM(H17:H18)</f>
        <v>0</v>
      </c>
      <c r="I19" s="39"/>
      <c r="J19" s="22"/>
      <c r="K19" s="22"/>
      <c r="L19" s="22"/>
      <c r="M19" s="22"/>
      <c r="N19" s="22"/>
      <c r="O19" s="22"/>
      <c r="P19" s="22"/>
      <c r="Q19" s="22"/>
    </row>
    <row r="20" spans="2:17" ht="15" customHeight="1" thickBot="1" x14ac:dyDescent="0.35">
      <c r="D20" s="369" t="s">
        <v>21</v>
      </c>
      <c r="E20" s="36" t="s">
        <v>22</v>
      </c>
      <c r="F20" s="176">
        <v>1</v>
      </c>
      <c r="G20" s="37">
        <f>H19</f>
        <v>0</v>
      </c>
      <c r="H20" s="370">
        <f>SUM(F20*G20)</f>
        <v>0</v>
      </c>
      <c r="I20" s="38"/>
      <c r="J20" s="22"/>
      <c r="K20" s="22"/>
      <c r="L20" s="22"/>
      <c r="M20" s="22"/>
      <c r="N20" s="22"/>
      <c r="O20" s="22"/>
      <c r="P20" s="22"/>
      <c r="Q20" s="22"/>
    </row>
    <row r="21" spans="2:17" ht="15" customHeight="1" thickBot="1" x14ac:dyDescent="0.35">
      <c r="B21" s="445"/>
      <c r="D21" s="499" t="s">
        <v>23</v>
      </c>
      <c r="E21" s="500"/>
      <c r="F21" s="500"/>
      <c r="G21" s="501"/>
      <c r="H21" s="372">
        <f>H20</f>
        <v>0</v>
      </c>
      <c r="I21" s="39"/>
      <c r="J21" s="22"/>
      <c r="K21" s="22"/>
      <c r="L21" s="22"/>
      <c r="M21" s="22"/>
      <c r="N21" s="22"/>
      <c r="O21" s="22"/>
      <c r="P21" s="22"/>
      <c r="Q21" s="22"/>
    </row>
    <row r="22" spans="2:17" ht="19.95" customHeight="1" thickBot="1" x14ac:dyDescent="0.35">
      <c r="D22" s="532" t="str">
        <f>D58</f>
        <v>Fonte: Sinapi - 11-2024</v>
      </c>
      <c r="E22" s="533"/>
      <c r="F22" s="533"/>
      <c r="G22" s="533"/>
      <c r="H22" s="534"/>
      <c r="I22" s="39"/>
      <c r="J22" s="22"/>
      <c r="K22" s="22"/>
      <c r="L22" s="22"/>
      <c r="M22" s="22"/>
      <c r="N22" s="22"/>
      <c r="O22" s="22"/>
      <c r="P22" s="22"/>
      <c r="Q22" s="22"/>
    </row>
    <row r="23" spans="2:17" ht="23.4" customHeight="1" x14ac:dyDescent="0.3">
      <c r="D23" s="435" t="str">
        <f>VLOOKUP(C24,INSUMOS!C:I,3,FALSE)</f>
        <v xml:space="preserve">MECANICO DE EQUIPAMENTOS PESADOS (MENSALISTA)                                                                                                                                                                                                                                                                                                                                                                                                                                                             </v>
      </c>
      <c r="E23" s="436"/>
      <c r="F23" s="436"/>
      <c r="G23" s="436"/>
      <c r="H23" s="437"/>
      <c r="I23" s="22"/>
      <c r="J23" s="22"/>
      <c r="K23" s="22"/>
      <c r="L23" s="22"/>
      <c r="M23" s="22"/>
      <c r="N23" s="22"/>
      <c r="O23" s="22"/>
      <c r="P23" s="22"/>
      <c r="Q23" s="22"/>
    </row>
    <row r="24" spans="2:17" ht="15" customHeight="1" x14ac:dyDescent="0.3">
      <c r="C24" s="201">
        <v>29</v>
      </c>
      <c r="D24" s="364" t="s">
        <v>24</v>
      </c>
      <c r="E24" s="26" t="s">
        <v>11</v>
      </c>
      <c r="F24" s="27">
        <v>1</v>
      </c>
      <c r="G24" s="169" t="str">
        <f>VLOOKUP($C24,INSUMOS!$C:$I,6,)</f>
        <v>5.852,83</v>
      </c>
      <c r="H24" s="365">
        <f t="shared" ref="H24:H28" si="1">ROUND(F24*G24,2)</f>
        <v>5852.83</v>
      </c>
      <c r="I24" s="39"/>
      <c r="J24" s="41">
        <v>1567.5</v>
      </c>
      <c r="K24" s="22"/>
      <c r="L24" s="22"/>
      <c r="M24" s="22"/>
      <c r="N24" s="22"/>
      <c r="O24" s="22"/>
      <c r="P24" s="22"/>
      <c r="Q24" s="22"/>
    </row>
    <row r="25" spans="2:17" ht="15" customHeight="1" x14ac:dyDescent="0.3">
      <c r="D25" s="366" t="s">
        <v>12</v>
      </c>
      <c r="E25" s="30" t="s">
        <v>13</v>
      </c>
      <c r="F25" s="31">
        <v>0</v>
      </c>
      <c r="G25" s="32">
        <v>0</v>
      </c>
      <c r="H25" s="367">
        <f t="shared" si="1"/>
        <v>0</v>
      </c>
      <c r="I25" s="39"/>
      <c r="J25" s="22"/>
      <c r="K25" s="22"/>
      <c r="L25" s="22"/>
      <c r="M25" s="22"/>
      <c r="N25" s="22"/>
      <c r="O25" s="22"/>
      <c r="P25" s="22"/>
      <c r="Q25" s="22"/>
    </row>
    <row r="26" spans="2:17" ht="15" customHeight="1" x14ac:dyDescent="0.3">
      <c r="D26" s="366" t="s">
        <v>14</v>
      </c>
      <c r="E26" s="30" t="s">
        <v>13</v>
      </c>
      <c r="F26" s="31">
        <f>2*2*4*0</f>
        <v>0</v>
      </c>
      <c r="G26" s="32">
        <v>0</v>
      </c>
      <c r="H26" s="367">
        <f t="shared" si="1"/>
        <v>0</v>
      </c>
      <c r="I26" s="39"/>
      <c r="J26" s="22"/>
      <c r="K26" s="22"/>
      <c r="L26" s="22"/>
      <c r="M26" s="22"/>
      <c r="N26" s="22"/>
      <c r="O26" s="22"/>
      <c r="P26" s="22"/>
      <c r="Q26" s="22"/>
    </row>
    <row r="27" spans="2:17" ht="15" customHeight="1" x14ac:dyDescent="0.3">
      <c r="D27" s="366" t="s">
        <v>15</v>
      </c>
      <c r="E27" s="30" t="s">
        <v>13</v>
      </c>
      <c r="F27" s="31">
        <v>0</v>
      </c>
      <c r="G27" s="32">
        <v>4.42</v>
      </c>
      <c r="H27" s="367">
        <f t="shared" si="1"/>
        <v>0</v>
      </c>
      <c r="I27" s="39"/>
      <c r="J27" s="22"/>
      <c r="K27" s="22"/>
      <c r="L27" s="22"/>
      <c r="M27" s="22"/>
      <c r="N27" s="22"/>
      <c r="O27" s="22"/>
      <c r="P27" s="22"/>
      <c r="Q27" s="22"/>
    </row>
    <row r="28" spans="2:17" ht="15" customHeight="1" x14ac:dyDescent="0.3">
      <c r="D28" s="366" t="s">
        <v>16</v>
      </c>
      <c r="E28" s="30" t="s">
        <v>17</v>
      </c>
      <c r="F28" s="34">
        <v>0</v>
      </c>
      <c r="G28" s="32" t="str">
        <f>G24</f>
        <v>5.852,83</v>
      </c>
      <c r="H28" s="367">
        <f t="shared" si="1"/>
        <v>0</v>
      </c>
      <c r="I28" s="39"/>
      <c r="J28" s="22"/>
      <c r="K28" s="22"/>
      <c r="L28" s="22"/>
      <c r="M28" s="22"/>
      <c r="N28" s="22"/>
      <c r="O28" s="22"/>
      <c r="P28" s="22"/>
      <c r="Q28" s="22"/>
    </row>
    <row r="29" spans="2:17" ht="15" customHeight="1" x14ac:dyDescent="0.3">
      <c r="D29" s="368" t="s">
        <v>18</v>
      </c>
      <c r="E29" s="30"/>
      <c r="F29" s="30"/>
      <c r="G29" s="32"/>
      <c r="H29" s="367">
        <f>SUM(H24:H28)</f>
        <v>5852.83</v>
      </c>
      <c r="I29" s="39"/>
      <c r="J29" s="22"/>
      <c r="K29" s="22"/>
      <c r="L29" s="22"/>
      <c r="M29" s="22"/>
      <c r="N29" s="22"/>
      <c r="O29" s="22"/>
      <c r="P29" s="22"/>
      <c r="Q29" s="22"/>
    </row>
    <row r="30" spans="2:17" ht="15" customHeight="1" x14ac:dyDescent="0.3">
      <c r="D30" s="366" t="s">
        <v>19</v>
      </c>
      <c r="E30" s="30" t="s">
        <v>17</v>
      </c>
      <c r="F30" s="180">
        <f>F53</f>
        <v>0.71260000000000012</v>
      </c>
      <c r="G30" s="32">
        <f>H29</f>
        <v>5852.83</v>
      </c>
      <c r="H30" s="367">
        <f>ROUND(G30*F30,2)</f>
        <v>4170.7299999999996</v>
      </c>
      <c r="I30" s="39"/>
      <c r="J30" s="22"/>
      <c r="K30" s="22"/>
      <c r="L30" s="22"/>
      <c r="M30" s="22"/>
      <c r="N30" s="22"/>
      <c r="O30" s="22"/>
      <c r="P30" s="22"/>
      <c r="Q30" s="22"/>
    </row>
    <row r="31" spans="2:17" ht="15" customHeight="1" x14ac:dyDescent="0.3">
      <c r="D31" s="368" t="s">
        <v>20</v>
      </c>
      <c r="E31" s="30"/>
      <c r="F31" s="30"/>
      <c r="G31" s="32"/>
      <c r="H31" s="367">
        <f>SUM(H29:H30)</f>
        <v>10023.56</v>
      </c>
      <c r="I31" s="39"/>
      <c r="J31" s="22"/>
      <c r="K31" s="22"/>
      <c r="L31" s="22"/>
      <c r="M31" s="22"/>
      <c r="N31" s="22"/>
      <c r="O31" s="22"/>
      <c r="P31" s="22"/>
      <c r="Q31" s="22"/>
    </row>
    <row r="32" spans="2:17" ht="15" customHeight="1" thickBot="1" x14ac:dyDescent="0.35">
      <c r="D32" s="369" t="s">
        <v>21</v>
      </c>
      <c r="E32" s="36" t="s">
        <v>22</v>
      </c>
      <c r="F32" s="176">
        <v>1</v>
      </c>
      <c r="G32" s="37">
        <f>H31</f>
        <v>10023.56</v>
      </c>
      <c r="H32" s="370">
        <f>F32*G32</f>
        <v>10023.56</v>
      </c>
      <c r="I32" s="39"/>
      <c r="J32" s="22"/>
      <c r="K32" s="22"/>
      <c r="L32" s="22"/>
      <c r="M32" s="22"/>
      <c r="N32" s="22"/>
      <c r="O32" s="22"/>
      <c r="P32" s="22"/>
      <c r="Q32" s="22"/>
    </row>
    <row r="33" spans="2:17" ht="15" customHeight="1" thickBot="1" x14ac:dyDescent="0.35">
      <c r="B33" s="445"/>
      <c r="D33" s="499" t="s">
        <v>23</v>
      </c>
      <c r="E33" s="500"/>
      <c r="F33" s="500"/>
      <c r="G33" s="501"/>
      <c r="H33" s="372">
        <f>H32</f>
        <v>10023.56</v>
      </c>
      <c r="I33" s="39"/>
      <c r="J33" s="22"/>
      <c r="K33" s="22"/>
      <c r="L33" s="22"/>
      <c r="M33" s="22"/>
      <c r="N33" s="22"/>
      <c r="O33" s="22"/>
      <c r="P33" s="22"/>
      <c r="Q33" s="22"/>
    </row>
    <row r="34" spans="2:17" ht="19.95" customHeight="1" thickBot="1" x14ac:dyDescent="0.35">
      <c r="D34" s="532" t="str">
        <f>D58</f>
        <v>Fonte: Sinapi - 11-2024</v>
      </c>
      <c r="E34" s="533"/>
      <c r="F34" s="533"/>
      <c r="G34" s="533"/>
      <c r="H34" s="534"/>
      <c r="I34" s="39"/>
      <c r="J34" s="22"/>
      <c r="K34" s="22"/>
      <c r="L34" s="22"/>
      <c r="M34" s="22"/>
      <c r="N34" s="22"/>
      <c r="O34" s="22"/>
      <c r="P34" s="22"/>
      <c r="Q34" s="22"/>
    </row>
    <row r="35" spans="2:17" ht="23.4" customHeight="1" x14ac:dyDescent="0.3">
      <c r="D35" s="435" t="str">
        <f>VLOOKUP(C36,INSUMOS!C:I,3,FALSE)</f>
        <v xml:space="preserve">OPERADOR DE PA CARREGADEIRA (MENSALISTA)                                                                                                                                                                                                                                                                                                                                                                                                                                                                  </v>
      </c>
      <c r="E35" s="436"/>
      <c r="F35" s="436"/>
      <c r="G35" s="436"/>
      <c r="H35" s="437"/>
      <c r="I35" s="22"/>
      <c r="J35" s="22"/>
      <c r="K35" s="22"/>
      <c r="L35" s="22"/>
      <c r="M35" s="22"/>
      <c r="N35" s="22"/>
      <c r="O35" s="22"/>
      <c r="P35" s="22"/>
      <c r="Q35" s="22"/>
    </row>
    <row r="36" spans="2:17" ht="15" customHeight="1" x14ac:dyDescent="0.3">
      <c r="C36" s="201">
        <v>26</v>
      </c>
      <c r="D36" s="364" t="s">
        <v>24</v>
      </c>
      <c r="E36" s="26" t="s">
        <v>11</v>
      </c>
      <c r="F36" s="27">
        <v>1</v>
      </c>
      <c r="G36" s="169" t="str">
        <f>VLOOKUP($C36,INSUMOS!$C:$I,6,)</f>
        <v>4.015,23</v>
      </c>
      <c r="H36" s="365">
        <f t="shared" ref="H36:H40" si="2">ROUND(F36*G36,2)</f>
        <v>4015.23</v>
      </c>
      <c r="I36" s="29"/>
      <c r="J36" s="28">
        <v>1647.07</v>
      </c>
      <c r="K36" s="22"/>
      <c r="L36" s="22"/>
      <c r="M36" s="22"/>
      <c r="N36" s="22"/>
      <c r="O36" s="22"/>
      <c r="P36" s="22"/>
      <c r="Q36" s="22"/>
    </row>
    <row r="37" spans="2:17" ht="15" customHeight="1" x14ac:dyDescent="0.3">
      <c r="D37" s="366" t="s">
        <v>12</v>
      </c>
      <c r="E37" s="30" t="s">
        <v>13</v>
      </c>
      <c r="F37" s="31">
        <v>0</v>
      </c>
      <c r="G37" s="32">
        <v>0</v>
      </c>
      <c r="H37" s="367">
        <f t="shared" si="2"/>
        <v>0</v>
      </c>
      <c r="I37" s="33"/>
      <c r="J37" s="22"/>
      <c r="K37" s="22"/>
      <c r="L37" s="22"/>
      <c r="M37" s="22"/>
      <c r="N37" s="22"/>
      <c r="O37" s="22"/>
      <c r="P37" s="22"/>
      <c r="Q37" s="22"/>
    </row>
    <row r="38" spans="2:17" ht="15" customHeight="1" x14ac:dyDescent="0.3">
      <c r="D38" s="366" t="s">
        <v>14</v>
      </c>
      <c r="E38" s="30" t="s">
        <v>13</v>
      </c>
      <c r="F38" s="31">
        <f>2*2*4*0</f>
        <v>0</v>
      </c>
      <c r="G38" s="32">
        <v>0</v>
      </c>
      <c r="H38" s="367">
        <f t="shared" si="2"/>
        <v>0</v>
      </c>
      <c r="I38" s="33"/>
      <c r="J38" s="22"/>
      <c r="K38" s="22"/>
      <c r="L38" s="22"/>
      <c r="M38" s="22"/>
      <c r="N38" s="22"/>
      <c r="O38" s="22"/>
      <c r="P38" s="22"/>
      <c r="Q38" s="22"/>
    </row>
    <row r="39" spans="2:17" ht="15" customHeight="1" x14ac:dyDescent="0.3">
      <c r="D39" s="366" t="s">
        <v>15</v>
      </c>
      <c r="E39" s="30" t="s">
        <v>13</v>
      </c>
      <c r="F39" s="31">
        <v>0</v>
      </c>
      <c r="G39" s="32">
        <f>TRUNC((G36/220)*0.3714,2)*0</f>
        <v>0</v>
      </c>
      <c r="H39" s="367">
        <f t="shared" si="2"/>
        <v>0</v>
      </c>
      <c r="I39" s="22"/>
      <c r="J39" s="22"/>
      <c r="K39" s="22"/>
      <c r="L39" s="22"/>
      <c r="M39" s="22"/>
      <c r="N39" s="22"/>
      <c r="O39" s="22"/>
      <c r="P39" s="22"/>
      <c r="Q39" s="22"/>
    </row>
    <row r="40" spans="2:17" ht="15" customHeight="1" x14ac:dyDescent="0.3">
      <c r="D40" s="366" t="s">
        <v>16</v>
      </c>
      <c r="E40" s="30" t="s">
        <v>17</v>
      </c>
      <c r="F40" s="125">
        <v>0</v>
      </c>
      <c r="G40" s="32" t="str">
        <f>G36</f>
        <v>4.015,23</v>
      </c>
      <c r="H40" s="367">
        <f t="shared" si="2"/>
        <v>0</v>
      </c>
      <c r="I40" s="22"/>
      <c r="J40" s="22"/>
      <c r="K40" s="22"/>
      <c r="L40" s="22"/>
      <c r="M40" s="22"/>
      <c r="N40" s="22"/>
      <c r="O40" s="22"/>
      <c r="P40" s="22"/>
      <c r="Q40" s="22"/>
    </row>
    <row r="41" spans="2:17" ht="15" customHeight="1" x14ac:dyDescent="0.3">
      <c r="D41" s="368" t="s">
        <v>18</v>
      </c>
      <c r="E41" s="30"/>
      <c r="F41" s="30"/>
      <c r="G41" s="32"/>
      <c r="H41" s="367">
        <f>SUM(H36:H40)</f>
        <v>4015.23</v>
      </c>
      <c r="I41" s="22"/>
      <c r="J41" s="22"/>
      <c r="K41" s="22"/>
      <c r="L41" s="22"/>
      <c r="M41" s="22"/>
      <c r="N41" s="22"/>
      <c r="O41" s="22"/>
      <c r="P41" s="22"/>
      <c r="Q41" s="22"/>
    </row>
    <row r="42" spans="2:17" ht="15" customHeight="1" x14ac:dyDescent="0.3">
      <c r="D42" s="366" t="s">
        <v>19</v>
      </c>
      <c r="E42" s="30" t="s">
        <v>17</v>
      </c>
      <c r="F42" s="180">
        <f>$K$3</f>
        <v>0.71260000000000012</v>
      </c>
      <c r="G42" s="32">
        <f>H41</f>
        <v>4015.23</v>
      </c>
      <c r="H42" s="367">
        <f>ROUND(G42*F42,2)</f>
        <v>2861.25</v>
      </c>
      <c r="I42" s="22"/>
      <c r="J42" s="22"/>
      <c r="K42" s="22"/>
      <c r="L42" s="22"/>
      <c r="M42" s="22"/>
      <c r="N42" s="22"/>
      <c r="O42" s="22"/>
      <c r="P42" s="22"/>
      <c r="Q42" s="22"/>
    </row>
    <row r="43" spans="2:17" ht="15" customHeight="1" x14ac:dyDescent="0.3">
      <c r="D43" s="368" t="s">
        <v>20</v>
      </c>
      <c r="E43" s="30"/>
      <c r="F43" s="30"/>
      <c r="G43" s="32"/>
      <c r="H43" s="367">
        <f>SUM(H41:H42)</f>
        <v>6876.48</v>
      </c>
      <c r="I43" s="35"/>
      <c r="J43" s="22"/>
      <c r="K43" s="22"/>
      <c r="L43" s="22"/>
      <c r="M43" s="22"/>
      <c r="N43" s="22"/>
      <c r="O43" s="22"/>
      <c r="P43" s="22"/>
      <c r="Q43" s="22"/>
    </row>
    <row r="44" spans="2:17" ht="15" customHeight="1" thickBot="1" x14ac:dyDescent="0.35">
      <c r="D44" s="369" t="s">
        <v>21</v>
      </c>
      <c r="E44" s="36" t="s">
        <v>22</v>
      </c>
      <c r="F44" s="176">
        <v>1</v>
      </c>
      <c r="G44" s="37">
        <f>H43</f>
        <v>6876.48</v>
      </c>
      <c r="H44" s="370">
        <f>F44*G44</f>
        <v>6876.48</v>
      </c>
      <c r="I44" s="38"/>
      <c r="J44" s="22">
        <f>3200/3000</f>
        <v>1.0666666666666667</v>
      </c>
      <c r="K44" s="22"/>
      <c r="L44" s="22"/>
      <c r="M44" s="22"/>
      <c r="N44" s="22"/>
      <c r="O44" s="22"/>
      <c r="P44" s="22"/>
      <c r="Q44" s="22"/>
    </row>
    <row r="45" spans="2:17" ht="15" customHeight="1" thickBot="1" x14ac:dyDescent="0.35">
      <c r="B45" s="445"/>
      <c r="D45" s="538" t="s">
        <v>23</v>
      </c>
      <c r="E45" s="539"/>
      <c r="F45" s="539"/>
      <c r="G45" s="540"/>
      <c r="H45" s="438">
        <f>H44</f>
        <v>6876.48</v>
      </c>
      <c r="I45" s="22"/>
      <c r="J45" s="22"/>
      <c r="K45" s="22"/>
      <c r="L45" s="22"/>
      <c r="M45" s="22"/>
      <c r="N45" s="22"/>
      <c r="O45" s="22"/>
      <c r="P45" s="22"/>
      <c r="Q45" s="22"/>
    </row>
    <row r="46" spans="2:17" ht="19.95" customHeight="1" x14ac:dyDescent="0.3">
      <c r="D46" s="428" t="str">
        <f>VLOOKUP(C47,INSUMOS!C:I,3,FALSE)</f>
        <v>SERVENTE - MÃO DE OBRA BRAÇAL</v>
      </c>
      <c r="E46" s="429"/>
      <c r="F46" s="429"/>
      <c r="G46" s="429"/>
      <c r="H46" s="430"/>
      <c r="I46" s="39"/>
      <c r="J46" s="22"/>
      <c r="K46" s="22"/>
      <c r="L46" s="22"/>
      <c r="M46" s="22"/>
      <c r="N46" s="22"/>
      <c r="O46" s="22"/>
      <c r="P46" s="22"/>
      <c r="Q46" s="22"/>
    </row>
    <row r="47" spans="2:17" ht="15" customHeight="1" x14ac:dyDescent="0.3">
      <c r="C47" s="201">
        <v>31</v>
      </c>
      <c r="D47" s="364" t="s">
        <v>24</v>
      </c>
      <c r="E47" s="26" t="s">
        <v>11</v>
      </c>
      <c r="F47" s="27">
        <v>1</v>
      </c>
      <c r="G47" s="169">
        <f>VLOOKUP($C47,INSUMOS!$C:$I,6,)</f>
        <v>1530.06</v>
      </c>
      <c r="H47" s="365">
        <f t="shared" ref="H47:H51" si="3">ROUND(F47*G47,2)</f>
        <v>1530.06</v>
      </c>
      <c r="I47" s="39"/>
      <c r="J47" s="41">
        <v>2845.04</v>
      </c>
      <c r="K47" s="22"/>
      <c r="L47" s="22"/>
      <c r="M47" s="22"/>
      <c r="N47" s="22"/>
      <c r="O47" s="22"/>
      <c r="P47" s="22"/>
      <c r="Q47" s="22"/>
    </row>
    <row r="48" spans="2:17" ht="15" customHeight="1" x14ac:dyDescent="0.3">
      <c r="D48" s="366" t="s">
        <v>12</v>
      </c>
      <c r="E48" s="30" t="s">
        <v>13</v>
      </c>
      <c r="F48" s="31">
        <v>0</v>
      </c>
      <c r="G48" s="32">
        <v>0</v>
      </c>
      <c r="H48" s="367">
        <f t="shared" si="3"/>
        <v>0</v>
      </c>
      <c r="I48" s="39"/>
      <c r="J48" s="22"/>
      <c r="K48" s="22"/>
      <c r="L48" s="22"/>
      <c r="M48" s="22"/>
      <c r="N48" s="22"/>
      <c r="O48" s="22"/>
      <c r="P48" s="22"/>
      <c r="Q48" s="22"/>
    </row>
    <row r="49" spans="2:17" ht="15" customHeight="1" x14ac:dyDescent="0.3">
      <c r="D49" s="366" t="s">
        <v>14</v>
      </c>
      <c r="E49" s="30" t="s">
        <v>13</v>
      </c>
      <c r="F49" s="31">
        <f>2*2*4*0</f>
        <v>0</v>
      </c>
      <c r="G49" s="32">
        <v>0</v>
      </c>
      <c r="H49" s="367">
        <f t="shared" si="3"/>
        <v>0</v>
      </c>
      <c r="I49" s="39"/>
      <c r="J49" s="22"/>
      <c r="K49" s="22"/>
      <c r="L49" s="22"/>
      <c r="M49" s="22"/>
      <c r="N49" s="22"/>
      <c r="O49" s="22"/>
      <c r="P49" s="22"/>
      <c r="Q49" s="22"/>
    </row>
    <row r="50" spans="2:17" ht="15" customHeight="1" x14ac:dyDescent="0.3">
      <c r="D50" s="366" t="s">
        <v>15</v>
      </c>
      <c r="E50" s="30" t="s">
        <v>13</v>
      </c>
      <c r="F50" s="31">
        <v>0</v>
      </c>
      <c r="G50" s="32">
        <v>0</v>
      </c>
      <c r="H50" s="367">
        <f t="shared" si="3"/>
        <v>0</v>
      </c>
      <c r="I50" s="39"/>
      <c r="J50" s="22"/>
      <c r="K50" s="22"/>
      <c r="L50" s="22"/>
      <c r="M50" s="22"/>
      <c r="N50" s="22"/>
      <c r="O50" s="22"/>
      <c r="P50" s="22"/>
      <c r="Q50" s="22"/>
    </row>
    <row r="51" spans="2:17" ht="15" customHeight="1" x14ac:dyDescent="0.3">
      <c r="D51" s="366" t="s">
        <v>16</v>
      </c>
      <c r="E51" s="30" t="s">
        <v>17</v>
      </c>
      <c r="F51" s="34">
        <v>0</v>
      </c>
      <c r="G51" s="32">
        <f>G47</f>
        <v>1530.06</v>
      </c>
      <c r="H51" s="367">
        <f t="shared" si="3"/>
        <v>0</v>
      </c>
      <c r="I51" s="39"/>
      <c r="J51" s="22"/>
      <c r="K51" s="22"/>
      <c r="L51" s="22"/>
      <c r="M51" s="22"/>
      <c r="N51" s="22"/>
      <c r="O51" s="22"/>
      <c r="P51" s="22"/>
      <c r="Q51" s="22"/>
    </row>
    <row r="52" spans="2:17" ht="15" customHeight="1" x14ac:dyDescent="0.3">
      <c r="D52" s="368" t="s">
        <v>18</v>
      </c>
      <c r="E52" s="30"/>
      <c r="F52" s="30"/>
      <c r="G52" s="32"/>
      <c r="H52" s="367">
        <f>SUM(H47:H51)</f>
        <v>1530.06</v>
      </c>
      <c r="I52" s="39"/>
      <c r="J52" s="22"/>
      <c r="K52" s="22"/>
      <c r="L52" s="22"/>
      <c r="M52" s="22"/>
      <c r="N52" s="22"/>
      <c r="O52" s="22"/>
      <c r="P52" s="22"/>
      <c r="Q52" s="22"/>
    </row>
    <row r="53" spans="2:17" ht="15" customHeight="1" x14ac:dyDescent="0.3">
      <c r="D53" s="366" t="s">
        <v>19</v>
      </c>
      <c r="E53" s="30" t="s">
        <v>17</v>
      </c>
      <c r="F53" s="180">
        <f>$K$3</f>
        <v>0.71260000000000012</v>
      </c>
      <c r="G53" s="32">
        <f>H52</f>
        <v>1530.06</v>
      </c>
      <c r="H53" s="367">
        <f>ROUND(G53*F53,2)</f>
        <v>1090.32</v>
      </c>
      <c r="I53" s="39"/>
      <c r="J53" s="22"/>
      <c r="K53" s="22"/>
      <c r="L53" s="22"/>
      <c r="M53" s="22"/>
      <c r="N53" s="22"/>
      <c r="O53" s="22"/>
      <c r="P53" s="22"/>
      <c r="Q53" s="22"/>
    </row>
    <row r="54" spans="2:17" ht="15" customHeight="1" x14ac:dyDescent="0.3">
      <c r="D54" s="368" t="s">
        <v>20</v>
      </c>
      <c r="E54" s="30"/>
      <c r="F54" s="30"/>
      <c r="G54" s="32"/>
      <c r="H54" s="367">
        <f>SUM(H52:H53)</f>
        <v>2620.38</v>
      </c>
      <c r="I54" s="39"/>
      <c r="J54" s="22"/>
      <c r="K54" s="22"/>
      <c r="L54" s="22"/>
      <c r="M54" s="22"/>
      <c r="N54" s="22"/>
      <c r="O54" s="22"/>
      <c r="P54" s="22"/>
      <c r="Q54" s="22"/>
    </row>
    <row r="55" spans="2:17" ht="15" customHeight="1" thickBot="1" x14ac:dyDescent="0.35">
      <c r="D55" s="369" t="s">
        <v>21</v>
      </c>
      <c r="E55" s="36" t="s">
        <v>22</v>
      </c>
      <c r="F55" s="176">
        <v>3</v>
      </c>
      <c r="G55" s="37">
        <f>H54</f>
        <v>2620.38</v>
      </c>
      <c r="H55" s="370">
        <f>F55*G55</f>
        <v>7861.14</v>
      </c>
      <c r="I55" s="39"/>
      <c r="J55" s="22"/>
      <c r="K55" s="22"/>
      <c r="L55" s="22"/>
      <c r="M55" s="22"/>
      <c r="N55" s="22"/>
      <c r="O55" s="22"/>
      <c r="P55" s="22"/>
      <c r="Q55" s="22"/>
    </row>
    <row r="56" spans="2:17" ht="15" customHeight="1" thickBot="1" x14ac:dyDescent="0.35">
      <c r="B56" s="445"/>
      <c r="D56" s="499" t="s">
        <v>23</v>
      </c>
      <c r="E56" s="541"/>
      <c r="F56" s="541"/>
      <c r="G56" s="542"/>
      <c r="H56" s="372">
        <f>H55</f>
        <v>7861.14</v>
      </c>
      <c r="I56" s="39"/>
      <c r="J56" s="22"/>
      <c r="K56" s="22"/>
      <c r="L56" s="22"/>
      <c r="M56" s="22"/>
      <c r="N56" s="22"/>
      <c r="O56" s="22"/>
      <c r="P56" s="22"/>
      <c r="Q56" s="22"/>
    </row>
    <row r="57" spans="2:17" ht="15" customHeight="1" thickBot="1" x14ac:dyDescent="0.35">
      <c r="D57" s="507"/>
      <c r="E57" s="508"/>
      <c r="F57" s="508"/>
      <c r="G57" s="508"/>
      <c r="H57" s="509"/>
      <c r="I57" s="39"/>
      <c r="J57" s="22"/>
      <c r="K57" s="22"/>
      <c r="L57" s="22"/>
      <c r="M57" s="22"/>
      <c r="N57" s="22"/>
      <c r="O57" s="22"/>
      <c r="P57" s="22"/>
      <c r="Q57" s="22"/>
    </row>
    <row r="58" spans="2:17" ht="19.95" customHeight="1" thickBot="1" x14ac:dyDescent="0.35">
      <c r="D58" s="532" t="s">
        <v>9231</v>
      </c>
      <c r="E58" s="533"/>
      <c r="F58" s="533"/>
      <c r="G58" s="533"/>
      <c r="H58" s="534"/>
      <c r="I58" s="39"/>
      <c r="J58" s="22"/>
      <c r="K58" s="22"/>
      <c r="L58" s="22"/>
      <c r="M58" s="22"/>
      <c r="N58" s="22"/>
      <c r="O58" s="22"/>
      <c r="P58" s="22"/>
      <c r="Q58" s="22"/>
    </row>
    <row r="59" spans="2:17" ht="19.95" customHeight="1" thickBot="1" x14ac:dyDescent="0.35">
      <c r="D59" s="360" t="str">
        <f>VLOOKUP(C61,INSUMOS!C:I,3,FALSE)</f>
        <v>ENCARREGADO</v>
      </c>
      <c r="E59" s="22"/>
      <c r="F59" s="22"/>
      <c r="G59" s="22"/>
      <c r="H59" s="361"/>
      <c r="I59" s="39"/>
      <c r="J59" s="22"/>
      <c r="K59" s="22"/>
      <c r="L59" s="22"/>
      <c r="M59" s="22"/>
      <c r="N59" s="22"/>
      <c r="O59" s="22"/>
      <c r="P59" s="22"/>
      <c r="Q59" s="22"/>
    </row>
    <row r="60" spans="2:17" ht="15" customHeight="1" thickBot="1" x14ac:dyDescent="0.35">
      <c r="D60" s="362" t="s">
        <v>6</v>
      </c>
      <c r="E60" s="24" t="s">
        <v>7</v>
      </c>
      <c r="F60" s="24" t="s">
        <v>8</v>
      </c>
      <c r="G60" s="25" t="s">
        <v>9</v>
      </c>
      <c r="H60" s="363" t="s">
        <v>10</v>
      </c>
      <c r="I60" s="39"/>
      <c r="J60" s="22"/>
      <c r="K60" s="22"/>
      <c r="L60" s="22"/>
      <c r="M60" s="22"/>
      <c r="N60" s="22"/>
      <c r="O60" s="22"/>
      <c r="P60" s="22"/>
      <c r="Q60" s="22"/>
    </row>
    <row r="61" spans="2:17" ht="15" customHeight="1" x14ac:dyDescent="0.3">
      <c r="C61" s="201">
        <v>53</v>
      </c>
      <c r="D61" s="364" t="s">
        <v>24</v>
      </c>
      <c r="E61" s="26" t="s">
        <v>11</v>
      </c>
      <c r="F61" s="27">
        <v>1</v>
      </c>
      <c r="G61" s="169">
        <f>VLOOKUP($C61,INSUMOS!$C:$I,6,)</f>
        <v>2161.1849999999999</v>
      </c>
      <c r="H61" s="365">
        <f t="shared" ref="H61:H65" si="4">ROUND(F61*G61,2)</f>
        <v>2161.19</v>
      </c>
      <c r="I61" s="29"/>
      <c r="J61" s="41">
        <v>1525.29</v>
      </c>
      <c r="K61" s="22"/>
      <c r="L61" s="22"/>
      <c r="M61" s="22"/>
      <c r="N61" s="22"/>
      <c r="O61" s="22"/>
      <c r="P61" s="22"/>
      <c r="Q61" s="22"/>
    </row>
    <row r="62" spans="2:17" ht="15" customHeight="1" x14ac:dyDescent="0.3">
      <c r="D62" s="366" t="s">
        <v>12</v>
      </c>
      <c r="E62" s="30" t="s">
        <v>13</v>
      </c>
      <c r="F62" s="31">
        <v>0</v>
      </c>
      <c r="G62" s="32">
        <v>0</v>
      </c>
      <c r="H62" s="367">
        <f t="shared" si="4"/>
        <v>0</v>
      </c>
      <c r="I62" s="39"/>
      <c r="J62" s="22"/>
      <c r="K62" s="22"/>
      <c r="L62" s="22"/>
      <c r="M62" s="22"/>
      <c r="N62" s="22"/>
      <c r="O62" s="22"/>
      <c r="P62" s="22"/>
      <c r="Q62" s="22"/>
    </row>
    <row r="63" spans="2:17" ht="15" customHeight="1" x14ac:dyDescent="0.3">
      <c r="D63" s="366" t="s">
        <v>14</v>
      </c>
      <c r="E63" s="30" t="s">
        <v>13</v>
      </c>
      <c r="F63" s="31">
        <f>2*2*4*0</f>
        <v>0</v>
      </c>
      <c r="G63" s="32">
        <v>0</v>
      </c>
      <c r="H63" s="367">
        <f t="shared" si="4"/>
        <v>0</v>
      </c>
      <c r="I63" s="39"/>
      <c r="J63" s="22"/>
      <c r="K63" s="22"/>
      <c r="L63" s="22"/>
      <c r="M63" s="22"/>
      <c r="N63" s="22"/>
      <c r="O63" s="22"/>
      <c r="P63" s="22"/>
      <c r="Q63" s="22"/>
    </row>
    <row r="64" spans="2:17" ht="15" customHeight="1" x14ac:dyDescent="0.3">
      <c r="D64" s="366" t="s">
        <v>15</v>
      </c>
      <c r="E64" s="30" t="s">
        <v>13</v>
      </c>
      <c r="F64" s="31">
        <v>0</v>
      </c>
      <c r="G64" s="32">
        <v>0</v>
      </c>
      <c r="H64" s="367">
        <f t="shared" si="4"/>
        <v>0</v>
      </c>
      <c r="I64" s="39"/>
      <c r="J64" s="22"/>
      <c r="K64" s="22"/>
      <c r="L64" s="22"/>
      <c r="M64" s="22"/>
      <c r="N64" s="22"/>
      <c r="O64" s="22"/>
      <c r="P64" s="22"/>
      <c r="Q64" s="22"/>
    </row>
    <row r="65" spans="2:17" ht="15" customHeight="1" x14ac:dyDescent="0.3">
      <c r="D65" s="366" t="s">
        <v>16</v>
      </c>
      <c r="E65" s="30" t="s">
        <v>17</v>
      </c>
      <c r="F65" s="34">
        <v>0</v>
      </c>
      <c r="G65" s="32" t="str">
        <f>$G$40</f>
        <v>4.015,23</v>
      </c>
      <c r="H65" s="367">
        <f t="shared" si="4"/>
        <v>0</v>
      </c>
      <c r="I65" s="39"/>
      <c r="J65" s="22"/>
      <c r="K65" s="22"/>
      <c r="L65" s="22"/>
      <c r="M65" s="22"/>
      <c r="N65" s="22"/>
      <c r="O65" s="22"/>
      <c r="P65" s="22"/>
      <c r="Q65" s="22"/>
    </row>
    <row r="66" spans="2:17" ht="15" customHeight="1" x14ac:dyDescent="0.3">
      <c r="D66" s="368" t="s">
        <v>18</v>
      </c>
      <c r="E66" s="30"/>
      <c r="F66" s="30"/>
      <c r="G66" s="32"/>
      <c r="H66" s="367">
        <f>SUM(H61:H65)</f>
        <v>2161.19</v>
      </c>
      <c r="I66" s="39"/>
      <c r="J66" s="22"/>
      <c r="K66" s="22"/>
      <c r="L66" s="22"/>
      <c r="M66" s="22"/>
      <c r="N66" s="22"/>
      <c r="O66" s="22"/>
      <c r="P66" s="22"/>
      <c r="Q66" s="22"/>
    </row>
    <row r="67" spans="2:17" ht="15" customHeight="1" x14ac:dyDescent="0.3">
      <c r="D67" s="366" t="s">
        <v>19</v>
      </c>
      <c r="E67" s="30" t="s">
        <v>17</v>
      </c>
      <c r="F67" s="180">
        <f>$K$3</f>
        <v>0.71260000000000012</v>
      </c>
      <c r="G67" s="32">
        <f>H66</f>
        <v>2161.19</v>
      </c>
      <c r="H67" s="367">
        <f>ROUND(G67*F67,2)</f>
        <v>1540.06</v>
      </c>
      <c r="I67" s="39"/>
      <c r="J67" s="22"/>
      <c r="K67" s="22"/>
      <c r="L67" s="22"/>
      <c r="M67" s="22"/>
      <c r="N67" s="22"/>
      <c r="O67" s="22"/>
      <c r="P67" s="22"/>
      <c r="Q67" s="22"/>
    </row>
    <row r="68" spans="2:17" ht="15" customHeight="1" x14ac:dyDescent="0.3">
      <c r="D68" s="368" t="s">
        <v>20</v>
      </c>
      <c r="E68" s="30"/>
      <c r="F68" s="30"/>
      <c r="G68" s="32"/>
      <c r="H68" s="367">
        <f>SUM(H66:H67)</f>
        <v>3701.25</v>
      </c>
      <c r="I68" s="39"/>
      <c r="J68" s="22"/>
      <c r="K68" s="22"/>
      <c r="L68" s="22"/>
      <c r="M68" s="22"/>
      <c r="N68" s="22"/>
      <c r="O68" s="22"/>
      <c r="P68" s="22"/>
      <c r="Q68" s="22"/>
    </row>
    <row r="69" spans="2:17" ht="15" customHeight="1" thickBot="1" x14ac:dyDescent="0.35">
      <c r="D69" s="369" t="s">
        <v>21</v>
      </c>
      <c r="E69" s="36" t="s">
        <v>22</v>
      </c>
      <c r="F69" s="176">
        <v>1</v>
      </c>
      <c r="G69" s="37">
        <f>H68</f>
        <v>3701.25</v>
      </c>
      <c r="H69" s="370">
        <f>F69*G69</f>
        <v>3701.25</v>
      </c>
      <c r="I69" s="38"/>
      <c r="J69" s="22"/>
      <c r="K69" s="22"/>
      <c r="L69" s="22"/>
      <c r="M69" s="22"/>
      <c r="N69" s="22"/>
      <c r="O69" s="22"/>
      <c r="P69" s="22"/>
      <c r="Q69" s="22"/>
    </row>
    <row r="70" spans="2:17" ht="15" customHeight="1" x14ac:dyDescent="0.3">
      <c r="B70" s="445"/>
      <c r="D70" s="499" t="s">
        <v>23</v>
      </c>
      <c r="E70" s="500"/>
      <c r="F70" s="500"/>
      <c r="G70" s="501"/>
      <c r="H70" s="372">
        <f>H69</f>
        <v>3701.25</v>
      </c>
      <c r="I70" s="39"/>
      <c r="J70" s="22"/>
      <c r="K70" s="22"/>
      <c r="L70" s="22"/>
      <c r="M70" s="22"/>
      <c r="N70" s="22"/>
      <c r="O70" s="22"/>
      <c r="P70" s="22"/>
      <c r="Q70" s="22"/>
    </row>
    <row r="71" spans="2:17" ht="15" customHeight="1" x14ac:dyDescent="0.3">
      <c r="D71" s="543" t="str">
        <f>D58</f>
        <v>Fonte: Sinapi - 11-2024</v>
      </c>
      <c r="E71" s="544"/>
      <c r="F71" s="544"/>
      <c r="G71" s="544"/>
      <c r="H71" s="545"/>
      <c r="I71" s="39"/>
      <c r="J71" s="22"/>
      <c r="K71" s="22"/>
      <c r="L71" s="22"/>
      <c r="M71" s="22"/>
      <c r="N71" s="22"/>
      <c r="O71" s="22"/>
      <c r="P71" s="22"/>
      <c r="Q71" s="22"/>
    </row>
    <row r="72" spans="2:17" ht="12.6" customHeight="1" x14ac:dyDescent="0.3">
      <c r="D72" s="376"/>
      <c r="E72" s="110"/>
      <c r="F72" s="110"/>
      <c r="G72" s="110"/>
      <c r="H72" s="377"/>
      <c r="I72" s="39"/>
      <c r="J72" s="22"/>
      <c r="K72" s="22"/>
      <c r="L72" s="22"/>
      <c r="M72" s="22"/>
      <c r="N72" s="22"/>
      <c r="O72" s="22"/>
      <c r="P72" s="22"/>
      <c r="Q72" s="22"/>
    </row>
    <row r="73" spans="2:17" ht="12.6" customHeight="1" x14ac:dyDescent="0.3">
      <c r="D73" s="373" t="s">
        <v>25</v>
      </c>
      <c r="E73" s="109"/>
      <c r="F73" s="109"/>
      <c r="G73" s="111"/>
      <c r="H73" s="378"/>
      <c r="I73" s="22"/>
      <c r="J73" s="22"/>
      <c r="K73" s="21"/>
      <c r="L73" s="22"/>
      <c r="M73" s="22"/>
      <c r="N73" s="22"/>
      <c r="O73" s="22"/>
      <c r="P73" s="22"/>
      <c r="Q73" s="22"/>
    </row>
    <row r="74" spans="2:17" ht="15" customHeight="1" thickBot="1" x14ac:dyDescent="0.35">
      <c r="D74" s="374" t="s">
        <v>6</v>
      </c>
      <c r="E74" s="107" t="s">
        <v>7</v>
      </c>
      <c r="F74" s="107" t="s">
        <v>8</v>
      </c>
      <c r="G74" s="108" t="s">
        <v>9</v>
      </c>
      <c r="H74" s="375" t="s">
        <v>10</v>
      </c>
      <c r="I74" s="23"/>
      <c r="J74" s="44"/>
      <c r="L74" s="205">
        <v>0.06</v>
      </c>
      <c r="M74" s="47"/>
      <c r="N74" s="22"/>
      <c r="O74" s="22"/>
      <c r="P74" s="22"/>
      <c r="Q74" s="22"/>
    </row>
    <row r="75" spans="2:17" ht="15" customHeight="1" x14ac:dyDescent="0.3">
      <c r="C75" s="201">
        <v>24</v>
      </c>
      <c r="D75" s="364" t="str">
        <f>VLOOKUP(C75,INSUMOS!C:I,3,FALSE)</f>
        <v xml:space="preserve">MOTORISTA DE CAMINHAO (MENSALISTA)                                                                                                                                                                                                                                                                                                                                                                                                                                                                        </v>
      </c>
      <c r="E75" s="26" t="s">
        <v>26</v>
      </c>
      <c r="F75" s="181">
        <f>J75</f>
        <v>1</v>
      </c>
      <c r="G75" s="45">
        <f>$M$75-L75</f>
        <v>0.37540000000001328</v>
      </c>
      <c r="H75" s="365">
        <f t="shared" ref="H75:H79" si="5">ROUND(F75*G75,2)</f>
        <v>0.38</v>
      </c>
      <c r="I75" s="120"/>
      <c r="J75" s="46">
        <f>F20</f>
        <v>1</v>
      </c>
      <c r="K75" s="169" t="str">
        <f>VLOOKUP($C75,INSUMOS!$C:$I,6,)</f>
        <v>4.760,41</v>
      </c>
      <c r="L75" s="206">
        <f>K75*$L$74</f>
        <v>285.62459999999999</v>
      </c>
      <c r="M75" s="20">
        <f>J81*26*2</f>
        <v>286</v>
      </c>
      <c r="N75" s="22" t="s">
        <v>5980</v>
      </c>
      <c r="O75" s="22"/>
      <c r="P75" s="22"/>
      <c r="Q75" s="22"/>
    </row>
    <row r="76" spans="2:17" ht="15" customHeight="1" x14ac:dyDescent="0.3">
      <c r="C76" s="201">
        <v>29</v>
      </c>
      <c r="D76" s="364" t="str">
        <f>VLOOKUP(C76,INSUMOS!C:I,3,FALSE)</f>
        <v xml:space="preserve">MECANICO DE EQUIPAMENTOS PESADOS (MENSALISTA)                                                                                                                                                                                                                                                                                                                                                                                                                                                             </v>
      </c>
      <c r="E76" s="26" t="s">
        <v>26</v>
      </c>
      <c r="F76" s="181">
        <v>1</v>
      </c>
      <c r="G76" s="45">
        <f t="shared" ref="G76:G79" si="6">$M$75-L76</f>
        <v>-65.169800000000009</v>
      </c>
      <c r="H76" s="365">
        <f t="shared" si="5"/>
        <v>-65.17</v>
      </c>
      <c r="I76" s="120"/>
      <c r="J76" s="46">
        <f>F32</f>
        <v>1</v>
      </c>
      <c r="K76" s="169" t="str">
        <f>VLOOKUP($C76,INSUMOS!$C:$I,6,)</f>
        <v>5.852,83</v>
      </c>
      <c r="L76" s="206">
        <f t="shared" ref="L76:L79" si="7">K76*$L$74</f>
        <v>351.16980000000001</v>
      </c>
      <c r="M76" s="20">
        <f>J82*26*2</f>
        <v>0</v>
      </c>
      <c r="N76" s="22" t="s">
        <v>5980</v>
      </c>
      <c r="O76" s="22"/>
      <c r="P76" s="22"/>
      <c r="Q76" s="22"/>
    </row>
    <row r="77" spans="2:17" ht="15" customHeight="1" x14ac:dyDescent="0.3">
      <c r="C77" s="201">
        <v>26</v>
      </c>
      <c r="D77" s="364" t="str">
        <f>VLOOKUP(C77,INSUMOS!C:I,3,FALSE)</f>
        <v xml:space="preserve">OPERADOR DE PA CARREGADEIRA (MENSALISTA)                                                                                                                                                                                                                                                                                                                                                                                                                                                                  </v>
      </c>
      <c r="E77" s="26" t="s">
        <v>26</v>
      </c>
      <c r="F77" s="181">
        <f t="shared" ref="F77:F79" si="8">J77</f>
        <v>1</v>
      </c>
      <c r="G77" s="45">
        <f t="shared" si="6"/>
        <v>45.086200000000019</v>
      </c>
      <c r="H77" s="365">
        <f t="shared" si="5"/>
        <v>45.09</v>
      </c>
      <c r="I77" s="120"/>
      <c r="J77" s="46">
        <f>F44</f>
        <v>1</v>
      </c>
      <c r="K77" s="169" t="str">
        <f>VLOOKUP($C77,INSUMOS!$C:$I,6,)</f>
        <v>4.015,23</v>
      </c>
      <c r="L77" s="206">
        <f t="shared" si="7"/>
        <v>240.91379999999998</v>
      </c>
      <c r="M77" s="20">
        <f>J83*26*2</f>
        <v>0</v>
      </c>
      <c r="N77" s="22" t="s">
        <v>5980</v>
      </c>
      <c r="O77" s="22"/>
      <c r="P77" s="22"/>
      <c r="Q77" s="22"/>
    </row>
    <row r="78" spans="2:17" ht="15" customHeight="1" x14ac:dyDescent="0.3">
      <c r="C78" s="201">
        <v>51</v>
      </c>
      <c r="D78" s="364" t="str">
        <f>VLOOKUP(C78,INSUMOS!C:I,3,FALSE)</f>
        <v xml:space="preserve">SERVENTE DE OBRAS (MENSALISTA)                                                                                                                                                                                                                                                                                                                                                                                                                                                                            </v>
      </c>
      <c r="E78" s="26" t="s">
        <v>26</v>
      </c>
      <c r="F78" s="181">
        <f t="shared" si="8"/>
        <v>3</v>
      </c>
      <c r="G78" s="45">
        <f t="shared" si="6"/>
        <v>70.763199999999983</v>
      </c>
      <c r="H78" s="365">
        <f t="shared" si="5"/>
        <v>212.29</v>
      </c>
      <c r="I78" s="120"/>
      <c r="J78" s="46">
        <f>F55</f>
        <v>3</v>
      </c>
      <c r="K78" s="169" t="str">
        <f>VLOOKUP($C78,INSUMOS!$C:$I,6,)</f>
        <v>3.587,28</v>
      </c>
      <c r="L78" s="206">
        <f t="shared" si="7"/>
        <v>215.23680000000002</v>
      </c>
      <c r="M78" s="20">
        <f>J84*26*2</f>
        <v>0</v>
      </c>
      <c r="N78" s="22" t="s">
        <v>5980</v>
      </c>
      <c r="O78" s="22"/>
      <c r="P78" s="22"/>
      <c r="Q78" s="22"/>
    </row>
    <row r="79" spans="2:17" ht="15" customHeight="1" thickBot="1" x14ac:dyDescent="0.35">
      <c r="C79" s="201">
        <v>53</v>
      </c>
      <c r="D79" s="364" t="str">
        <f>VLOOKUP(C79,INSUMOS!C:I,3,FALSE)</f>
        <v>ENCARREGADO</v>
      </c>
      <c r="E79" s="26" t="s">
        <v>26</v>
      </c>
      <c r="F79" s="181">
        <f t="shared" si="8"/>
        <v>1</v>
      </c>
      <c r="G79" s="45">
        <f t="shared" si="6"/>
        <v>156.3289</v>
      </c>
      <c r="H79" s="365">
        <f t="shared" si="5"/>
        <v>156.33000000000001</v>
      </c>
      <c r="I79" s="120"/>
      <c r="J79" s="46">
        <f>F69</f>
        <v>1</v>
      </c>
      <c r="K79" s="169">
        <f>VLOOKUP($C79,INSUMOS!$C:$I,6,)</f>
        <v>2161.1849999999999</v>
      </c>
      <c r="L79" s="206">
        <f t="shared" si="7"/>
        <v>129.6711</v>
      </c>
      <c r="M79" s="20">
        <f>J85*26*2</f>
        <v>0</v>
      </c>
      <c r="N79" s="22" t="s">
        <v>5980</v>
      </c>
      <c r="O79" s="22"/>
      <c r="P79" s="22"/>
      <c r="Q79" s="22"/>
    </row>
    <row r="80" spans="2:17" ht="15" customHeight="1" thickBot="1" x14ac:dyDescent="0.35">
      <c r="D80" s="546" t="s">
        <v>5967</v>
      </c>
      <c r="E80" s="547"/>
      <c r="F80" s="547"/>
      <c r="G80" s="548"/>
      <c r="H80" s="379">
        <f>SUM(H75:H79)</f>
        <v>348.91999999999996</v>
      </c>
      <c r="J80" s="48"/>
      <c r="L80" s="47"/>
      <c r="M80" s="47"/>
      <c r="N80" s="22"/>
      <c r="O80" s="22"/>
      <c r="P80" s="22"/>
      <c r="Q80" s="22"/>
    </row>
    <row r="81" spans="4:17" ht="15" customHeight="1" thickBot="1" x14ac:dyDescent="0.35">
      <c r="D81" s="489" t="s">
        <v>23</v>
      </c>
      <c r="E81" s="490"/>
      <c r="F81" s="490"/>
      <c r="G81" s="491"/>
      <c r="H81" s="379">
        <f>SUM(H75:H79)</f>
        <v>348.91999999999996</v>
      </c>
      <c r="I81" s="23"/>
      <c r="J81" s="22">
        <v>5.5</v>
      </c>
      <c r="K81" s="49"/>
      <c r="L81" s="22"/>
      <c r="M81" s="22"/>
      <c r="N81" s="22"/>
      <c r="O81" s="22"/>
      <c r="P81" s="22"/>
      <c r="Q81" s="22"/>
    </row>
    <row r="82" spans="4:17" ht="15" customHeight="1" x14ac:dyDescent="0.3">
      <c r="D82" s="371"/>
      <c r="E82" s="106"/>
      <c r="F82" s="106"/>
      <c r="G82" s="4"/>
      <c r="H82" s="381"/>
      <c r="I82" s="23"/>
      <c r="J82" s="22"/>
      <c r="K82" s="49"/>
      <c r="L82" s="22"/>
      <c r="M82" s="22"/>
      <c r="N82" s="22"/>
      <c r="O82" s="22"/>
      <c r="P82" s="22"/>
      <c r="Q82" s="22"/>
    </row>
    <row r="83" spans="4:17" ht="15" customHeight="1" x14ac:dyDescent="0.3">
      <c r="D83" s="382" t="s">
        <v>116</v>
      </c>
      <c r="E83" s="113"/>
      <c r="F83" s="113"/>
      <c r="G83" s="114"/>
      <c r="H83" s="383"/>
      <c r="I83" s="23"/>
      <c r="J83" s="22"/>
      <c r="K83" s="49"/>
      <c r="L83" s="22"/>
      <c r="M83" s="22"/>
      <c r="N83" s="22"/>
      <c r="O83" s="22"/>
      <c r="P83" s="22"/>
      <c r="Q83" s="22"/>
    </row>
    <row r="84" spans="4:17" ht="15" customHeight="1" x14ac:dyDescent="0.3">
      <c r="D84" s="384"/>
      <c r="E84" s="115"/>
      <c r="F84" s="116"/>
      <c r="G84" s="117"/>
      <c r="H84" s="385"/>
      <c r="I84" s="22"/>
      <c r="J84" s="22"/>
      <c r="K84" s="49"/>
      <c r="L84" s="22"/>
      <c r="M84" s="22"/>
      <c r="N84" s="22"/>
      <c r="O84" s="22"/>
      <c r="P84" s="22"/>
      <c r="Q84" s="22"/>
    </row>
    <row r="85" spans="4:17" ht="15" customHeight="1" thickBot="1" x14ac:dyDescent="0.35">
      <c r="D85" s="360" t="s">
        <v>168</v>
      </c>
      <c r="E85" s="22"/>
      <c r="F85" s="22"/>
      <c r="G85" s="22"/>
      <c r="H85" s="361"/>
      <c r="I85" s="19"/>
      <c r="J85" s="22"/>
      <c r="K85" s="22"/>
      <c r="L85" s="22"/>
      <c r="M85" s="22"/>
      <c r="N85" s="22"/>
      <c r="O85" s="22"/>
      <c r="P85" s="22"/>
      <c r="Q85" s="22"/>
    </row>
    <row r="86" spans="4:17" ht="15" customHeight="1" thickBot="1" x14ac:dyDescent="0.35">
      <c r="D86" s="386" t="s">
        <v>6</v>
      </c>
      <c r="E86" s="100" t="s">
        <v>7</v>
      </c>
      <c r="F86" s="104" t="s">
        <v>8</v>
      </c>
      <c r="G86" s="105" t="s">
        <v>9</v>
      </c>
      <c r="H86" s="387" t="s">
        <v>10</v>
      </c>
      <c r="I86" s="19"/>
      <c r="J86" s="22"/>
      <c r="K86" s="22"/>
      <c r="L86" s="22"/>
      <c r="M86" s="22"/>
      <c r="N86" s="22"/>
      <c r="O86" s="22"/>
      <c r="P86" s="22"/>
      <c r="Q86" s="22"/>
    </row>
    <row r="87" spans="4:17" ht="15" customHeight="1" x14ac:dyDescent="0.3">
      <c r="D87" s="388" t="str">
        <f>D75</f>
        <v xml:space="preserve">MOTORISTA DE CAMINHAO (MENSALISTA)                                                                                                                                                                                                                                                                                                                                                                                                                                                                        </v>
      </c>
      <c r="E87" s="101" t="s">
        <v>7</v>
      </c>
      <c r="F87" s="177">
        <f>F75</f>
        <v>1</v>
      </c>
      <c r="G87" s="112">
        <f>I87*26</f>
        <v>682.5</v>
      </c>
      <c r="H87" s="389">
        <f t="shared" ref="H87:H91" si="9">ROUND(F87*G87,2)</f>
        <v>682.5</v>
      </c>
      <c r="I87" s="19">
        <v>26.25</v>
      </c>
      <c r="J87" s="19">
        <f>15+4.5</f>
        <v>19.5</v>
      </c>
      <c r="K87" s="22">
        <f>G87/26</f>
        <v>26.25</v>
      </c>
      <c r="L87" s="22"/>
      <c r="M87" s="22"/>
      <c r="N87" s="22"/>
      <c r="O87" s="22"/>
      <c r="P87" s="22"/>
      <c r="Q87" s="22"/>
    </row>
    <row r="88" spans="4:17" ht="15" customHeight="1" x14ac:dyDescent="0.3">
      <c r="D88" s="118" t="str">
        <f>D76</f>
        <v xml:space="preserve">MECANICO DE EQUIPAMENTOS PESADOS (MENSALISTA)                                                                                                                                                                                                                                                                                                                                                                                                                                                             </v>
      </c>
      <c r="E88" s="102" t="s">
        <v>7</v>
      </c>
      <c r="F88" s="178">
        <f>F76</f>
        <v>1</v>
      </c>
      <c r="G88" s="182">
        <f>I88*26</f>
        <v>686.14</v>
      </c>
      <c r="H88" s="390">
        <f t="shared" si="9"/>
        <v>686.14</v>
      </c>
      <c r="I88" s="19">
        <f>686.14/26</f>
        <v>26.39</v>
      </c>
      <c r="J88" s="19">
        <f t="shared" ref="J88:J90" si="10">15+4.5</f>
        <v>19.5</v>
      </c>
      <c r="K88" s="22">
        <f t="shared" ref="K88:K91" si="11">G88/26</f>
        <v>26.39</v>
      </c>
      <c r="L88" s="22"/>
      <c r="M88" s="22"/>
      <c r="N88" s="22"/>
      <c r="O88" s="22"/>
      <c r="P88" s="22"/>
      <c r="Q88" s="22"/>
    </row>
    <row r="89" spans="4:17" ht="15" customHeight="1" x14ac:dyDescent="0.3">
      <c r="D89" s="118" t="str">
        <f t="shared" ref="D89:D91" si="12">D77</f>
        <v xml:space="preserve">OPERADOR DE PA CARREGADEIRA (MENSALISTA)                                                                                                                                                                                                                                                                                                                                                                                                                                                                  </v>
      </c>
      <c r="E89" s="102" t="s">
        <v>7</v>
      </c>
      <c r="F89" s="178">
        <f t="shared" ref="F89:F91" si="13">F77</f>
        <v>1</v>
      </c>
      <c r="G89" s="182">
        <f t="shared" ref="G89:G91" si="14">J89*26</f>
        <v>507</v>
      </c>
      <c r="H89" s="390">
        <f t="shared" si="9"/>
        <v>507</v>
      </c>
      <c r="I89" s="19"/>
      <c r="J89" s="19">
        <f t="shared" si="10"/>
        <v>19.5</v>
      </c>
      <c r="K89" s="22">
        <f t="shared" si="11"/>
        <v>19.5</v>
      </c>
      <c r="L89" s="22"/>
      <c r="M89" s="22"/>
      <c r="N89" s="22"/>
      <c r="O89" s="22"/>
      <c r="P89" s="22"/>
      <c r="Q89" s="22"/>
    </row>
    <row r="90" spans="4:17" ht="15" customHeight="1" x14ac:dyDescent="0.3">
      <c r="D90" s="118" t="str">
        <f t="shared" si="12"/>
        <v xml:space="preserve">SERVENTE DE OBRAS (MENSALISTA)                                                                                                                                                                                                                                                                                                                                                                                                                                                                            </v>
      </c>
      <c r="E90" s="102" t="s">
        <v>7</v>
      </c>
      <c r="F90" s="178">
        <f t="shared" si="13"/>
        <v>3</v>
      </c>
      <c r="G90" s="182">
        <f t="shared" si="14"/>
        <v>507</v>
      </c>
      <c r="H90" s="390">
        <f t="shared" si="9"/>
        <v>1521</v>
      </c>
      <c r="I90" s="19"/>
      <c r="J90" s="19">
        <f t="shared" si="10"/>
        <v>19.5</v>
      </c>
      <c r="K90" s="22">
        <f t="shared" si="11"/>
        <v>19.5</v>
      </c>
      <c r="L90" s="22"/>
      <c r="M90" s="22"/>
      <c r="N90" s="22"/>
      <c r="O90" s="22"/>
      <c r="P90" s="22"/>
      <c r="Q90" s="22"/>
    </row>
    <row r="91" spans="4:17" ht="15" customHeight="1" thickBot="1" x14ac:dyDescent="0.35">
      <c r="D91" s="118" t="str">
        <f t="shared" si="12"/>
        <v>ENCARREGADO</v>
      </c>
      <c r="E91" s="103" t="s">
        <v>7</v>
      </c>
      <c r="F91" s="178">
        <f t="shared" si="13"/>
        <v>1</v>
      </c>
      <c r="G91" s="183">
        <f t="shared" si="14"/>
        <v>686.14</v>
      </c>
      <c r="H91" s="391">
        <f t="shared" si="9"/>
        <v>686.14</v>
      </c>
      <c r="I91" s="19"/>
      <c r="J91" s="19">
        <v>26.39</v>
      </c>
      <c r="K91" s="22">
        <f t="shared" si="11"/>
        <v>26.39</v>
      </c>
      <c r="L91" s="22"/>
      <c r="M91" s="22"/>
      <c r="N91" s="22"/>
      <c r="O91" s="22"/>
      <c r="P91" s="22"/>
      <c r="Q91" s="22"/>
    </row>
    <row r="92" spans="4:17" ht="15" customHeight="1" thickBot="1" x14ac:dyDescent="0.35">
      <c r="D92" s="489" t="s">
        <v>23</v>
      </c>
      <c r="E92" s="490"/>
      <c r="F92" s="490"/>
      <c r="G92" s="491"/>
      <c r="H92" s="392">
        <f>SUM(H87:H91)</f>
        <v>4082.7799999999997</v>
      </c>
      <c r="I92" s="19"/>
      <c r="J92" s="19"/>
      <c r="K92" s="22"/>
      <c r="L92" s="22"/>
      <c r="M92" s="22"/>
      <c r="N92" s="22"/>
      <c r="O92" s="22"/>
      <c r="P92" s="22"/>
      <c r="Q92" s="22"/>
    </row>
    <row r="93" spans="4:17" ht="15" customHeight="1" x14ac:dyDescent="0.3">
      <c r="D93" s="510" t="s">
        <v>6115</v>
      </c>
      <c r="E93" s="511"/>
      <c r="F93" s="511"/>
      <c r="G93" s="511"/>
      <c r="H93" s="512"/>
      <c r="I93" s="19"/>
      <c r="J93" s="19"/>
      <c r="K93" s="22"/>
      <c r="L93" s="22"/>
      <c r="M93" s="22"/>
      <c r="N93" s="22"/>
      <c r="O93" s="22"/>
      <c r="P93" s="22"/>
      <c r="Q93" s="22"/>
    </row>
    <row r="94" spans="4:17" ht="15" customHeight="1" x14ac:dyDescent="0.3">
      <c r="D94" s="513" t="s">
        <v>5983</v>
      </c>
      <c r="E94" s="514"/>
      <c r="F94" s="514"/>
      <c r="G94" s="514"/>
      <c r="H94" s="515"/>
      <c r="I94" s="19"/>
      <c r="J94" s="19"/>
      <c r="K94" s="22"/>
      <c r="L94" s="22"/>
      <c r="M94" s="22"/>
      <c r="N94" s="22"/>
      <c r="O94" s="22"/>
      <c r="P94" s="22"/>
      <c r="Q94" s="22"/>
    </row>
    <row r="95" spans="4:17" ht="15" customHeight="1" x14ac:dyDescent="0.3">
      <c r="D95" s="513" t="s">
        <v>6017</v>
      </c>
      <c r="E95" s="514"/>
      <c r="F95" s="514"/>
      <c r="G95" s="514"/>
      <c r="H95" s="515"/>
      <c r="I95" s="19"/>
      <c r="J95" s="19"/>
      <c r="K95" s="22"/>
      <c r="L95" s="22"/>
      <c r="M95" s="22"/>
      <c r="N95" s="22"/>
      <c r="O95" s="22"/>
      <c r="P95" s="22"/>
      <c r="Q95" s="22"/>
    </row>
    <row r="96" spans="4:17" ht="15" customHeight="1" x14ac:dyDescent="0.3">
      <c r="D96" s="513"/>
      <c r="E96" s="514"/>
      <c r="F96" s="514"/>
      <c r="G96" s="514"/>
      <c r="H96" s="393"/>
      <c r="I96" s="19"/>
      <c r="J96" s="19"/>
      <c r="K96" s="22"/>
      <c r="L96" s="22"/>
      <c r="M96" s="22"/>
      <c r="N96" s="22"/>
      <c r="O96" s="22"/>
      <c r="P96" s="22"/>
      <c r="Q96" s="22"/>
    </row>
    <row r="97" spans="4:17" ht="15" customHeight="1" thickBot="1" x14ac:dyDescent="0.35">
      <c r="D97" s="516"/>
      <c r="E97" s="517"/>
      <c r="F97" s="517"/>
      <c r="G97" s="517"/>
      <c r="H97" s="518"/>
      <c r="I97" s="19"/>
      <c r="J97" s="19"/>
      <c r="K97" s="22"/>
      <c r="L97" s="22"/>
      <c r="M97" s="22"/>
      <c r="N97" s="22"/>
      <c r="O97" s="22"/>
      <c r="P97" s="22"/>
      <c r="Q97" s="22"/>
    </row>
    <row r="98" spans="4:17" ht="15" customHeight="1" thickBot="1" x14ac:dyDescent="0.35">
      <c r="D98" s="394" t="s">
        <v>117</v>
      </c>
      <c r="E98" s="129"/>
      <c r="F98" s="129"/>
      <c r="G98" s="129"/>
      <c r="H98" s="395"/>
      <c r="I98" s="22"/>
      <c r="J98" s="22"/>
      <c r="K98" s="22"/>
      <c r="L98" s="22"/>
      <c r="M98" s="22"/>
      <c r="N98" s="22"/>
      <c r="O98" s="22"/>
      <c r="P98" s="22"/>
      <c r="Q98" s="22"/>
    </row>
    <row r="99" spans="4:17" ht="15" customHeight="1" x14ac:dyDescent="0.3">
      <c r="D99" s="396" t="s">
        <v>6</v>
      </c>
      <c r="E99" s="122" t="s">
        <v>7</v>
      </c>
      <c r="F99" s="122" t="s">
        <v>8</v>
      </c>
      <c r="G99" s="128" t="s">
        <v>9</v>
      </c>
      <c r="H99" s="397" t="s">
        <v>10</v>
      </c>
      <c r="I99" s="22"/>
      <c r="J99" s="22"/>
      <c r="K99" s="22"/>
      <c r="L99" s="22"/>
      <c r="M99" s="22"/>
      <c r="N99" s="22"/>
      <c r="O99" s="22"/>
      <c r="P99" s="22"/>
      <c r="Q99" s="22"/>
    </row>
    <row r="100" spans="4:17" ht="15" customHeight="1" x14ac:dyDescent="0.3">
      <c r="D100" s="118" t="str">
        <f>D75</f>
        <v xml:space="preserve">MOTORISTA DE CAMINHAO (MENSALISTA)                                                                                                                                                                                                                                                                                                                                                                                                                                                                        </v>
      </c>
      <c r="E100" s="119" t="s">
        <v>7</v>
      </c>
      <c r="F100" s="126">
        <f>F75</f>
        <v>1</v>
      </c>
      <c r="G100" s="127"/>
      <c r="H100" s="119"/>
      <c r="I100" s="22"/>
      <c r="J100" s="22"/>
      <c r="K100" s="22"/>
      <c r="L100" s="22"/>
      <c r="M100" s="22"/>
      <c r="N100" s="22"/>
      <c r="O100" s="22"/>
      <c r="P100" s="22"/>
      <c r="Q100" s="22"/>
    </row>
    <row r="101" spans="4:17" ht="15" customHeight="1" x14ac:dyDescent="0.3">
      <c r="D101" s="118" t="str">
        <f t="shared" ref="D101:D104" si="15">D76</f>
        <v xml:space="preserve">MECANICO DE EQUIPAMENTOS PESADOS (MENSALISTA)                                                                                                                                                                                                                                                                                                                                                                                                                                                             </v>
      </c>
      <c r="E101" s="119" t="s">
        <v>7</v>
      </c>
      <c r="F101" s="126">
        <f t="shared" ref="F101:F104" si="16">F76</f>
        <v>1</v>
      </c>
      <c r="G101" s="127"/>
      <c r="H101" s="119"/>
      <c r="I101" s="22"/>
      <c r="J101" s="22"/>
      <c r="K101" s="22"/>
      <c r="L101" s="22"/>
      <c r="M101" s="22"/>
      <c r="N101" s="22"/>
      <c r="O101" s="22"/>
      <c r="P101" s="22"/>
      <c r="Q101" s="22"/>
    </row>
    <row r="102" spans="4:17" ht="15" customHeight="1" x14ac:dyDescent="0.3">
      <c r="D102" s="118" t="str">
        <f t="shared" si="15"/>
        <v xml:space="preserve">OPERADOR DE PA CARREGADEIRA (MENSALISTA)                                                                                                                                                                                                                                                                                                                                                                                                                                                                  </v>
      </c>
      <c r="E102" s="119" t="s">
        <v>7</v>
      </c>
      <c r="F102" s="126">
        <f t="shared" si="16"/>
        <v>1</v>
      </c>
      <c r="G102" s="127"/>
      <c r="H102" s="119"/>
      <c r="I102" s="22"/>
      <c r="J102" s="22"/>
      <c r="K102" s="22"/>
      <c r="L102" s="22"/>
      <c r="M102" s="22"/>
      <c r="N102" s="22"/>
      <c r="O102" s="22"/>
      <c r="P102" s="22"/>
      <c r="Q102" s="22"/>
    </row>
    <row r="103" spans="4:17" ht="15" customHeight="1" x14ac:dyDescent="0.3">
      <c r="D103" s="118" t="str">
        <f t="shared" si="15"/>
        <v xml:space="preserve">SERVENTE DE OBRAS (MENSALISTA)                                                                                                                                                                                                                                                                                                                                                                                                                                                                            </v>
      </c>
      <c r="E103" s="119" t="s">
        <v>7</v>
      </c>
      <c r="F103" s="126">
        <f t="shared" si="16"/>
        <v>3</v>
      </c>
      <c r="G103" s="127"/>
      <c r="H103" s="119"/>
      <c r="I103" s="22"/>
      <c r="J103" s="22"/>
      <c r="K103" s="22"/>
      <c r="L103" s="22"/>
      <c r="M103" s="22"/>
      <c r="N103" s="22"/>
      <c r="O103" s="22"/>
      <c r="P103" s="22"/>
      <c r="Q103" s="22"/>
    </row>
    <row r="104" spans="4:17" ht="15" customHeight="1" x14ac:dyDescent="0.3">
      <c r="D104" s="118" t="str">
        <f t="shared" si="15"/>
        <v>ENCARREGADO</v>
      </c>
      <c r="E104" s="119" t="s">
        <v>7</v>
      </c>
      <c r="F104" s="126">
        <f t="shared" si="16"/>
        <v>1</v>
      </c>
      <c r="G104" s="127"/>
      <c r="H104" s="119"/>
      <c r="I104" s="22"/>
      <c r="J104" s="22"/>
      <c r="K104" s="22"/>
      <c r="L104" s="22"/>
      <c r="M104" s="22"/>
      <c r="N104" s="22"/>
      <c r="O104" s="22"/>
      <c r="P104" s="22"/>
      <c r="Q104" s="22"/>
    </row>
    <row r="105" spans="4:17" ht="15" customHeight="1" thickBot="1" x14ac:dyDescent="0.35">
      <c r="D105" s="519" t="s">
        <v>23</v>
      </c>
      <c r="E105" s="520"/>
      <c r="F105" s="520"/>
      <c r="G105" s="521"/>
      <c r="H105" s="392">
        <v>0</v>
      </c>
      <c r="I105" s="22"/>
      <c r="J105" s="22"/>
      <c r="K105" s="22"/>
      <c r="L105" s="22"/>
      <c r="M105" s="22"/>
      <c r="N105" s="22"/>
      <c r="O105" s="22"/>
      <c r="P105" s="22"/>
      <c r="Q105" s="22"/>
    </row>
    <row r="106" spans="4:17" ht="15" customHeight="1" x14ac:dyDescent="0.3">
      <c r="D106" s="398"/>
      <c r="E106" s="43"/>
      <c r="F106" s="43"/>
      <c r="G106" s="43"/>
      <c r="H106" s="399"/>
      <c r="I106" s="22"/>
      <c r="J106" s="22"/>
      <c r="K106" s="22"/>
      <c r="L106" s="22"/>
      <c r="M106" s="22"/>
      <c r="N106" s="22"/>
      <c r="O106" s="22"/>
      <c r="P106" s="22"/>
      <c r="Q106" s="22"/>
    </row>
    <row r="107" spans="4:17" ht="15" customHeight="1" thickBot="1" x14ac:dyDescent="0.35">
      <c r="D107" s="360" t="s">
        <v>118</v>
      </c>
      <c r="E107" s="22"/>
      <c r="F107" s="22"/>
      <c r="G107" s="22"/>
      <c r="H107" s="361"/>
      <c r="I107" s="22"/>
      <c r="J107" s="22"/>
      <c r="K107" s="22"/>
      <c r="L107" s="22"/>
      <c r="M107" s="22"/>
      <c r="N107" s="22"/>
      <c r="O107" s="22"/>
      <c r="P107" s="22"/>
      <c r="Q107" s="22"/>
    </row>
    <row r="108" spans="4:17" ht="15" customHeight="1" thickBot="1" x14ac:dyDescent="0.35">
      <c r="D108" s="362" t="s">
        <v>6</v>
      </c>
      <c r="E108" s="24" t="s">
        <v>7</v>
      </c>
      <c r="F108" s="24" t="s">
        <v>8</v>
      </c>
      <c r="G108" s="25" t="s">
        <v>9</v>
      </c>
      <c r="H108" s="363" t="s">
        <v>10</v>
      </c>
      <c r="I108" s="22"/>
      <c r="J108" s="22"/>
      <c r="K108" s="22"/>
      <c r="L108" s="22"/>
      <c r="M108" s="22"/>
      <c r="N108" s="22"/>
      <c r="O108" s="22"/>
      <c r="P108" s="22"/>
      <c r="Q108" s="22"/>
    </row>
    <row r="109" spans="4:17" ht="15" customHeight="1" x14ac:dyDescent="0.3">
      <c r="D109" s="118" t="str">
        <f>D75</f>
        <v xml:space="preserve">MOTORISTA DE CAMINHAO (MENSALISTA)                                                                                                                                                                                                                                                                                                                                                                                                                                                                        </v>
      </c>
      <c r="E109" s="119" t="s">
        <v>7</v>
      </c>
      <c r="F109" s="126">
        <f>F75</f>
        <v>1</v>
      </c>
      <c r="G109" s="127"/>
      <c r="H109" s="119"/>
      <c r="I109" s="22"/>
      <c r="J109" s="22"/>
      <c r="K109" s="22"/>
      <c r="L109" s="22"/>
      <c r="M109" s="22"/>
      <c r="N109" s="22"/>
      <c r="O109" s="22"/>
      <c r="P109" s="22"/>
      <c r="Q109" s="22"/>
    </row>
    <row r="110" spans="4:17" ht="15" customHeight="1" x14ac:dyDescent="0.3">
      <c r="D110" s="118" t="str">
        <f t="shared" ref="D110:D113" si="17">D76</f>
        <v xml:space="preserve">MECANICO DE EQUIPAMENTOS PESADOS (MENSALISTA)                                                                                                                                                                                                                                                                                                                                                                                                                                                             </v>
      </c>
      <c r="E110" s="119" t="s">
        <v>7</v>
      </c>
      <c r="F110" s="126">
        <f t="shared" ref="F110:F113" si="18">F76</f>
        <v>1</v>
      </c>
      <c r="G110" s="127">
        <v>2.5</v>
      </c>
      <c r="H110" s="119">
        <f>SUM(G110*F110)</f>
        <v>2.5</v>
      </c>
      <c r="I110" s="22"/>
      <c r="J110" s="22"/>
      <c r="K110" s="22"/>
      <c r="L110" s="22"/>
      <c r="M110" s="22"/>
      <c r="N110" s="22"/>
      <c r="O110" s="22"/>
      <c r="P110" s="22"/>
      <c r="Q110" s="22"/>
    </row>
    <row r="111" spans="4:17" ht="15" customHeight="1" x14ac:dyDescent="0.3">
      <c r="D111" s="118" t="str">
        <f t="shared" si="17"/>
        <v xml:space="preserve">OPERADOR DE PA CARREGADEIRA (MENSALISTA)                                                                                                                                                                                                                                                                                                                                                                                                                                                                  </v>
      </c>
      <c r="E111" s="119" t="s">
        <v>7</v>
      </c>
      <c r="F111" s="126">
        <f t="shared" si="18"/>
        <v>1</v>
      </c>
      <c r="G111" s="127"/>
      <c r="H111" s="119"/>
      <c r="I111" s="22"/>
      <c r="J111" s="22"/>
      <c r="K111" s="22"/>
      <c r="L111" s="22"/>
      <c r="M111" s="22"/>
      <c r="N111" s="22"/>
      <c r="O111" s="22"/>
      <c r="P111" s="22"/>
      <c r="Q111" s="22"/>
    </row>
    <row r="112" spans="4:17" ht="15" customHeight="1" x14ac:dyDescent="0.3">
      <c r="D112" s="118" t="str">
        <f t="shared" si="17"/>
        <v xml:space="preserve">SERVENTE DE OBRAS (MENSALISTA)                                                                                                                                                                                                                                                                                                                                                                                                                                                                            </v>
      </c>
      <c r="E112" s="119" t="s">
        <v>7</v>
      </c>
      <c r="F112" s="126">
        <f t="shared" si="18"/>
        <v>3</v>
      </c>
      <c r="G112" s="127"/>
      <c r="H112" s="119"/>
      <c r="I112" s="22"/>
      <c r="J112" s="22"/>
      <c r="K112" s="22"/>
      <c r="L112" s="22"/>
      <c r="M112" s="22"/>
      <c r="N112" s="22"/>
      <c r="O112" s="22"/>
      <c r="P112" s="22"/>
      <c r="Q112" s="22"/>
    </row>
    <row r="113" spans="2:17" ht="15" customHeight="1" thickBot="1" x14ac:dyDescent="0.35">
      <c r="D113" s="118" t="str">
        <f t="shared" si="17"/>
        <v>ENCARREGADO</v>
      </c>
      <c r="E113" s="119" t="s">
        <v>7</v>
      </c>
      <c r="F113" s="126">
        <f t="shared" si="18"/>
        <v>1</v>
      </c>
      <c r="G113" s="127"/>
      <c r="H113" s="119"/>
      <c r="I113" s="22"/>
      <c r="J113" s="22"/>
      <c r="K113" s="22"/>
      <c r="L113" s="22"/>
      <c r="M113" s="22"/>
      <c r="N113" s="22"/>
      <c r="O113" s="22"/>
      <c r="P113" s="22"/>
      <c r="Q113" s="22"/>
    </row>
    <row r="114" spans="2:17" ht="15" customHeight="1" thickBot="1" x14ac:dyDescent="0.35">
      <c r="D114" s="489" t="s">
        <v>23</v>
      </c>
      <c r="E114" s="490"/>
      <c r="F114" s="490"/>
      <c r="G114" s="491"/>
      <c r="H114" s="379">
        <f>SUM(H110:H110)</f>
        <v>2.5</v>
      </c>
      <c r="I114" s="22"/>
      <c r="J114" s="22"/>
      <c r="K114" s="22"/>
      <c r="L114" s="22"/>
      <c r="M114" s="22"/>
      <c r="N114" s="22"/>
      <c r="O114" s="22"/>
      <c r="P114" s="22"/>
      <c r="Q114" s="22"/>
    </row>
    <row r="115" spans="2:17" ht="15" customHeight="1" thickBot="1" x14ac:dyDescent="0.35">
      <c r="D115" s="400"/>
      <c r="E115" s="22"/>
      <c r="F115" s="22"/>
      <c r="G115" s="22"/>
      <c r="H115" s="361"/>
      <c r="I115" s="35"/>
      <c r="J115" s="22"/>
      <c r="K115" s="22"/>
      <c r="L115" s="22"/>
      <c r="M115" s="22"/>
      <c r="N115" s="22"/>
      <c r="O115" s="22"/>
      <c r="P115" s="22"/>
      <c r="Q115" s="22"/>
    </row>
    <row r="116" spans="2:17" ht="30" customHeight="1" thickBot="1" x14ac:dyDescent="0.35">
      <c r="C116" s="201"/>
      <c r="D116" s="492" t="s">
        <v>27</v>
      </c>
      <c r="E116" s="493"/>
      <c r="F116" s="493"/>
      <c r="G116" s="494"/>
      <c r="H116" s="401">
        <f>SUM(H45,H21,H56,H33,H70,H81,H92,H105,H114)</f>
        <v>32896.629999999997</v>
      </c>
      <c r="I116" s="52"/>
      <c r="J116" s="22"/>
      <c r="K116" s="22"/>
      <c r="L116" s="22"/>
      <c r="M116" s="22"/>
      <c r="N116" s="22"/>
      <c r="O116" s="22"/>
      <c r="P116" s="22"/>
      <c r="Q116" s="22"/>
    </row>
    <row r="117" spans="2:17" ht="15" customHeight="1" x14ac:dyDescent="0.3">
      <c r="D117" s="402"/>
      <c r="E117" s="51"/>
      <c r="F117" s="51"/>
      <c r="G117" s="51"/>
      <c r="H117" s="403"/>
      <c r="I117" s="22"/>
      <c r="J117" s="22"/>
      <c r="K117" s="22"/>
      <c r="L117" s="22"/>
      <c r="M117" s="22"/>
      <c r="N117" s="22"/>
      <c r="O117" s="22"/>
      <c r="P117" s="22"/>
      <c r="Q117" s="22"/>
    </row>
    <row r="118" spans="2:17" ht="19.95" customHeight="1" x14ac:dyDescent="0.3">
      <c r="D118" s="495" t="s">
        <v>28</v>
      </c>
      <c r="E118" s="496"/>
      <c r="F118" s="496"/>
      <c r="G118" s="496"/>
      <c r="H118" s="497"/>
      <c r="I118" s="62">
        <f>H139</f>
        <v>1430.2</v>
      </c>
      <c r="J118" s="22"/>
      <c r="K118" s="22"/>
      <c r="L118" s="22"/>
      <c r="M118" s="22"/>
      <c r="N118" s="22"/>
      <c r="O118" s="22"/>
      <c r="P118" s="22"/>
      <c r="Q118" s="22"/>
    </row>
    <row r="119" spans="2:17" ht="19.95" customHeight="1" thickBot="1" x14ac:dyDescent="0.35">
      <c r="D119" s="360" t="s">
        <v>83</v>
      </c>
      <c r="E119" s="22"/>
      <c r="F119" s="22"/>
      <c r="G119" s="22"/>
      <c r="H119" s="361"/>
      <c r="I119" s="22"/>
      <c r="J119" s="22"/>
      <c r="K119" s="22"/>
      <c r="L119" s="22"/>
      <c r="M119" s="22"/>
      <c r="N119" s="22"/>
      <c r="O119" s="22"/>
      <c r="P119" s="22"/>
      <c r="Q119" s="22"/>
    </row>
    <row r="120" spans="2:17" ht="15" customHeight="1" thickBot="1" x14ac:dyDescent="0.35">
      <c r="D120" s="362" t="s">
        <v>6</v>
      </c>
      <c r="E120" s="24" t="s">
        <v>7</v>
      </c>
      <c r="F120" s="24" t="s">
        <v>8</v>
      </c>
      <c r="G120" s="25" t="s">
        <v>9</v>
      </c>
      <c r="H120" s="363" t="s">
        <v>10</v>
      </c>
      <c r="I120" s="23"/>
      <c r="J120" s="22"/>
      <c r="K120" s="22"/>
      <c r="L120" s="22"/>
      <c r="M120" s="22"/>
      <c r="N120" s="22"/>
      <c r="O120" s="22"/>
      <c r="P120" s="22"/>
      <c r="Q120" s="22"/>
    </row>
    <row r="121" spans="2:17" ht="15" customHeight="1" x14ac:dyDescent="0.3">
      <c r="B121" s="168">
        <v>1</v>
      </c>
      <c r="D121" s="404" t="s">
        <v>6021</v>
      </c>
      <c r="E121" s="26" t="s">
        <v>7</v>
      </c>
      <c r="F121" s="30">
        <f>L121</f>
        <v>1.1666666666666665</v>
      </c>
      <c r="G121" s="171">
        <f>VLOOKUP(B121,INSUMOS!C:I,6,FALSE)</f>
        <v>48</v>
      </c>
      <c r="H121" s="365">
        <f>ROUND(F121*G121,3)</f>
        <v>56</v>
      </c>
      <c r="I121" s="53"/>
      <c r="J121" s="118">
        <f>2/12</f>
        <v>0.16666666666666666</v>
      </c>
      <c r="K121" s="179">
        <f>SUM(F75:F79)</f>
        <v>7</v>
      </c>
      <c r="L121" s="22">
        <f>J121*K121</f>
        <v>1.1666666666666665</v>
      </c>
      <c r="M121" s="22"/>
      <c r="N121" s="22"/>
      <c r="O121" s="22"/>
      <c r="P121" s="22"/>
      <c r="Q121" s="22"/>
    </row>
    <row r="122" spans="2:17" ht="15" customHeight="1" x14ac:dyDescent="0.3">
      <c r="B122" s="168">
        <v>2</v>
      </c>
      <c r="D122" s="405" t="s">
        <v>6022</v>
      </c>
      <c r="E122" s="30" t="s">
        <v>7</v>
      </c>
      <c r="F122" s="30">
        <f t="shared" ref="F122:F135" si="19">L122</f>
        <v>0.5</v>
      </c>
      <c r="G122" s="167">
        <f>VLOOKUP(B122,INSUMOS!C:I,6,FALSE)</f>
        <v>87.84</v>
      </c>
      <c r="H122" s="367">
        <f t="shared" ref="H122:H134" si="20">ROUND(F122*G122,2)</f>
        <v>43.92</v>
      </c>
      <c r="I122" s="53"/>
      <c r="J122" s="118">
        <f t="shared" ref="J122" si="21">2/12</f>
        <v>0.16666666666666666</v>
      </c>
      <c r="K122" s="179">
        <f>SUM($F$78)</f>
        <v>3</v>
      </c>
      <c r="L122" s="22">
        <f t="shared" ref="L122:L135" si="22">J122*K122</f>
        <v>0.5</v>
      </c>
      <c r="M122" s="22"/>
      <c r="N122" s="22"/>
      <c r="O122" s="22"/>
      <c r="P122" s="22"/>
      <c r="Q122" s="22"/>
    </row>
    <row r="123" spans="2:17" ht="15" customHeight="1" x14ac:dyDescent="0.3">
      <c r="B123" s="168">
        <v>3</v>
      </c>
      <c r="D123" s="405" t="s">
        <v>6023</v>
      </c>
      <c r="E123" s="30" t="s">
        <v>7</v>
      </c>
      <c r="F123" s="30">
        <f t="shared" si="19"/>
        <v>2.333333333333333</v>
      </c>
      <c r="G123" s="167">
        <f>VLOOKUP(B123,INSUMOS!C:I,6,FALSE)</f>
        <v>73.263999999999996</v>
      </c>
      <c r="H123" s="367">
        <f t="shared" si="20"/>
        <v>170.95</v>
      </c>
      <c r="I123" s="22"/>
      <c r="J123" s="118">
        <f>4/12</f>
        <v>0.33333333333333331</v>
      </c>
      <c r="K123" s="179">
        <f>K121</f>
        <v>7</v>
      </c>
      <c r="L123" s="22">
        <f t="shared" si="22"/>
        <v>2.333333333333333</v>
      </c>
      <c r="M123" s="22"/>
      <c r="N123" s="22"/>
      <c r="O123" s="22"/>
      <c r="P123" s="22"/>
      <c r="Q123" s="22"/>
    </row>
    <row r="124" spans="2:17" ht="15" customHeight="1" x14ac:dyDescent="0.3">
      <c r="B124" s="168">
        <v>4</v>
      </c>
      <c r="D124" s="405" t="s">
        <v>6024</v>
      </c>
      <c r="E124" s="30" t="s">
        <v>7</v>
      </c>
      <c r="F124" s="30">
        <f t="shared" si="19"/>
        <v>1.1666666666666665</v>
      </c>
      <c r="G124" s="167">
        <f>VLOOKUP(B124,INSUMOS!C:I,6,FALSE)</f>
        <v>24.880000000000003</v>
      </c>
      <c r="H124" s="367">
        <f t="shared" si="20"/>
        <v>29.03</v>
      </c>
      <c r="I124" s="22"/>
      <c r="J124" s="118">
        <f>2/12</f>
        <v>0.16666666666666666</v>
      </c>
      <c r="K124" s="179">
        <f>K121</f>
        <v>7</v>
      </c>
      <c r="L124" s="22">
        <f t="shared" si="22"/>
        <v>1.1666666666666665</v>
      </c>
      <c r="M124" s="22"/>
      <c r="N124" s="22"/>
      <c r="O124" s="22"/>
      <c r="P124" s="22"/>
      <c r="Q124" s="22"/>
    </row>
    <row r="125" spans="2:17" ht="15" customHeight="1" x14ac:dyDescent="0.3">
      <c r="B125" s="168">
        <v>5</v>
      </c>
      <c r="D125" s="405" t="s">
        <v>6025</v>
      </c>
      <c r="E125" s="30" t="s">
        <v>29</v>
      </c>
      <c r="F125" s="30">
        <f t="shared" si="19"/>
        <v>2.333333333333333</v>
      </c>
      <c r="G125" s="167">
        <f>VLOOKUP(B125,INSUMOS!C:I,6,FALSE)</f>
        <v>44.72</v>
      </c>
      <c r="H125" s="367">
        <f t="shared" si="20"/>
        <v>104.35</v>
      </c>
      <c r="I125" s="53"/>
      <c r="J125" s="118">
        <f>4/12</f>
        <v>0.33333333333333331</v>
      </c>
      <c r="K125" s="179">
        <f>K121</f>
        <v>7</v>
      </c>
      <c r="L125" s="22">
        <f t="shared" si="22"/>
        <v>2.333333333333333</v>
      </c>
      <c r="M125" s="22"/>
      <c r="N125" s="22"/>
      <c r="O125" s="22"/>
      <c r="P125" s="22"/>
      <c r="Q125" s="22"/>
    </row>
    <row r="126" spans="2:17" ht="15" customHeight="1" x14ac:dyDescent="0.3">
      <c r="B126" s="168">
        <v>6</v>
      </c>
      <c r="D126" s="405" t="s">
        <v>6026</v>
      </c>
      <c r="E126" s="30" t="s">
        <v>29</v>
      </c>
      <c r="F126" s="30">
        <f t="shared" si="19"/>
        <v>1.1666666666666665</v>
      </c>
      <c r="G126" s="167">
        <f>VLOOKUP(B126,INSUMOS!C:I,6,FALSE)</f>
        <v>44.72</v>
      </c>
      <c r="H126" s="367">
        <f t="shared" si="20"/>
        <v>52.17</v>
      </c>
      <c r="I126" s="53"/>
      <c r="J126" s="118">
        <f t="shared" ref="J126:J127" si="23">2/12</f>
        <v>0.16666666666666666</v>
      </c>
      <c r="K126" s="179">
        <f>K121</f>
        <v>7</v>
      </c>
      <c r="L126" s="22">
        <f t="shared" si="22"/>
        <v>1.1666666666666665</v>
      </c>
      <c r="M126" s="22"/>
      <c r="N126" s="22"/>
      <c r="O126" s="22"/>
      <c r="P126" s="22"/>
      <c r="Q126" s="22"/>
    </row>
    <row r="127" spans="2:17" ht="15" customHeight="1" x14ac:dyDescent="0.3">
      <c r="B127" s="168">
        <v>7</v>
      </c>
      <c r="D127" s="405" t="s">
        <v>6027</v>
      </c>
      <c r="E127" s="30" t="s">
        <v>29</v>
      </c>
      <c r="F127" s="30">
        <f t="shared" si="19"/>
        <v>1.1666666666666665</v>
      </c>
      <c r="G127" s="167">
        <f>VLOOKUP(B127,INSUMOS!C:I,6,FALSE)</f>
        <v>52.864000000000004</v>
      </c>
      <c r="H127" s="367">
        <f t="shared" si="20"/>
        <v>61.67</v>
      </c>
      <c r="I127" s="53"/>
      <c r="J127" s="118">
        <f t="shared" si="23"/>
        <v>0.16666666666666666</v>
      </c>
      <c r="K127" s="179">
        <f>K121</f>
        <v>7</v>
      </c>
      <c r="L127" s="22">
        <f t="shared" si="22"/>
        <v>1.1666666666666665</v>
      </c>
      <c r="M127" s="22"/>
      <c r="N127" s="22"/>
      <c r="O127" s="22"/>
      <c r="P127" s="22"/>
      <c r="Q127" s="22"/>
    </row>
    <row r="128" spans="2:17" ht="15" customHeight="1" x14ac:dyDescent="0.3">
      <c r="B128" s="168">
        <v>8</v>
      </c>
      <c r="D128" s="366" t="s">
        <v>6020</v>
      </c>
      <c r="E128" s="30" t="s">
        <v>7</v>
      </c>
      <c r="F128" s="30">
        <f t="shared" si="19"/>
        <v>1.1666666666666665</v>
      </c>
      <c r="G128" s="167">
        <f>VLOOKUP(B128,INSUMOS!C:I,6,FALSE)</f>
        <v>19.760000000000002</v>
      </c>
      <c r="H128" s="367">
        <f t="shared" si="20"/>
        <v>23.05</v>
      </c>
      <c r="I128" s="22"/>
      <c r="J128" s="118">
        <f>2/12</f>
        <v>0.16666666666666666</v>
      </c>
      <c r="K128" s="179">
        <f>K121</f>
        <v>7</v>
      </c>
      <c r="L128" s="22">
        <f t="shared" si="22"/>
        <v>1.1666666666666665</v>
      </c>
      <c r="M128" s="22"/>
      <c r="N128" s="22"/>
      <c r="O128" s="22"/>
      <c r="P128" s="22"/>
      <c r="Q128" s="22"/>
    </row>
    <row r="129" spans="2:17" ht="15" customHeight="1" x14ac:dyDescent="0.3">
      <c r="B129" s="168">
        <v>9</v>
      </c>
      <c r="D129" s="366" t="s">
        <v>6028</v>
      </c>
      <c r="E129" s="30" t="s">
        <v>29</v>
      </c>
      <c r="F129" s="30">
        <f t="shared" si="19"/>
        <v>1.1666666666666665</v>
      </c>
      <c r="G129" s="167">
        <f>VLOOKUP(B129,INSUMOS!C:I,6,FALSE)</f>
        <v>19.456000000000003</v>
      </c>
      <c r="H129" s="367">
        <f t="shared" si="20"/>
        <v>22.7</v>
      </c>
      <c r="I129" s="22"/>
      <c r="J129" s="118">
        <f>2/12</f>
        <v>0.16666666666666666</v>
      </c>
      <c r="K129" s="179">
        <f>K121</f>
        <v>7</v>
      </c>
      <c r="L129" s="22">
        <f t="shared" si="22"/>
        <v>1.1666666666666665</v>
      </c>
      <c r="M129" s="22"/>
      <c r="N129" s="22"/>
      <c r="O129" s="22"/>
      <c r="P129" s="22"/>
      <c r="Q129" s="22"/>
    </row>
    <row r="130" spans="2:17" ht="15" customHeight="1" x14ac:dyDescent="0.3">
      <c r="B130" s="168">
        <v>10</v>
      </c>
      <c r="D130" s="366" t="s">
        <v>6029</v>
      </c>
      <c r="E130" s="30" t="s">
        <v>29</v>
      </c>
      <c r="F130" s="30">
        <f t="shared" si="19"/>
        <v>12</v>
      </c>
      <c r="G130" s="167">
        <f>VLOOKUP(B130,INSUMOS!C:I,6,FALSE)</f>
        <v>13.776</v>
      </c>
      <c r="H130" s="367">
        <f>ROUND(F130*G130,2)</f>
        <v>165.31</v>
      </c>
      <c r="I130" s="22"/>
      <c r="J130" s="118">
        <f>2*2</f>
        <v>4</v>
      </c>
      <c r="K130" s="179">
        <f>SUM($F$90)</f>
        <v>3</v>
      </c>
      <c r="L130" s="22">
        <f t="shared" si="22"/>
        <v>12</v>
      </c>
      <c r="M130" s="22"/>
      <c r="N130" s="22"/>
      <c r="O130" s="22"/>
      <c r="P130" s="22"/>
      <c r="Q130" s="22"/>
    </row>
    <row r="131" spans="2:17" ht="15" customHeight="1" x14ac:dyDescent="0.3">
      <c r="B131" s="168">
        <v>11</v>
      </c>
      <c r="D131" s="366" t="s">
        <v>6030</v>
      </c>
      <c r="E131" s="30" t="s">
        <v>29</v>
      </c>
      <c r="F131" s="30">
        <f t="shared" si="19"/>
        <v>12</v>
      </c>
      <c r="G131" s="167">
        <f>VLOOKUP(B131,INSUMOS!C:I,6,FALSE)</f>
        <v>6.24</v>
      </c>
      <c r="H131" s="367">
        <f>ROUND(F131*G131,2)</f>
        <v>74.88</v>
      </c>
      <c r="I131" s="22"/>
      <c r="J131" s="118">
        <f>2*2</f>
        <v>4</v>
      </c>
      <c r="K131" s="179">
        <f>K122</f>
        <v>3</v>
      </c>
      <c r="L131" s="22">
        <f t="shared" si="22"/>
        <v>12</v>
      </c>
      <c r="M131" s="22"/>
      <c r="N131" s="22"/>
      <c r="O131" s="22"/>
      <c r="P131" s="22"/>
      <c r="Q131" s="22"/>
    </row>
    <row r="132" spans="2:17" ht="15" customHeight="1" x14ac:dyDescent="0.3">
      <c r="B132" s="168">
        <v>12</v>
      </c>
      <c r="D132" s="366" t="s">
        <v>6031</v>
      </c>
      <c r="E132" s="30" t="s">
        <v>30</v>
      </c>
      <c r="F132" s="30">
        <f t="shared" si="19"/>
        <v>7</v>
      </c>
      <c r="G132" s="167">
        <f>VLOOKUP(B132,INSUMOS!C:I,6,FALSE)</f>
        <v>62.08</v>
      </c>
      <c r="H132" s="367">
        <f t="shared" si="20"/>
        <v>434.56</v>
      </c>
      <c r="I132" s="22"/>
      <c r="J132" s="118">
        <v>1</v>
      </c>
      <c r="K132" s="179">
        <f>K121</f>
        <v>7</v>
      </c>
      <c r="L132" s="22">
        <f t="shared" si="22"/>
        <v>7</v>
      </c>
      <c r="M132" s="22"/>
      <c r="N132" s="22"/>
      <c r="O132" s="22"/>
      <c r="P132" s="22"/>
      <c r="Q132" s="22"/>
    </row>
    <row r="133" spans="2:17" ht="15" customHeight="1" x14ac:dyDescent="0.3">
      <c r="B133" s="168">
        <v>13</v>
      </c>
      <c r="D133" s="366" t="s">
        <v>6032</v>
      </c>
      <c r="E133" s="30" t="s">
        <v>7</v>
      </c>
      <c r="F133" s="30">
        <f t="shared" si="19"/>
        <v>1.1666666666666665</v>
      </c>
      <c r="G133" s="167">
        <f>VLOOKUP(B133,INSUMOS!C:I,6,FALSE)</f>
        <v>19.152000000000001</v>
      </c>
      <c r="H133" s="367">
        <f t="shared" si="20"/>
        <v>22.34</v>
      </c>
      <c r="I133" s="22"/>
      <c r="J133" s="118">
        <f t="shared" ref="J133" si="24">2/12</f>
        <v>0.16666666666666666</v>
      </c>
      <c r="K133" s="179">
        <f>K121</f>
        <v>7</v>
      </c>
      <c r="L133" s="22">
        <f t="shared" si="22"/>
        <v>1.1666666666666665</v>
      </c>
      <c r="M133" s="22"/>
      <c r="N133" s="22"/>
      <c r="O133" s="22"/>
      <c r="P133" s="22"/>
      <c r="Q133" s="22"/>
    </row>
    <row r="134" spans="2:17" ht="15" customHeight="1" x14ac:dyDescent="0.3">
      <c r="B134" s="168">
        <v>14</v>
      </c>
      <c r="D134" s="366" t="s">
        <v>6033</v>
      </c>
      <c r="E134" s="30" t="s">
        <v>7</v>
      </c>
      <c r="F134" s="30">
        <f t="shared" si="19"/>
        <v>2.333333333333333</v>
      </c>
      <c r="G134" s="167">
        <f>VLOOKUP(B134,INSUMOS!C:I,6,FALSE)</f>
        <v>67.600000000000009</v>
      </c>
      <c r="H134" s="367">
        <f t="shared" si="20"/>
        <v>157.72999999999999</v>
      </c>
      <c r="I134" s="22"/>
      <c r="J134" s="118">
        <f>4/12</f>
        <v>0.33333333333333331</v>
      </c>
      <c r="K134" s="179">
        <f>K121</f>
        <v>7</v>
      </c>
      <c r="L134" s="22">
        <f t="shared" si="22"/>
        <v>2.333333333333333</v>
      </c>
      <c r="M134" s="22"/>
      <c r="N134" s="22"/>
      <c r="O134" s="22"/>
      <c r="P134" s="22"/>
      <c r="Q134" s="22"/>
    </row>
    <row r="135" spans="2:17" ht="15" customHeight="1" x14ac:dyDescent="0.3">
      <c r="B135" s="168">
        <v>15</v>
      </c>
      <c r="D135" s="366" t="s">
        <v>6034</v>
      </c>
      <c r="E135" s="30" t="s">
        <v>7</v>
      </c>
      <c r="F135" s="30">
        <f t="shared" si="19"/>
        <v>7</v>
      </c>
      <c r="G135" s="167">
        <f>VLOOKUP(B135,INSUMOS!C:I,6,FALSE)</f>
        <v>1.6480000000000001</v>
      </c>
      <c r="H135" s="367">
        <f>ROUND(F135*G135,2)</f>
        <v>11.54</v>
      </c>
      <c r="I135" s="22"/>
      <c r="J135" s="118">
        <v>1</v>
      </c>
      <c r="K135" s="179">
        <f>ROUNDUP(SUM(F75:F79),0)</f>
        <v>7</v>
      </c>
      <c r="L135" s="22">
        <f t="shared" si="22"/>
        <v>7</v>
      </c>
      <c r="M135" s="22"/>
      <c r="N135" s="22"/>
      <c r="O135" s="22"/>
      <c r="P135" s="22"/>
      <c r="Q135" s="22"/>
    </row>
    <row r="136" spans="2:17" ht="15" customHeight="1" thickBot="1" x14ac:dyDescent="0.35">
      <c r="B136" s="168">
        <v>16</v>
      </c>
      <c r="D136" s="366" t="s">
        <v>124</v>
      </c>
      <c r="E136" s="30"/>
      <c r="F136" s="30"/>
      <c r="G136" s="32"/>
      <c r="H136" s="367">
        <f>SUM(H121:H135)</f>
        <v>1430.2</v>
      </c>
      <c r="I136" s="22"/>
      <c r="J136" s="22"/>
      <c r="K136" s="22"/>
      <c r="L136" s="22"/>
      <c r="M136" s="22"/>
      <c r="N136" s="22"/>
      <c r="O136" s="22"/>
      <c r="P136" s="22"/>
      <c r="Q136" s="22"/>
    </row>
    <row r="137" spans="2:17" ht="15" customHeight="1" thickBot="1" x14ac:dyDescent="0.35">
      <c r="D137" s="489" t="s">
        <v>23</v>
      </c>
      <c r="E137" s="490"/>
      <c r="F137" s="490"/>
      <c r="G137" s="491"/>
      <c r="H137" s="379">
        <f>H136</f>
        <v>1430.2</v>
      </c>
      <c r="I137" s="22"/>
      <c r="J137" s="22"/>
      <c r="K137" s="22"/>
      <c r="L137" s="22"/>
      <c r="M137" s="22"/>
      <c r="N137" s="22"/>
      <c r="O137" s="22"/>
      <c r="P137" s="22"/>
      <c r="Q137" s="22"/>
    </row>
    <row r="138" spans="2:17" ht="19.95" customHeight="1" thickBot="1" x14ac:dyDescent="0.35">
      <c r="D138" s="507" t="s">
        <v>127</v>
      </c>
      <c r="E138" s="508"/>
      <c r="F138" s="508"/>
      <c r="G138" s="508"/>
      <c r="H138" s="509"/>
      <c r="I138" s="22"/>
      <c r="J138" s="22"/>
      <c r="K138" s="22"/>
      <c r="L138" s="22"/>
      <c r="M138" s="22"/>
      <c r="N138" s="22"/>
      <c r="O138" s="22"/>
      <c r="P138" s="22"/>
      <c r="Q138" s="22"/>
    </row>
    <row r="139" spans="2:17" ht="30" customHeight="1" thickBot="1" x14ac:dyDescent="0.35">
      <c r="D139" s="492" t="s">
        <v>31</v>
      </c>
      <c r="E139" s="493"/>
      <c r="F139" s="493"/>
      <c r="G139" s="494"/>
      <c r="H139" s="401">
        <f>H137</f>
        <v>1430.2</v>
      </c>
      <c r="I139" s="22"/>
      <c r="J139" s="22"/>
      <c r="K139" s="22"/>
      <c r="L139" s="22"/>
      <c r="M139" s="22"/>
      <c r="N139" s="22"/>
      <c r="O139" s="22"/>
      <c r="P139" s="22"/>
      <c r="Q139" s="22"/>
    </row>
    <row r="140" spans="2:17" ht="12.6" customHeight="1" x14ac:dyDescent="0.3">
      <c r="D140" s="522"/>
      <c r="E140" s="500"/>
      <c r="F140" s="500"/>
      <c r="G140" s="500"/>
      <c r="H140" s="523"/>
      <c r="I140" s="22"/>
      <c r="J140" s="22"/>
      <c r="K140" s="22"/>
      <c r="L140" s="22"/>
      <c r="M140" s="22"/>
      <c r="N140" s="22"/>
      <c r="O140" s="22"/>
      <c r="P140" s="22"/>
      <c r="Q140" s="22"/>
    </row>
    <row r="141" spans="2:17" ht="19.95" customHeight="1" x14ac:dyDescent="0.3">
      <c r="D141" s="495" t="s">
        <v>32</v>
      </c>
      <c r="E141" s="496"/>
      <c r="F141" s="496"/>
      <c r="G141" s="496"/>
      <c r="H141" s="497"/>
      <c r="I141" s="62">
        <f>H403</f>
        <v>73715.920000000013</v>
      </c>
      <c r="J141" s="22"/>
      <c r="K141" s="22"/>
      <c r="L141" s="22"/>
      <c r="M141" s="22"/>
      <c r="N141" s="22"/>
      <c r="O141" s="22"/>
      <c r="P141" s="22"/>
      <c r="Q141" s="22"/>
    </row>
    <row r="142" spans="2:17" ht="19.95" customHeight="1" x14ac:dyDescent="0.3">
      <c r="D142" s="495" t="str">
        <f>VLOOKUP(C145,INSUMOS!C:O,3,FALSE)</f>
        <v>CAMINHÃO BASCULANTE - 12 M3</v>
      </c>
      <c r="E142" s="496"/>
      <c r="F142" s="496"/>
      <c r="G142" s="496"/>
      <c r="H142" s="497"/>
      <c r="I142" s="22"/>
      <c r="J142" s="22"/>
      <c r="K142" s="22"/>
      <c r="L142" s="22"/>
      <c r="M142" s="22"/>
      <c r="N142" s="22"/>
      <c r="O142" s="22"/>
      <c r="P142" s="22"/>
      <c r="Q142" s="22"/>
    </row>
    <row r="143" spans="2:17" ht="19.95" customHeight="1" thickBot="1" x14ac:dyDescent="0.35">
      <c r="D143" s="360" t="s">
        <v>33</v>
      </c>
      <c r="E143" s="22"/>
      <c r="F143" s="22"/>
      <c r="G143" s="22"/>
      <c r="H143" s="361"/>
      <c r="I143" s="22"/>
      <c r="J143" s="207">
        <f>H418</f>
        <v>134815.74</v>
      </c>
      <c r="K143" s="22"/>
      <c r="L143" s="22"/>
      <c r="M143" s="22"/>
      <c r="N143" s="22"/>
      <c r="O143" s="22"/>
      <c r="P143" s="22"/>
      <c r="Q143" s="22"/>
    </row>
    <row r="144" spans="2:17" ht="15" customHeight="1" thickBot="1" x14ac:dyDescent="0.35">
      <c r="D144" s="362" t="s">
        <v>6</v>
      </c>
      <c r="E144" s="24" t="s">
        <v>7</v>
      </c>
      <c r="F144" s="24" t="s">
        <v>8</v>
      </c>
      <c r="G144" s="25" t="s">
        <v>9</v>
      </c>
      <c r="H144" s="363" t="s">
        <v>10</v>
      </c>
      <c r="I144" s="62"/>
      <c r="J144" s="22"/>
      <c r="K144" s="22"/>
      <c r="L144" s="22"/>
      <c r="M144" s="22"/>
      <c r="N144" s="22"/>
      <c r="O144" s="22"/>
      <c r="P144" s="22"/>
      <c r="Q144" s="22"/>
    </row>
    <row r="145" spans="3:17" ht="15" customHeight="1" x14ac:dyDescent="0.3">
      <c r="C145" s="201">
        <v>45</v>
      </c>
      <c r="D145" s="406" t="s">
        <v>34</v>
      </c>
      <c r="E145" s="56" t="s">
        <v>35</v>
      </c>
      <c r="F145" s="56"/>
      <c r="G145" s="175">
        <f>J145*(1-$K145)</f>
        <v>194822.78750000001</v>
      </c>
      <c r="H145" s="407">
        <f>ROUND(F145*G145,2)</f>
        <v>0</v>
      </c>
      <c r="I145" s="85"/>
      <c r="J145" s="63">
        <f>VLOOKUP(C145,INSUMOS!C:I,6,FALSE)</f>
        <v>779291.15</v>
      </c>
      <c r="K145" s="174">
        <v>0.75</v>
      </c>
      <c r="L145" s="22" t="s">
        <v>5978</v>
      </c>
      <c r="M145" s="22"/>
      <c r="N145" s="22"/>
      <c r="O145" s="22"/>
      <c r="P145" s="22"/>
      <c r="Q145" s="22"/>
    </row>
    <row r="146" spans="3:17" ht="15" customHeight="1" x14ac:dyDescent="0.3">
      <c r="D146" s="406" t="s">
        <v>115</v>
      </c>
      <c r="E146" s="56" t="s">
        <v>17</v>
      </c>
      <c r="F146" s="59">
        <v>100</v>
      </c>
      <c r="G146" s="57">
        <f>H145</f>
        <v>0</v>
      </c>
      <c r="H146" s="407">
        <f>ROUND(G146*(F146/100),2)</f>
        <v>0</v>
      </c>
      <c r="I146" s="58"/>
      <c r="J146" s="63">
        <f>J145*(1-$K$146)</f>
        <v>428610.13250000007</v>
      </c>
      <c r="K146" s="174">
        <v>0.45</v>
      </c>
      <c r="L146" s="22" t="s">
        <v>5979</v>
      </c>
      <c r="M146" s="22"/>
      <c r="N146" s="22"/>
      <c r="O146" s="22"/>
      <c r="P146" s="22"/>
      <c r="Q146" s="22"/>
    </row>
    <row r="147" spans="3:17" ht="15" customHeight="1" thickBot="1" x14ac:dyDescent="0.35">
      <c r="D147" s="406" t="s">
        <v>36</v>
      </c>
      <c r="E147" s="56" t="s">
        <v>11</v>
      </c>
      <c r="F147" s="59">
        <v>12</v>
      </c>
      <c r="G147" s="57">
        <f>H146</f>
        <v>0</v>
      </c>
      <c r="H147" s="407">
        <f>ROUND(G147/F147,2)</f>
        <v>0</v>
      </c>
      <c r="I147" s="58"/>
      <c r="J147" s="22"/>
      <c r="K147" s="22"/>
      <c r="L147" s="22"/>
      <c r="M147" s="22"/>
      <c r="N147" s="22"/>
      <c r="O147" s="22"/>
      <c r="P147" s="22"/>
      <c r="Q147" s="22"/>
    </row>
    <row r="148" spans="3:17" ht="15" customHeight="1" thickBot="1" x14ac:dyDescent="0.35">
      <c r="D148" s="499" t="s">
        <v>23</v>
      </c>
      <c r="E148" s="500"/>
      <c r="F148" s="500"/>
      <c r="G148" s="501"/>
      <c r="H148" s="372">
        <f>H147</f>
        <v>0</v>
      </c>
      <c r="I148" s="22"/>
      <c r="J148" s="22"/>
      <c r="K148" s="22"/>
      <c r="L148" s="22"/>
      <c r="M148" s="22"/>
      <c r="N148" s="22"/>
      <c r="O148" s="22"/>
      <c r="P148" s="22"/>
      <c r="Q148" s="22"/>
    </row>
    <row r="149" spans="3:17" ht="15" customHeight="1" thickBot="1" x14ac:dyDescent="0.35">
      <c r="D149" s="507"/>
      <c r="E149" s="508"/>
      <c r="F149" s="508"/>
      <c r="G149" s="508"/>
      <c r="H149" s="509"/>
      <c r="I149" s="22"/>
      <c r="J149" s="22"/>
      <c r="K149" s="22"/>
      <c r="L149" s="22"/>
      <c r="M149" s="22"/>
      <c r="N149" s="22"/>
      <c r="O149" s="22"/>
      <c r="P149" s="22"/>
      <c r="Q149" s="22"/>
    </row>
    <row r="150" spans="3:17" ht="15" customHeight="1" x14ac:dyDescent="0.3">
      <c r="D150" s="408"/>
      <c r="E150" s="409"/>
      <c r="F150" s="409"/>
      <c r="G150" s="409"/>
      <c r="H150" s="410"/>
      <c r="I150" s="58"/>
      <c r="J150" s="58"/>
      <c r="K150" s="58"/>
      <c r="L150" s="58"/>
      <c r="M150" s="58"/>
      <c r="N150" s="58"/>
      <c r="O150" s="58"/>
      <c r="P150" s="58"/>
      <c r="Q150" s="58"/>
    </row>
    <row r="151" spans="3:17" ht="15" customHeight="1" thickBot="1" x14ac:dyDescent="0.35">
      <c r="D151" s="360" t="s">
        <v>37</v>
      </c>
      <c r="E151" s="22"/>
      <c r="F151" s="22"/>
      <c r="G151" s="22"/>
      <c r="H151" s="361"/>
      <c r="I151" s="58"/>
      <c r="J151" s="22"/>
      <c r="K151" s="22"/>
      <c r="L151" s="22"/>
      <c r="M151" s="22"/>
      <c r="N151" s="22"/>
      <c r="O151" s="22"/>
      <c r="P151" s="22"/>
      <c r="Q151" s="22"/>
    </row>
    <row r="152" spans="3:17" ht="15" customHeight="1" thickBot="1" x14ac:dyDescent="0.35">
      <c r="D152" s="362" t="s">
        <v>6</v>
      </c>
      <c r="E152" s="24" t="s">
        <v>7</v>
      </c>
      <c r="F152" s="24" t="s">
        <v>8</v>
      </c>
      <c r="G152" s="25" t="s">
        <v>9</v>
      </c>
      <c r="H152" s="363" t="s">
        <v>10</v>
      </c>
      <c r="I152" s="55"/>
      <c r="J152" s="22"/>
      <c r="K152" s="22"/>
      <c r="L152" s="22"/>
      <c r="M152" s="22"/>
      <c r="N152" s="22"/>
      <c r="O152" s="22"/>
      <c r="P152" s="22"/>
      <c r="Q152" s="22"/>
    </row>
    <row r="153" spans="3:17" ht="15" customHeight="1" x14ac:dyDescent="0.3">
      <c r="D153" s="406" t="s">
        <v>38</v>
      </c>
      <c r="E153" s="56" t="s">
        <v>35</v>
      </c>
      <c r="F153" s="59">
        <f>F145</f>
        <v>0</v>
      </c>
      <c r="G153" s="63">
        <f>G145</f>
        <v>194822.78750000001</v>
      </c>
      <c r="H153" s="407">
        <f>ROUND(F153*G153,2)</f>
        <v>0</v>
      </c>
      <c r="I153" s="33"/>
      <c r="J153" s="22"/>
      <c r="K153" s="22"/>
      <c r="L153" s="22"/>
      <c r="M153" s="22"/>
      <c r="N153" s="22"/>
      <c r="O153" s="22"/>
      <c r="P153" s="22"/>
      <c r="Q153" s="22"/>
    </row>
    <row r="154" spans="3:17" ht="15" customHeight="1" thickBot="1" x14ac:dyDescent="0.35">
      <c r="D154" s="406" t="s">
        <v>39</v>
      </c>
      <c r="E154" s="56" t="s">
        <v>17</v>
      </c>
      <c r="F154" s="61">
        <v>0.5</v>
      </c>
      <c r="G154" s="57">
        <f>H153</f>
        <v>0</v>
      </c>
      <c r="H154" s="407">
        <f>ROUND(G154*(F154/100),2)</f>
        <v>0</v>
      </c>
      <c r="I154" s="33"/>
      <c r="J154" s="22"/>
      <c r="K154" s="22"/>
      <c r="L154" s="22"/>
      <c r="M154" s="22"/>
      <c r="N154" s="22"/>
      <c r="O154" s="22"/>
      <c r="P154" s="22"/>
      <c r="Q154" s="22"/>
    </row>
    <row r="155" spans="3:17" ht="15" customHeight="1" thickBot="1" x14ac:dyDescent="0.35">
      <c r="D155" s="489" t="s">
        <v>23</v>
      </c>
      <c r="E155" s="490"/>
      <c r="F155" s="490"/>
      <c r="G155" s="491"/>
      <c r="H155" s="379">
        <f>H154</f>
        <v>0</v>
      </c>
      <c r="I155" s="33"/>
      <c r="J155" s="22"/>
      <c r="K155" s="22"/>
      <c r="L155" s="22"/>
      <c r="M155" s="22"/>
      <c r="N155" s="22"/>
      <c r="O155" s="22"/>
      <c r="P155" s="22"/>
      <c r="Q155" s="22"/>
    </row>
    <row r="156" spans="3:17" ht="15" customHeight="1" thickBot="1" x14ac:dyDescent="0.35">
      <c r="D156" s="360" t="s">
        <v>93</v>
      </c>
      <c r="E156" s="22"/>
      <c r="F156" s="22"/>
      <c r="G156" s="22"/>
      <c r="H156" s="361"/>
      <c r="I156" s="22"/>
      <c r="J156" s="22"/>
      <c r="K156" s="22"/>
      <c r="L156" s="22"/>
      <c r="M156" s="22"/>
      <c r="N156" s="22"/>
      <c r="O156" s="22"/>
      <c r="P156" s="22"/>
      <c r="Q156" s="22"/>
    </row>
    <row r="157" spans="3:17" ht="15" customHeight="1" thickBot="1" x14ac:dyDescent="0.35">
      <c r="D157" s="362" t="s">
        <v>6</v>
      </c>
      <c r="E157" s="24" t="s">
        <v>7</v>
      </c>
      <c r="F157" s="24" t="s">
        <v>8</v>
      </c>
      <c r="G157" s="25" t="s">
        <v>9</v>
      </c>
      <c r="H157" s="363" t="s">
        <v>10</v>
      </c>
      <c r="I157" s="55"/>
      <c r="J157" s="22"/>
      <c r="K157" s="22"/>
      <c r="L157" s="22"/>
      <c r="M157" s="22"/>
      <c r="N157" s="22"/>
      <c r="O157" s="22"/>
      <c r="P157" s="22"/>
      <c r="Q157" s="22"/>
    </row>
    <row r="158" spans="3:17" ht="15" customHeight="1" x14ac:dyDescent="0.3">
      <c r="D158" s="406" t="s">
        <v>34</v>
      </c>
      <c r="E158" s="56" t="s">
        <v>35</v>
      </c>
      <c r="F158" s="59">
        <f>F153</f>
        <v>0</v>
      </c>
      <c r="G158" s="63">
        <f>G145</f>
        <v>194822.78750000001</v>
      </c>
      <c r="H158" s="411">
        <f>ROUND(F158*G158,2)</f>
        <v>0</v>
      </c>
      <c r="I158" s="22"/>
      <c r="J158" s="22"/>
      <c r="K158" s="22"/>
      <c r="L158" s="22"/>
      <c r="M158" s="22"/>
      <c r="N158" s="22"/>
      <c r="O158" s="22"/>
      <c r="P158" s="22"/>
      <c r="Q158" s="22"/>
    </row>
    <row r="159" spans="3:17" ht="15" customHeight="1" x14ac:dyDescent="0.3">
      <c r="D159" s="406" t="s">
        <v>114</v>
      </c>
      <c r="E159" s="56" t="s">
        <v>17</v>
      </c>
      <c r="F159" s="59">
        <v>1</v>
      </c>
      <c r="G159" s="57">
        <f>H158</f>
        <v>0</v>
      </c>
      <c r="H159" s="407">
        <f>ROUND((G159*F159)/100,2)</f>
        <v>0</v>
      </c>
      <c r="I159" s="22"/>
      <c r="J159" s="64"/>
      <c r="K159" s="22"/>
      <c r="L159" s="22"/>
      <c r="M159" s="22"/>
      <c r="N159" s="22"/>
      <c r="O159" s="22"/>
      <c r="P159" s="22"/>
      <c r="Q159" s="22"/>
    </row>
    <row r="160" spans="3:17" ht="15" customHeight="1" x14ac:dyDescent="0.3">
      <c r="D160" s="406" t="s">
        <v>5972</v>
      </c>
      <c r="E160" s="56" t="s">
        <v>5963</v>
      </c>
      <c r="F160" s="59">
        <v>1</v>
      </c>
      <c r="G160" s="57">
        <f>H159/12</f>
        <v>0</v>
      </c>
      <c r="H160" s="407">
        <f>F160*G160</f>
        <v>0</v>
      </c>
      <c r="I160" s="22"/>
      <c r="J160" s="64"/>
      <c r="K160" s="22"/>
      <c r="L160" s="22"/>
      <c r="M160" s="22"/>
      <c r="N160" s="22"/>
      <c r="O160" s="22"/>
      <c r="P160" s="22"/>
      <c r="Q160" s="22"/>
    </row>
    <row r="161" spans="3:21" ht="15" customHeight="1" x14ac:dyDescent="0.3">
      <c r="D161" s="406" t="s">
        <v>85</v>
      </c>
      <c r="E161" s="56"/>
      <c r="F161" s="56"/>
      <c r="G161" s="57"/>
      <c r="H161" s="412"/>
      <c r="I161" s="22"/>
      <c r="J161" s="22"/>
      <c r="K161" s="22"/>
      <c r="L161" s="22"/>
      <c r="M161" s="22"/>
      <c r="N161" s="22"/>
      <c r="O161" s="22"/>
      <c r="P161" s="22"/>
      <c r="Q161" s="22"/>
    </row>
    <row r="162" spans="3:21" ht="15" customHeight="1" x14ac:dyDescent="0.3">
      <c r="D162" s="406" t="s">
        <v>79</v>
      </c>
      <c r="E162" s="56" t="s">
        <v>35</v>
      </c>
      <c r="F162" s="123">
        <v>1</v>
      </c>
      <c r="G162" s="173">
        <v>1650</v>
      </c>
      <c r="H162" s="407">
        <f>F162*G162</f>
        <v>1650</v>
      </c>
      <c r="I162" s="22"/>
      <c r="J162" s="22"/>
      <c r="K162" s="22"/>
      <c r="L162" s="22"/>
      <c r="M162" s="22"/>
      <c r="N162" s="22"/>
      <c r="O162" s="22"/>
      <c r="P162" s="22"/>
      <c r="Q162" s="22"/>
    </row>
    <row r="163" spans="3:21" ht="15" customHeight="1" x14ac:dyDescent="0.3">
      <c r="D163" s="406" t="s">
        <v>80</v>
      </c>
      <c r="E163" s="56" t="s">
        <v>35</v>
      </c>
      <c r="F163" s="59">
        <f>F162*3</f>
        <v>3</v>
      </c>
      <c r="G163" s="57">
        <v>300</v>
      </c>
      <c r="H163" s="407">
        <f>F163*G163</f>
        <v>900</v>
      </c>
      <c r="I163" s="22"/>
      <c r="J163" s="22"/>
      <c r="K163" s="22"/>
      <c r="L163" s="22"/>
      <c r="M163" s="22"/>
      <c r="N163" s="22"/>
      <c r="O163" s="22"/>
      <c r="P163" s="22"/>
      <c r="Q163" s="22"/>
    </row>
    <row r="164" spans="3:21" ht="15" customHeight="1" x14ac:dyDescent="0.3">
      <c r="D164" s="406" t="s">
        <v>88</v>
      </c>
      <c r="E164" s="56"/>
      <c r="F164" s="59"/>
      <c r="G164" s="57"/>
      <c r="H164" s="407">
        <f>SUM(H162:H163)*F145</f>
        <v>0</v>
      </c>
      <c r="I164" s="22"/>
      <c r="J164" s="22"/>
      <c r="K164" s="22"/>
      <c r="L164" s="22"/>
      <c r="M164" s="22"/>
      <c r="N164" s="22"/>
      <c r="O164" s="22"/>
      <c r="P164" s="22"/>
      <c r="Q164" s="22"/>
    </row>
    <row r="165" spans="3:21" ht="15" customHeight="1" x14ac:dyDescent="0.3">
      <c r="D165" s="406" t="s">
        <v>86</v>
      </c>
      <c r="E165" s="56" t="s">
        <v>87</v>
      </c>
      <c r="F165" s="56"/>
      <c r="G165" s="59">
        <v>80000</v>
      </c>
      <c r="H165" s="407"/>
      <c r="I165" s="22"/>
      <c r="J165" s="22"/>
      <c r="K165" s="22"/>
      <c r="L165" s="22"/>
      <c r="M165" s="22"/>
      <c r="N165" s="22"/>
      <c r="O165" s="22"/>
      <c r="P165" s="22"/>
      <c r="Q165" s="22"/>
    </row>
    <row r="166" spans="3:21" ht="15" customHeight="1" x14ac:dyDescent="0.3">
      <c r="D166" s="406" t="s">
        <v>89</v>
      </c>
      <c r="E166" s="59"/>
      <c r="F166" s="59"/>
      <c r="G166" s="57"/>
      <c r="H166" s="407">
        <f>ROUND(H164/G165,2)</f>
        <v>0</v>
      </c>
      <c r="I166" s="22"/>
      <c r="J166" s="22"/>
      <c r="K166" s="22"/>
      <c r="L166" s="22"/>
      <c r="M166" s="22"/>
      <c r="N166" s="22"/>
      <c r="O166" s="22"/>
      <c r="P166" s="22"/>
    </row>
    <row r="167" spans="3:21" ht="15" customHeight="1" x14ac:dyDescent="0.3">
      <c r="D167" s="406" t="s">
        <v>90</v>
      </c>
      <c r="E167" s="56" t="s">
        <v>91</v>
      </c>
      <c r="F167" s="56"/>
      <c r="G167" s="59">
        <f>AVERAGE(J167:K167)</f>
        <v>7.5</v>
      </c>
      <c r="H167" s="407"/>
      <c r="I167" s="22"/>
      <c r="J167" s="22">
        <v>5</v>
      </c>
      <c r="K167" s="22">
        <v>10</v>
      </c>
      <c r="L167" s="22"/>
      <c r="M167" s="22"/>
      <c r="N167" s="22"/>
      <c r="O167" s="22"/>
      <c r="P167" s="22"/>
    </row>
    <row r="168" spans="3:21" ht="15" customHeight="1" x14ac:dyDescent="0.3">
      <c r="D168" s="406" t="s">
        <v>122</v>
      </c>
      <c r="E168" s="56" t="s">
        <v>92</v>
      </c>
      <c r="F168" s="56"/>
      <c r="G168" s="59">
        <f>J168*2*26</f>
        <v>12988.705308376744</v>
      </c>
      <c r="H168" s="407"/>
      <c r="I168" s="22"/>
      <c r="J168" s="84">
        <f>qtd!F25/1000</f>
        <v>249.78279439186045</v>
      </c>
      <c r="K168" s="22">
        <v>12</v>
      </c>
      <c r="L168" s="22" t="s">
        <v>5971</v>
      </c>
      <c r="M168" s="22"/>
      <c r="N168" s="22"/>
      <c r="O168" s="22"/>
      <c r="P168" s="22"/>
    </row>
    <row r="169" spans="3:21" ht="15" customHeight="1" x14ac:dyDescent="0.3">
      <c r="D169" s="406" t="s">
        <v>81</v>
      </c>
      <c r="E169" s="56" t="s">
        <v>11</v>
      </c>
      <c r="F169" s="59"/>
      <c r="G169" s="57" t="s">
        <v>6128</v>
      </c>
      <c r="H169" s="407">
        <f>ROUND(H166*G168,2)</f>
        <v>0</v>
      </c>
      <c r="I169" s="22"/>
      <c r="J169" s="84"/>
      <c r="K169" s="22"/>
      <c r="L169" s="22"/>
      <c r="M169" s="22"/>
      <c r="N169" s="22"/>
      <c r="O169" s="22"/>
      <c r="P169" s="22"/>
    </row>
    <row r="170" spans="3:21" ht="15" customHeight="1" x14ac:dyDescent="0.3">
      <c r="D170" s="406"/>
      <c r="E170" s="56"/>
      <c r="F170" s="59"/>
      <c r="G170" s="57"/>
      <c r="H170" s="407"/>
      <c r="I170" s="22"/>
      <c r="J170" s="22"/>
      <c r="K170" s="22"/>
      <c r="L170" s="22"/>
      <c r="M170" s="22"/>
      <c r="N170" s="22"/>
      <c r="O170" s="22"/>
      <c r="P170" s="22"/>
    </row>
    <row r="171" spans="3:21" ht="15" customHeight="1" thickBot="1" x14ac:dyDescent="0.35">
      <c r="D171" s="413" t="s">
        <v>84</v>
      </c>
      <c r="E171" s="56" t="s">
        <v>11</v>
      </c>
      <c r="F171" s="59">
        <v>1</v>
      </c>
      <c r="G171" s="57">
        <f>H160+H169+H164</f>
        <v>0</v>
      </c>
      <c r="H171" s="407">
        <f>ROUND(G171/F171,2)</f>
        <v>0</v>
      </c>
      <c r="I171" s="22"/>
      <c r="J171" s="22"/>
      <c r="K171" s="22"/>
      <c r="L171" s="22"/>
      <c r="M171" s="22"/>
      <c r="N171" s="22"/>
      <c r="O171" s="22"/>
      <c r="P171" s="22"/>
    </row>
    <row r="172" spans="3:21" ht="15" customHeight="1" thickBot="1" x14ac:dyDescent="0.35">
      <c r="D172" s="499" t="s">
        <v>23</v>
      </c>
      <c r="E172" s="500"/>
      <c r="F172" s="500"/>
      <c r="G172" s="501"/>
      <c r="H172" s="372">
        <f>H171</f>
        <v>0</v>
      </c>
      <c r="I172" s="22"/>
      <c r="J172" s="22"/>
      <c r="K172" s="22"/>
      <c r="L172" s="22"/>
      <c r="M172" s="22"/>
      <c r="N172" s="22"/>
      <c r="O172" s="22"/>
      <c r="P172" s="22"/>
      <c r="Q172" s="22"/>
    </row>
    <row r="173" spans="3:21" ht="15" customHeight="1" thickBot="1" x14ac:dyDescent="0.35">
      <c r="D173" s="502"/>
      <c r="E173" s="503"/>
      <c r="F173" s="503"/>
      <c r="G173" s="503"/>
      <c r="H173" s="504"/>
      <c r="I173" s="43"/>
      <c r="J173" s="43"/>
      <c r="K173" s="43"/>
      <c r="L173" s="60"/>
      <c r="M173" s="22"/>
      <c r="N173" s="22"/>
      <c r="O173" s="22"/>
      <c r="P173" s="22"/>
      <c r="Q173" s="22"/>
      <c r="R173" s="22"/>
      <c r="S173" s="22"/>
      <c r="T173" s="22"/>
      <c r="U173" s="22"/>
    </row>
    <row r="174" spans="3:21" ht="15" customHeight="1" thickBot="1" x14ac:dyDescent="0.35">
      <c r="D174" s="414" t="s">
        <v>94</v>
      </c>
      <c r="E174" s="22"/>
      <c r="F174" s="22"/>
      <c r="G174" s="22"/>
      <c r="H174" s="415"/>
      <c r="I174" s="53"/>
      <c r="J174" s="22"/>
      <c r="K174" s="29"/>
      <c r="L174" s="22"/>
      <c r="M174" s="22"/>
      <c r="N174" s="22"/>
      <c r="O174" s="22"/>
      <c r="P174" s="22"/>
      <c r="Q174" s="22"/>
    </row>
    <row r="175" spans="3:21" ht="15" customHeight="1" thickBot="1" x14ac:dyDescent="0.35">
      <c r="D175" s="362" t="s">
        <v>6</v>
      </c>
      <c r="E175" s="24" t="s">
        <v>7</v>
      </c>
      <c r="F175" s="24" t="s">
        <v>8</v>
      </c>
      <c r="G175" s="25" t="s">
        <v>9</v>
      </c>
      <c r="H175" s="363" t="s">
        <v>10</v>
      </c>
      <c r="I175" s="22"/>
      <c r="J175" s="22"/>
      <c r="K175" s="42"/>
      <c r="L175" s="22"/>
      <c r="M175" s="22"/>
      <c r="N175" s="22"/>
      <c r="O175" s="22"/>
      <c r="P175" s="22"/>
      <c r="Q175" s="22"/>
    </row>
    <row r="176" spans="3:21" ht="15" customHeight="1" x14ac:dyDescent="0.3">
      <c r="C176" s="201">
        <v>39</v>
      </c>
      <c r="D176" s="416" t="s">
        <v>78</v>
      </c>
      <c r="E176" s="65" t="s">
        <v>95</v>
      </c>
      <c r="F176" s="65">
        <v>2.6</v>
      </c>
      <c r="G176" s="169">
        <f>VLOOKUP($C176,INSUMOS!$C:$I,6,)</f>
        <v>5.35</v>
      </c>
      <c r="H176" s="417">
        <f>ROUND(G176/F176,2)</f>
        <v>2.06</v>
      </c>
      <c r="I176" s="22"/>
      <c r="J176" s="66">
        <v>3.4929999999999999</v>
      </c>
      <c r="K176" s="67"/>
      <c r="L176" s="47" t="s">
        <v>41</v>
      </c>
      <c r="M176" s="47"/>
      <c r="N176" s="22"/>
      <c r="O176" s="22"/>
      <c r="P176" s="22"/>
      <c r="Q176" s="22"/>
    </row>
    <row r="177" spans="3:17" ht="15" customHeight="1" x14ac:dyDescent="0.3">
      <c r="D177" s="366" t="s">
        <v>123</v>
      </c>
      <c r="E177" s="30" t="s">
        <v>87</v>
      </c>
      <c r="F177" s="81">
        <f>J182*F145</f>
        <v>0</v>
      </c>
      <c r="G177" s="167">
        <f>H176</f>
        <v>2.06</v>
      </c>
      <c r="H177" s="367">
        <f>ROUND(F177*G177,2)</f>
        <v>0</v>
      </c>
      <c r="I177" s="29"/>
      <c r="J177" s="32">
        <v>1.75</v>
      </c>
      <c r="K177" s="67"/>
      <c r="L177" s="47" t="s">
        <v>42</v>
      </c>
      <c r="M177" s="47"/>
      <c r="N177" s="22"/>
      <c r="O177" s="22"/>
      <c r="P177" s="22"/>
      <c r="Q177" s="22"/>
    </row>
    <row r="178" spans="3:17" ht="15" customHeight="1" x14ac:dyDescent="0.3">
      <c r="D178" s="366"/>
      <c r="E178" s="30"/>
      <c r="F178" s="30"/>
      <c r="G178" s="32"/>
      <c r="H178" s="367"/>
      <c r="I178" s="53"/>
      <c r="J178" s="22"/>
      <c r="K178" s="29"/>
      <c r="L178" s="47" t="s">
        <v>43</v>
      </c>
      <c r="M178" s="47"/>
      <c r="N178" s="22"/>
      <c r="O178" s="22"/>
      <c r="P178" s="22"/>
      <c r="Q178" s="22"/>
    </row>
    <row r="179" spans="3:17" ht="15" customHeight="1" x14ac:dyDescent="0.3">
      <c r="D179" s="366" t="s">
        <v>96</v>
      </c>
      <c r="E179" s="30" t="s">
        <v>17</v>
      </c>
      <c r="F179" s="78">
        <v>0.03</v>
      </c>
      <c r="G179" s="32">
        <f>H177</f>
        <v>0</v>
      </c>
      <c r="H179" s="367">
        <f>ROUND((F179*G179),2)</f>
        <v>0</v>
      </c>
      <c r="I179" s="53"/>
      <c r="J179" s="22"/>
      <c r="K179" s="29"/>
      <c r="L179" s="47" t="s">
        <v>44</v>
      </c>
      <c r="M179" s="47"/>
      <c r="N179" s="22"/>
      <c r="O179" s="22"/>
      <c r="P179" s="22"/>
      <c r="Q179" s="22"/>
    </row>
    <row r="180" spans="3:17" ht="15" customHeight="1" thickBot="1" x14ac:dyDescent="0.35">
      <c r="D180" s="418"/>
      <c r="E180" s="68"/>
      <c r="F180" s="68"/>
      <c r="G180" s="69"/>
      <c r="H180" s="367"/>
      <c r="I180" s="22"/>
      <c r="J180" s="22"/>
      <c r="K180" s="22"/>
      <c r="L180" s="22"/>
      <c r="M180" s="22"/>
      <c r="N180" s="22"/>
      <c r="O180" s="22"/>
      <c r="P180" s="22"/>
      <c r="Q180" s="22"/>
    </row>
    <row r="181" spans="3:17" ht="15" customHeight="1" thickBot="1" x14ac:dyDescent="0.35">
      <c r="D181" s="489" t="s">
        <v>23</v>
      </c>
      <c r="E181" s="490"/>
      <c r="F181" s="490"/>
      <c r="G181" s="491"/>
      <c r="H181" s="379">
        <f>H177+H179</f>
        <v>0</v>
      </c>
      <c r="I181" s="22"/>
      <c r="J181" s="22"/>
      <c r="K181" s="22"/>
      <c r="L181" s="22"/>
      <c r="M181" s="22"/>
      <c r="N181" s="22"/>
      <c r="O181" s="22"/>
      <c r="P181" s="22"/>
      <c r="Q181" s="22"/>
    </row>
    <row r="182" spans="3:17" ht="15" customHeight="1" thickBot="1" x14ac:dyDescent="0.35">
      <c r="D182" s="502"/>
      <c r="E182" s="503"/>
      <c r="F182" s="503"/>
      <c r="G182" s="503"/>
      <c r="H182" s="504"/>
      <c r="I182" s="22"/>
      <c r="J182" s="84">
        <f>100*12</f>
        <v>1200</v>
      </c>
      <c r="K182" s="84">
        <f>J168/8</f>
        <v>31.222849298982556</v>
      </c>
      <c r="L182" s="22"/>
      <c r="M182" s="505" t="s">
        <v>5975</v>
      </c>
      <c r="N182" s="503"/>
      <c r="O182" s="503"/>
      <c r="P182" s="503"/>
      <c r="Q182" s="506"/>
    </row>
    <row r="183" spans="3:17" ht="30" customHeight="1" thickBot="1" x14ac:dyDescent="0.35">
      <c r="D183" s="492" t="s">
        <v>9232</v>
      </c>
      <c r="E183" s="493"/>
      <c r="F183" s="493"/>
      <c r="G183" s="494"/>
      <c r="H183" s="401">
        <f>SUM(H148,H155,H172,H181)</f>
        <v>0</v>
      </c>
      <c r="I183" s="62"/>
      <c r="J183" s="204"/>
      <c r="K183" s="22"/>
      <c r="L183" s="22"/>
      <c r="M183" s="22"/>
      <c r="N183" s="22"/>
      <c r="O183" s="22"/>
      <c r="P183" s="22"/>
      <c r="Q183" s="22"/>
    </row>
    <row r="184" spans="3:17" ht="19.95" customHeight="1" x14ac:dyDescent="0.3">
      <c r="D184" s="495" t="str">
        <f>VLOOKUP(C187,INSUMOS!C:O,3,FALSE)</f>
        <v>PÁ CARREGADEIRA</v>
      </c>
      <c r="E184" s="496"/>
      <c r="F184" s="496"/>
      <c r="G184" s="496"/>
      <c r="H184" s="497"/>
      <c r="I184" s="22"/>
      <c r="J184" s="22"/>
      <c r="K184" s="22"/>
      <c r="L184" s="22"/>
      <c r="M184" s="22"/>
      <c r="N184" s="22"/>
      <c r="O184" s="22"/>
      <c r="P184" s="22"/>
      <c r="Q184" s="22"/>
    </row>
    <row r="185" spans="3:17" ht="19.95" customHeight="1" thickBot="1" x14ac:dyDescent="0.35">
      <c r="D185" s="360" t="s">
        <v>33</v>
      </c>
      <c r="E185" s="22"/>
      <c r="F185" s="22"/>
      <c r="G185" s="22"/>
      <c r="H185" s="361"/>
      <c r="I185" s="22"/>
      <c r="J185" s="207">
        <f>H460</f>
        <v>0</v>
      </c>
      <c r="K185" s="22"/>
      <c r="L185" s="22"/>
      <c r="M185" s="22"/>
      <c r="N185" s="22"/>
      <c r="O185" s="22"/>
      <c r="P185" s="22"/>
      <c r="Q185" s="22"/>
    </row>
    <row r="186" spans="3:17" ht="15" customHeight="1" thickBot="1" x14ac:dyDescent="0.35">
      <c r="D186" s="362" t="s">
        <v>6</v>
      </c>
      <c r="E186" s="24" t="s">
        <v>7</v>
      </c>
      <c r="F186" s="24" t="s">
        <v>8</v>
      </c>
      <c r="G186" s="25" t="s">
        <v>9</v>
      </c>
      <c r="H186" s="363" t="s">
        <v>10</v>
      </c>
      <c r="I186" s="62"/>
      <c r="J186" s="22"/>
      <c r="K186" s="22"/>
      <c r="L186" s="22"/>
      <c r="M186" s="22"/>
      <c r="N186" s="22"/>
      <c r="O186" s="22"/>
      <c r="P186" s="22"/>
      <c r="Q186" s="22"/>
    </row>
    <row r="187" spans="3:17" ht="15" customHeight="1" x14ac:dyDescent="0.3">
      <c r="C187" s="201">
        <v>34</v>
      </c>
      <c r="D187" s="406" t="s">
        <v>34</v>
      </c>
      <c r="E187" s="56" t="s">
        <v>35</v>
      </c>
      <c r="F187" s="59">
        <v>1</v>
      </c>
      <c r="G187" s="175">
        <f>J187*(1-$K187)</f>
        <v>325850</v>
      </c>
      <c r="H187" s="407">
        <f>ROUND(F187*G187,2)</f>
        <v>325850</v>
      </c>
      <c r="I187" s="85"/>
      <c r="J187" s="63" t="str">
        <f>VLOOKUP(C187,INSUMOS!C:I,6,FALSE)</f>
        <v>665.000,00</v>
      </c>
      <c r="K187" s="174">
        <v>0.51</v>
      </c>
      <c r="L187" s="22" t="s">
        <v>5978</v>
      </c>
      <c r="M187" s="22"/>
      <c r="N187" s="22"/>
      <c r="O187" s="22"/>
      <c r="P187" s="22"/>
      <c r="Q187" s="22"/>
    </row>
    <row r="188" spans="3:17" ht="15" customHeight="1" x14ac:dyDescent="0.3">
      <c r="D188" s="406" t="s">
        <v>115</v>
      </c>
      <c r="E188" s="56" t="s">
        <v>17</v>
      </c>
      <c r="F188" s="59">
        <v>100</v>
      </c>
      <c r="G188" s="57">
        <f>H187</f>
        <v>325850</v>
      </c>
      <c r="H188" s="407">
        <f>ROUND(G188*(F188/100),2)</f>
        <v>325850</v>
      </c>
      <c r="I188" s="58"/>
      <c r="J188" s="63">
        <f>J187*(1-$K$146)</f>
        <v>365750.00000000006</v>
      </c>
      <c r="K188" s="174">
        <v>0.45</v>
      </c>
      <c r="L188" s="22" t="s">
        <v>5979</v>
      </c>
      <c r="M188" s="22"/>
      <c r="N188" s="22"/>
      <c r="O188" s="22"/>
      <c r="P188" s="22"/>
      <c r="Q188" s="22"/>
    </row>
    <row r="189" spans="3:17" ht="15" customHeight="1" thickBot="1" x14ac:dyDescent="0.35">
      <c r="D189" s="406" t="s">
        <v>36</v>
      </c>
      <c r="E189" s="56" t="s">
        <v>11</v>
      </c>
      <c r="F189" s="59">
        <v>12</v>
      </c>
      <c r="G189" s="57">
        <f>H188</f>
        <v>325850</v>
      </c>
      <c r="H189" s="407">
        <f>ROUND(G189/F189,2)</f>
        <v>27154.17</v>
      </c>
      <c r="I189" s="58"/>
      <c r="J189" s="22"/>
      <c r="K189" s="22"/>
      <c r="L189" s="22"/>
      <c r="M189" s="22"/>
      <c r="N189" s="22"/>
      <c r="O189" s="22"/>
      <c r="P189" s="22"/>
      <c r="Q189" s="22"/>
    </row>
    <row r="190" spans="3:17" ht="15" customHeight="1" thickBot="1" x14ac:dyDescent="0.35">
      <c r="D190" s="499" t="s">
        <v>23</v>
      </c>
      <c r="E190" s="500"/>
      <c r="F190" s="500"/>
      <c r="G190" s="501"/>
      <c r="H190" s="372">
        <f>H189</f>
        <v>27154.17</v>
      </c>
      <c r="I190" s="22"/>
      <c r="J190" s="22"/>
      <c r="K190" s="22"/>
      <c r="L190" s="22"/>
      <c r="M190" s="22"/>
      <c r="N190" s="22"/>
      <c r="O190" s="22"/>
      <c r="P190" s="22"/>
      <c r="Q190" s="22"/>
    </row>
    <row r="191" spans="3:17" ht="15" customHeight="1" thickBot="1" x14ac:dyDescent="0.35">
      <c r="D191" s="507"/>
      <c r="E191" s="508"/>
      <c r="F191" s="508"/>
      <c r="G191" s="508"/>
      <c r="H191" s="509"/>
      <c r="I191" s="22"/>
      <c r="J191" s="22"/>
      <c r="K191" s="22"/>
      <c r="L191" s="22"/>
      <c r="M191" s="22"/>
      <c r="N191" s="22"/>
      <c r="O191" s="22"/>
      <c r="P191" s="22"/>
      <c r="Q191" s="22"/>
    </row>
    <row r="192" spans="3:17" ht="15" customHeight="1" x14ac:dyDescent="0.3">
      <c r="D192" s="408"/>
      <c r="E192" s="409"/>
      <c r="F192" s="409"/>
      <c r="G192" s="409"/>
      <c r="H192" s="410"/>
      <c r="I192" s="58"/>
      <c r="J192" s="58"/>
      <c r="K192" s="58"/>
      <c r="L192" s="58"/>
      <c r="M192" s="58"/>
      <c r="N192" s="58"/>
      <c r="O192" s="58"/>
      <c r="P192" s="58"/>
      <c r="Q192" s="58"/>
    </row>
    <row r="193" spans="4:17" ht="15" customHeight="1" thickBot="1" x14ac:dyDescent="0.35">
      <c r="D193" s="360" t="s">
        <v>37</v>
      </c>
      <c r="E193" s="22"/>
      <c r="F193" s="22"/>
      <c r="G193" s="22"/>
      <c r="H193" s="361"/>
      <c r="I193" s="58"/>
      <c r="J193" s="22"/>
      <c r="K193" s="22"/>
      <c r="L193" s="22"/>
      <c r="M193" s="22"/>
      <c r="N193" s="22"/>
      <c r="O193" s="22"/>
      <c r="P193" s="22"/>
      <c r="Q193" s="22"/>
    </row>
    <row r="194" spans="4:17" ht="15" customHeight="1" thickBot="1" x14ac:dyDescent="0.35">
      <c r="D194" s="362" t="s">
        <v>6</v>
      </c>
      <c r="E194" s="24" t="s">
        <v>7</v>
      </c>
      <c r="F194" s="24" t="s">
        <v>8</v>
      </c>
      <c r="G194" s="25" t="s">
        <v>9</v>
      </c>
      <c r="H194" s="363" t="s">
        <v>10</v>
      </c>
      <c r="I194" s="55"/>
      <c r="J194" s="22"/>
      <c r="K194" s="22"/>
      <c r="L194" s="22"/>
      <c r="M194" s="22"/>
      <c r="N194" s="22"/>
      <c r="O194" s="22"/>
      <c r="P194" s="22"/>
      <c r="Q194" s="22"/>
    </row>
    <row r="195" spans="4:17" ht="15" customHeight="1" x14ac:dyDescent="0.3">
      <c r="D195" s="406" t="s">
        <v>38</v>
      </c>
      <c r="E195" s="56" t="s">
        <v>35</v>
      </c>
      <c r="F195" s="59">
        <f>F187</f>
        <v>1</v>
      </c>
      <c r="G195" s="63">
        <f>G187</f>
        <v>325850</v>
      </c>
      <c r="H195" s="407">
        <f>ROUND(F195*G195,2)</f>
        <v>325850</v>
      </c>
      <c r="I195" s="33"/>
      <c r="J195" s="22"/>
      <c r="K195" s="22"/>
      <c r="L195" s="22"/>
      <c r="M195" s="22"/>
      <c r="N195" s="22"/>
      <c r="O195" s="22"/>
      <c r="P195" s="22"/>
      <c r="Q195" s="22"/>
    </row>
    <row r="196" spans="4:17" ht="15" customHeight="1" thickBot="1" x14ac:dyDescent="0.35">
      <c r="D196" s="406" t="s">
        <v>39</v>
      </c>
      <c r="E196" s="56" t="s">
        <v>17</v>
      </c>
      <c r="F196" s="61">
        <v>0.5</v>
      </c>
      <c r="G196" s="57">
        <f>H195</f>
        <v>325850</v>
      </c>
      <c r="H196" s="407">
        <f>ROUND(G196*(F196/100),2)</f>
        <v>1629.25</v>
      </c>
      <c r="I196" s="33"/>
      <c r="J196" s="22"/>
      <c r="K196" s="22"/>
      <c r="L196" s="22"/>
      <c r="M196" s="22"/>
      <c r="N196" s="22"/>
      <c r="O196" s="22"/>
      <c r="P196" s="22"/>
      <c r="Q196" s="22"/>
    </row>
    <row r="197" spans="4:17" ht="15" customHeight="1" thickBot="1" x14ac:dyDescent="0.35">
      <c r="D197" s="489" t="s">
        <v>23</v>
      </c>
      <c r="E197" s="490"/>
      <c r="F197" s="490"/>
      <c r="G197" s="491"/>
      <c r="H197" s="379">
        <f>H196</f>
        <v>1629.25</v>
      </c>
      <c r="I197" s="33"/>
      <c r="J197" s="22"/>
      <c r="K197" s="22"/>
      <c r="L197" s="22"/>
      <c r="M197" s="22"/>
      <c r="N197" s="22"/>
      <c r="O197" s="22"/>
      <c r="P197" s="22"/>
      <c r="Q197" s="22"/>
    </row>
    <row r="198" spans="4:17" ht="15" customHeight="1" thickBot="1" x14ac:dyDescent="0.35">
      <c r="D198" s="360" t="s">
        <v>93</v>
      </c>
      <c r="E198" s="22"/>
      <c r="F198" s="22"/>
      <c r="G198" s="22"/>
      <c r="H198" s="361"/>
      <c r="I198" s="22"/>
      <c r="J198" s="22"/>
      <c r="K198" s="22"/>
      <c r="L198" s="22"/>
      <c r="M198" s="22"/>
      <c r="N198" s="22"/>
      <c r="O198" s="22"/>
      <c r="P198" s="22"/>
      <c r="Q198" s="22"/>
    </row>
    <row r="199" spans="4:17" ht="15" customHeight="1" thickBot="1" x14ac:dyDescent="0.35">
      <c r="D199" s="362" t="s">
        <v>6</v>
      </c>
      <c r="E199" s="24" t="s">
        <v>7</v>
      </c>
      <c r="F199" s="24" t="s">
        <v>8</v>
      </c>
      <c r="G199" s="25" t="s">
        <v>9</v>
      </c>
      <c r="H199" s="363" t="s">
        <v>10</v>
      </c>
      <c r="I199" s="55"/>
      <c r="J199" s="22"/>
      <c r="K199" s="22"/>
      <c r="L199" s="22"/>
      <c r="M199" s="22"/>
      <c r="N199" s="22"/>
      <c r="O199" s="22"/>
      <c r="P199" s="22"/>
      <c r="Q199" s="22"/>
    </row>
    <row r="200" spans="4:17" ht="15" customHeight="1" x14ac:dyDescent="0.3">
      <c r="D200" s="406" t="s">
        <v>34</v>
      </c>
      <c r="E200" s="56" t="s">
        <v>35</v>
      </c>
      <c r="F200" s="59">
        <f>F195</f>
        <v>1</v>
      </c>
      <c r="G200" s="63">
        <f>G187</f>
        <v>325850</v>
      </c>
      <c r="H200" s="411">
        <f>ROUND(F200*G200,2)</f>
        <v>325850</v>
      </c>
      <c r="I200" s="22"/>
      <c r="J200" s="22"/>
      <c r="K200" s="22"/>
      <c r="L200" s="22"/>
      <c r="M200" s="22"/>
      <c r="N200" s="22"/>
      <c r="O200" s="22"/>
      <c r="P200" s="22"/>
      <c r="Q200" s="22"/>
    </row>
    <row r="201" spans="4:17" ht="15" customHeight="1" x14ac:dyDescent="0.3">
      <c r="D201" s="406" t="s">
        <v>114</v>
      </c>
      <c r="E201" s="56" t="s">
        <v>17</v>
      </c>
      <c r="F201" s="59">
        <v>1</v>
      </c>
      <c r="G201" s="57">
        <f>H200</f>
        <v>325850</v>
      </c>
      <c r="H201" s="407">
        <f>ROUND((G201*F201)/100,2)</f>
        <v>3258.5</v>
      </c>
      <c r="I201" s="22"/>
      <c r="J201" s="64"/>
      <c r="K201" s="22"/>
      <c r="L201" s="22"/>
      <c r="M201" s="22"/>
      <c r="N201" s="22"/>
      <c r="O201" s="22"/>
      <c r="P201" s="22"/>
      <c r="Q201" s="22"/>
    </row>
    <row r="202" spans="4:17" ht="15" customHeight="1" x14ac:dyDescent="0.3">
      <c r="D202" s="406" t="s">
        <v>5972</v>
      </c>
      <c r="E202" s="56" t="s">
        <v>5963</v>
      </c>
      <c r="F202" s="59">
        <v>1</v>
      </c>
      <c r="G202" s="57">
        <f>H201/12</f>
        <v>271.54166666666669</v>
      </c>
      <c r="H202" s="407">
        <f>F202*G202</f>
        <v>271.54166666666669</v>
      </c>
      <c r="I202" s="22"/>
      <c r="J202" s="64"/>
      <c r="K202" s="22"/>
      <c r="L202" s="22"/>
      <c r="M202" s="22"/>
      <c r="N202" s="22"/>
      <c r="O202" s="22"/>
      <c r="P202" s="22"/>
      <c r="Q202" s="22"/>
    </row>
    <row r="203" spans="4:17" ht="15" customHeight="1" x14ac:dyDescent="0.3">
      <c r="D203" s="406" t="s">
        <v>85</v>
      </c>
      <c r="E203" s="56"/>
      <c r="F203" s="56"/>
      <c r="G203" s="57"/>
      <c r="H203" s="412"/>
      <c r="I203" s="22"/>
      <c r="J203" s="22"/>
      <c r="K203" s="22"/>
      <c r="L203" s="22"/>
      <c r="M203" s="22"/>
      <c r="N203" s="22"/>
      <c r="O203" s="22"/>
      <c r="P203" s="22"/>
      <c r="Q203" s="22"/>
    </row>
    <row r="204" spans="4:17" ht="15" customHeight="1" x14ac:dyDescent="0.3">
      <c r="D204" s="406" t="s">
        <v>79</v>
      </c>
      <c r="E204" s="56" t="s">
        <v>35</v>
      </c>
      <c r="F204" s="123">
        <v>1</v>
      </c>
      <c r="G204" s="173">
        <v>1650</v>
      </c>
      <c r="H204" s="407">
        <f>F204*G204</f>
        <v>1650</v>
      </c>
      <c r="I204" s="22"/>
      <c r="J204" s="22"/>
      <c r="K204" s="22"/>
      <c r="L204" s="22"/>
      <c r="M204" s="22"/>
      <c r="N204" s="22"/>
      <c r="O204" s="22"/>
      <c r="P204" s="22"/>
      <c r="Q204" s="22"/>
    </row>
    <row r="205" spans="4:17" ht="15" customHeight="1" x14ac:dyDescent="0.3">
      <c r="D205" s="406" t="s">
        <v>80</v>
      </c>
      <c r="E205" s="56" t="s">
        <v>35</v>
      </c>
      <c r="F205" s="59">
        <f>F204*3</f>
        <v>3</v>
      </c>
      <c r="G205" s="57">
        <v>300</v>
      </c>
      <c r="H205" s="407">
        <f>F205*G205</f>
        <v>900</v>
      </c>
      <c r="I205" s="22"/>
      <c r="J205" s="22"/>
      <c r="K205" s="22"/>
      <c r="L205" s="22"/>
      <c r="M205" s="22"/>
      <c r="N205" s="22"/>
      <c r="O205" s="22"/>
      <c r="P205" s="22"/>
      <c r="Q205" s="22"/>
    </row>
    <row r="206" spans="4:17" ht="15" customHeight="1" x14ac:dyDescent="0.3">
      <c r="D206" s="406" t="s">
        <v>88</v>
      </c>
      <c r="E206" s="56"/>
      <c r="F206" s="59"/>
      <c r="G206" s="57"/>
      <c r="H206" s="407">
        <f>SUM(H204:H205)*F195</f>
        <v>2550</v>
      </c>
      <c r="I206" s="22"/>
      <c r="J206" s="22"/>
      <c r="K206" s="22"/>
      <c r="L206" s="22"/>
      <c r="M206" s="22"/>
      <c r="N206" s="22"/>
      <c r="O206" s="22"/>
      <c r="P206" s="22"/>
      <c r="Q206" s="22"/>
    </row>
    <row r="207" spans="4:17" ht="15" customHeight="1" x14ac:dyDescent="0.3">
      <c r="D207" s="406" t="s">
        <v>86</v>
      </c>
      <c r="E207" s="56" t="s">
        <v>87</v>
      </c>
      <c r="F207" s="56"/>
      <c r="G207" s="59">
        <v>80000</v>
      </c>
      <c r="H207" s="407"/>
      <c r="I207" s="22"/>
      <c r="J207" s="22"/>
      <c r="K207" s="22"/>
      <c r="L207" s="22"/>
      <c r="M207" s="22"/>
      <c r="N207" s="22"/>
      <c r="O207" s="22"/>
      <c r="P207" s="22"/>
      <c r="Q207" s="22"/>
    </row>
    <row r="208" spans="4:17" ht="15" customHeight="1" x14ac:dyDescent="0.3">
      <c r="D208" s="406" t="s">
        <v>89</v>
      </c>
      <c r="E208" s="59"/>
      <c r="F208" s="59"/>
      <c r="G208" s="57"/>
      <c r="H208" s="407">
        <f>ROUND(H206/G207,2)</f>
        <v>0.03</v>
      </c>
      <c r="I208" s="22"/>
      <c r="J208" s="22"/>
      <c r="K208" s="22"/>
      <c r="L208" s="22"/>
      <c r="M208" s="22"/>
      <c r="N208" s="22"/>
      <c r="O208" s="22"/>
      <c r="P208" s="22"/>
    </row>
    <row r="209" spans="3:21" ht="15" customHeight="1" x14ac:dyDescent="0.3">
      <c r="D209" s="406" t="s">
        <v>90</v>
      </c>
      <c r="E209" s="56" t="s">
        <v>91</v>
      </c>
      <c r="F209" s="56"/>
      <c r="G209" s="59">
        <f>AVERAGE(J209:K209)</f>
        <v>7.5</v>
      </c>
      <c r="H209" s="407"/>
      <c r="I209" s="22"/>
      <c r="J209" s="22">
        <v>5</v>
      </c>
      <c r="K209" s="22">
        <v>10</v>
      </c>
      <c r="L209" s="22"/>
      <c r="M209" s="22"/>
      <c r="N209" s="22"/>
      <c r="O209" s="22"/>
      <c r="P209" s="22"/>
    </row>
    <row r="210" spans="3:21" ht="15" customHeight="1" x14ac:dyDescent="0.3">
      <c r="D210" s="406" t="s">
        <v>122</v>
      </c>
      <c r="E210" s="56" t="s">
        <v>92</v>
      </c>
      <c r="F210" s="56"/>
      <c r="G210" s="59">
        <f>J210*2*26</f>
        <v>0</v>
      </c>
      <c r="H210" s="407"/>
      <c r="I210" s="22"/>
      <c r="J210" s="84">
        <f>qtd!F67/1000</f>
        <v>0</v>
      </c>
      <c r="K210" s="22">
        <v>12</v>
      </c>
      <c r="L210" s="22" t="s">
        <v>5971</v>
      </c>
      <c r="M210" s="22"/>
      <c r="N210" s="22"/>
      <c r="O210" s="22"/>
      <c r="P210" s="22"/>
    </row>
    <row r="211" spans="3:21" ht="15" customHeight="1" x14ac:dyDescent="0.3">
      <c r="D211" s="406" t="s">
        <v>81</v>
      </c>
      <c r="E211" s="56" t="s">
        <v>11</v>
      </c>
      <c r="F211" s="59"/>
      <c r="G211" s="57"/>
      <c r="H211" s="407">
        <f>ROUND(H208*G210,2)</f>
        <v>0</v>
      </c>
      <c r="I211" s="22"/>
      <c r="J211" s="84"/>
      <c r="K211" s="22"/>
      <c r="L211" s="22"/>
      <c r="M211" s="22"/>
      <c r="N211" s="22"/>
      <c r="O211" s="22"/>
      <c r="P211" s="22"/>
    </row>
    <row r="212" spans="3:21" ht="15" customHeight="1" x14ac:dyDescent="0.3">
      <c r="D212" s="406"/>
      <c r="E212" s="56"/>
      <c r="F212" s="59"/>
      <c r="G212" s="57"/>
      <c r="H212" s="407"/>
      <c r="I212" s="22"/>
      <c r="J212" s="22"/>
      <c r="K212" s="22"/>
      <c r="L212" s="22"/>
      <c r="M212" s="22"/>
      <c r="N212" s="22"/>
      <c r="O212" s="22"/>
      <c r="P212" s="22"/>
    </row>
    <row r="213" spans="3:21" ht="15" customHeight="1" thickBot="1" x14ac:dyDescent="0.35">
      <c r="D213" s="413" t="s">
        <v>84</v>
      </c>
      <c r="E213" s="56" t="s">
        <v>11</v>
      </c>
      <c r="F213" s="59">
        <v>1</v>
      </c>
      <c r="G213" s="57">
        <f>H202+H211+H206</f>
        <v>2821.5416666666665</v>
      </c>
      <c r="H213" s="407">
        <f>ROUND(G213/F213,2)</f>
        <v>2821.54</v>
      </c>
      <c r="I213" s="22"/>
      <c r="J213" s="22"/>
      <c r="K213" s="22"/>
      <c r="L213" s="22"/>
      <c r="M213" s="22"/>
      <c r="N213" s="22"/>
      <c r="O213" s="22"/>
      <c r="P213" s="22"/>
    </row>
    <row r="214" spans="3:21" ht="15" customHeight="1" thickBot="1" x14ac:dyDescent="0.35">
      <c r="D214" s="499" t="s">
        <v>23</v>
      </c>
      <c r="E214" s="500"/>
      <c r="F214" s="500"/>
      <c r="G214" s="501"/>
      <c r="H214" s="372">
        <f>H213</f>
        <v>2821.54</v>
      </c>
      <c r="I214" s="22"/>
      <c r="J214" s="22"/>
      <c r="K214" s="22"/>
      <c r="L214" s="22"/>
      <c r="M214" s="22"/>
      <c r="N214" s="22"/>
      <c r="O214" s="22"/>
      <c r="P214" s="22"/>
      <c r="Q214" s="22"/>
    </row>
    <row r="215" spans="3:21" ht="15" customHeight="1" thickBot="1" x14ac:dyDescent="0.35">
      <c r="D215" s="502"/>
      <c r="E215" s="503"/>
      <c r="F215" s="503"/>
      <c r="G215" s="503"/>
      <c r="H215" s="504"/>
      <c r="I215" s="43"/>
      <c r="J215" s="43"/>
      <c r="K215" s="43"/>
      <c r="L215" s="60"/>
      <c r="M215" s="22"/>
      <c r="N215" s="22"/>
      <c r="O215" s="22"/>
      <c r="P215" s="22"/>
      <c r="Q215" s="22"/>
      <c r="R215" s="22"/>
      <c r="S215" s="22"/>
      <c r="T215" s="22"/>
      <c r="U215" s="22"/>
    </row>
    <row r="216" spans="3:21" ht="15" customHeight="1" thickBot="1" x14ac:dyDescent="0.35">
      <c r="D216" s="414" t="s">
        <v>94</v>
      </c>
      <c r="E216" s="22"/>
      <c r="F216" s="22"/>
      <c r="G216" s="22"/>
      <c r="H216" s="415"/>
      <c r="I216" s="53"/>
      <c r="J216" s="22"/>
      <c r="K216" s="29"/>
      <c r="L216" s="22"/>
      <c r="M216" s="22"/>
      <c r="N216" s="22"/>
      <c r="O216" s="22"/>
      <c r="P216" s="22"/>
      <c r="Q216" s="22"/>
    </row>
    <row r="217" spans="3:21" ht="15" customHeight="1" thickBot="1" x14ac:dyDescent="0.35">
      <c r="D217" s="362" t="s">
        <v>6</v>
      </c>
      <c r="E217" s="24" t="s">
        <v>7</v>
      </c>
      <c r="F217" s="24" t="s">
        <v>8</v>
      </c>
      <c r="G217" s="25" t="s">
        <v>9</v>
      </c>
      <c r="H217" s="363" t="s">
        <v>10</v>
      </c>
      <c r="I217" s="22"/>
      <c r="J217" s="22"/>
      <c r="K217" s="42"/>
      <c r="L217" s="22"/>
      <c r="M217" s="22"/>
      <c r="N217" s="22"/>
      <c r="O217" s="22"/>
      <c r="P217" s="22"/>
      <c r="Q217" s="22"/>
    </row>
    <row r="218" spans="3:21" ht="15" customHeight="1" x14ac:dyDescent="0.3">
      <c r="C218" s="201">
        <v>39</v>
      </c>
      <c r="D218" s="416" t="s">
        <v>78</v>
      </c>
      <c r="E218" s="65" t="s">
        <v>95</v>
      </c>
      <c r="F218" s="65">
        <v>2.6</v>
      </c>
      <c r="G218" s="169">
        <f>VLOOKUP($C218,INSUMOS!$C:$I,6,)</f>
        <v>5.35</v>
      </c>
      <c r="H218" s="417">
        <f>ROUND(G218/F218,2)</f>
        <v>2.06</v>
      </c>
      <c r="I218" s="22"/>
      <c r="J218" s="66">
        <v>3.4929999999999999</v>
      </c>
      <c r="K218" s="67"/>
      <c r="L218" s="47" t="s">
        <v>41</v>
      </c>
      <c r="M218" s="47"/>
      <c r="N218" s="22"/>
      <c r="O218" s="22"/>
      <c r="P218" s="22"/>
      <c r="Q218" s="22"/>
    </row>
    <row r="219" spans="3:21" ht="15" customHeight="1" x14ac:dyDescent="0.3">
      <c r="D219" s="366" t="s">
        <v>123</v>
      </c>
      <c r="E219" s="30" t="s">
        <v>87</v>
      </c>
      <c r="F219" s="81">
        <f>J224*F187</f>
        <v>599.47870654046517</v>
      </c>
      <c r="G219" s="167">
        <f>H218</f>
        <v>2.06</v>
      </c>
      <c r="H219" s="367">
        <f>ROUND(F219*G219,2)</f>
        <v>1234.93</v>
      </c>
      <c r="I219" s="29"/>
      <c r="J219" s="32">
        <v>1.75</v>
      </c>
      <c r="K219" s="67"/>
      <c r="L219" s="47" t="s">
        <v>42</v>
      </c>
      <c r="M219" s="47"/>
      <c r="N219" s="22"/>
      <c r="O219" s="22"/>
      <c r="P219" s="22"/>
      <c r="Q219" s="22"/>
    </row>
    <row r="220" spans="3:21" ht="15" customHeight="1" x14ac:dyDescent="0.3">
      <c r="D220" s="366"/>
      <c r="E220" s="30"/>
      <c r="F220" s="30"/>
      <c r="G220" s="32"/>
      <c r="H220" s="367"/>
      <c r="I220" s="53"/>
      <c r="J220" s="22"/>
      <c r="K220" s="29"/>
      <c r="L220" s="47" t="s">
        <v>43</v>
      </c>
      <c r="M220" s="47"/>
      <c r="N220" s="22"/>
      <c r="O220" s="22"/>
      <c r="P220" s="22"/>
      <c r="Q220" s="22"/>
    </row>
    <row r="221" spans="3:21" ht="15" customHeight="1" x14ac:dyDescent="0.3">
      <c r="D221" s="366" t="s">
        <v>96</v>
      </c>
      <c r="E221" s="30" t="s">
        <v>17</v>
      </c>
      <c r="F221" s="78">
        <v>0.03</v>
      </c>
      <c r="G221" s="32">
        <f>H219</f>
        <v>1234.93</v>
      </c>
      <c r="H221" s="367">
        <f>ROUND((F221*G221),2)</f>
        <v>37.049999999999997</v>
      </c>
      <c r="I221" s="53"/>
      <c r="J221" s="22"/>
      <c r="K221" s="29"/>
      <c r="L221" s="47" t="s">
        <v>44</v>
      </c>
      <c r="M221" s="47"/>
      <c r="N221" s="22"/>
      <c r="O221" s="22"/>
      <c r="P221" s="22"/>
      <c r="Q221" s="22"/>
    </row>
    <row r="222" spans="3:21" ht="15" customHeight="1" thickBot="1" x14ac:dyDescent="0.35">
      <c r="D222" s="418"/>
      <c r="E222" s="68"/>
      <c r="F222" s="68"/>
      <c r="G222" s="69"/>
      <c r="H222" s="367"/>
      <c r="I222" s="22"/>
      <c r="J222" s="22"/>
      <c r="K222" s="22"/>
      <c r="L222" s="22"/>
      <c r="M222" s="22"/>
      <c r="N222" s="22"/>
      <c r="O222" s="22"/>
      <c r="P222" s="22"/>
      <c r="Q222" s="22"/>
    </row>
    <row r="223" spans="3:21" ht="15" customHeight="1" thickBot="1" x14ac:dyDescent="0.35">
      <c r="D223" s="489" t="s">
        <v>23</v>
      </c>
      <c r="E223" s="490"/>
      <c r="F223" s="490"/>
      <c r="G223" s="491"/>
      <c r="H223" s="379">
        <f>H219+H221</f>
        <v>1271.98</v>
      </c>
      <c r="I223" s="22"/>
      <c r="J223" s="22"/>
      <c r="K223" s="22"/>
      <c r="L223" s="22"/>
      <c r="M223" s="22"/>
      <c r="N223" s="22"/>
      <c r="O223" s="22"/>
      <c r="P223" s="22"/>
      <c r="Q223" s="22"/>
    </row>
    <row r="224" spans="3:21" ht="15" customHeight="1" thickBot="1" x14ac:dyDescent="0.35">
      <c r="D224" s="502"/>
      <c r="E224" s="503"/>
      <c r="F224" s="503"/>
      <c r="G224" s="503"/>
      <c r="H224" s="504"/>
      <c r="I224" s="22"/>
      <c r="J224" s="84">
        <f>(J168*1*12)*20%</f>
        <v>599.47870654046517</v>
      </c>
      <c r="K224" s="84">
        <f>J210/8</f>
        <v>0</v>
      </c>
      <c r="L224" s="22"/>
      <c r="M224" s="505" t="s">
        <v>5975</v>
      </c>
      <c r="N224" s="503"/>
      <c r="O224" s="503"/>
      <c r="P224" s="503"/>
      <c r="Q224" s="506"/>
    </row>
    <row r="225" spans="3:17" ht="30" customHeight="1" thickBot="1" x14ac:dyDescent="0.35">
      <c r="D225" s="492" t="s">
        <v>40</v>
      </c>
      <c r="E225" s="493"/>
      <c r="F225" s="493"/>
      <c r="G225" s="494"/>
      <c r="H225" s="401">
        <f>SUM(H190,H197,H214,H223)</f>
        <v>32876.94</v>
      </c>
      <c r="I225" s="62"/>
      <c r="J225" s="22"/>
      <c r="K225" s="22"/>
      <c r="L225" s="22"/>
      <c r="M225" s="22"/>
      <c r="N225" s="22"/>
      <c r="O225" s="22"/>
      <c r="P225" s="22"/>
      <c r="Q225" s="22"/>
    </row>
    <row r="226" spans="3:17" ht="19.95" customHeight="1" x14ac:dyDescent="0.3">
      <c r="D226" s="495" t="str">
        <f>VLOOKUP(C229,INSUMOS!C:O,3,FALSE)</f>
        <v>CAMINHÃO POLIGUINDASTE</v>
      </c>
      <c r="E226" s="496"/>
      <c r="F226" s="496"/>
      <c r="G226" s="496"/>
      <c r="H226" s="497"/>
      <c r="I226" s="22"/>
      <c r="J226" s="22"/>
      <c r="K226" s="22"/>
      <c r="L226" s="22"/>
      <c r="M226" s="22"/>
      <c r="N226" s="22"/>
      <c r="O226" s="22"/>
      <c r="P226" s="22"/>
      <c r="Q226" s="22"/>
    </row>
    <row r="227" spans="3:17" ht="19.95" customHeight="1" thickBot="1" x14ac:dyDescent="0.35">
      <c r="D227" s="360" t="s">
        <v>33</v>
      </c>
      <c r="E227" s="22"/>
      <c r="F227" s="22"/>
      <c r="G227" s="22"/>
      <c r="H227" s="361"/>
      <c r="I227" s="22"/>
      <c r="J227" s="207">
        <f>H502</f>
        <v>0</v>
      </c>
      <c r="K227" s="22"/>
      <c r="L227" s="22"/>
      <c r="M227" s="22"/>
      <c r="N227" s="22"/>
      <c r="O227" s="22"/>
      <c r="P227" s="22"/>
      <c r="Q227" s="22"/>
    </row>
    <row r="228" spans="3:17" ht="15" customHeight="1" thickBot="1" x14ac:dyDescent="0.35">
      <c r="D228" s="362" t="s">
        <v>6</v>
      </c>
      <c r="E228" s="24" t="s">
        <v>7</v>
      </c>
      <c r="F228" s="24" t="s">
        <v>8</v>
      </c>
      <c r="G228" s="25" t="s">
        <v>9</v>
      </c>
      <c r="H228" s="363" t="s">
        <v>10</v>
      </c>
      <c r="I228" s="62"/>
      <c r="J228" s="22"/>
      <c r="K228" s="22"/>
      <c r="L228" s="22"/>
      <c r="M228" s="22"/>
      <c r="N228" s="22"/>
      <c r="O228" s="22"/>
      <c r="P228" s="22"/>
      <c r="Q228" s="22"/>
    </row>
    <row r="229" spans="3:17" ht="15" customHeight="1" x14ac:dyDescent="0.3">
      <c r="C229" s="201">
        <v>61</v>
      </c>
      <c r="D229" s="406" t="s">
        <v>34</v>
      </c>
      <c r="E229" s="56" t="s">
        <v>35</v>
      </c>
      <c r="F229" s="59">
        <v>1</v>
      </c>
      <c r="G229" s="175">
        <f>J229*(1-$K229)</f>
        <v>269999.10020000004</v>
      </c>
      <c r="H229" s="407">
        <f>ROUND(F229*G229,2)</f>
        <v>269999.09999999998</v>
      </c>
      <c r="I229" s="85"/>
      <c r="J229" s="63">
        <f>VLOOKUP(C229,INSUMOS!C:I,6,FALSE)</f>
        <v>465515.69</v>
      </c>
      <c r="K229" s="447">
        <v>0.42</v>
      </c>
      <c r="L229" s="22" t="s">
        <v>5978</v>
      </c>
      <c r="M229" s="22"/>
      <c r="N229" s="22"/>
      <c r="O229" s="22"/>
      <c r="P229" s="22"/>
      <c r="Q229" s="22"/>
    </row>
    <row r="230" spans="3:17" ht="15" customHeight="1" x14ac:dyDescent="0.3">
      <c r="D230" s="406" t="s">
        <v>115</v>
      </c>
      <c r="E230" s="56" t="s">
        <v>17</v>
      </c>
      <c r="F230" s="59">
        <v>100</v>
      </c>
      <c r="G230" s="57">
        <f>H229</f>
        <v>269999.09999999998</v>
      </c>
      <c r="H230" s="407">
        <f>ROUND(G230*(F230/100),2)</f>
        <v>269999.09999999998</v>
      </c>
      <c r="I230" s="58"/>
      <c r="J230" s="63">
        <f>J229*(1-$K$146)</f>
        <v>256033.62950000001</v>
      </c>
      <c r="K230" s="174">
        <v>0.45</v>
      </c>
      <c r="L230" s="22" t="s">
        <v>5979</v>
      </c>
      <c r="M230" s="22"/>
      <c r="N230" s="22"/>
      <c r="O230" s="22"/>
      <c r="P230" s="22"/>
      <c r="Q230" s="22"/>
    </row>
    <row r="231" spans="3:17" ht="15" customHeight="1" thickBot="1" x14ac:dyDescent="0.35">
      <c r="D231" s="406" t="s">
        <v>36</v>
      </c>
      <c r="E231" s="56" t="s">
        <v>11</v>
      </c>
      <c r="F231" s="59">
        <v>12</v>
      </c>
      <c r="G231" s="57">
        <f>H230</f>
        <v>269999.09999999998</v>
      </c>
      <c r="H231" s="407">
        <f>ROUND(G231/F231,2)</f>
        <v>22499.93</v>
      </c>
      <c r="I231" s="58"/>
      <c r="J231" s="22"/>
      <c r="K231" s="22"/>
      <c r="L231" s="22"/>
      <c r="M231" s="22"/>
      <c r="N231" s="22"/>
      <c r="O231" s="22"/>
      <c r="P231" s="22"/>
      <c r="Q231" s="22"/>
    </row>
    <row r="232" spans="3:17" ht="15" customHeight="1" thickBot="1" x14ac:dyDescent="0.35">
      <c r="D232" s="499" t="s">
        <v>23</v>
      </c>
      <c r="E232" s="500"/>
      <c r="F232" s="500"/>
      <c r="G232" s="501"/>
      <c r="H232" s="372">
        <f>H231</f>
        <v>22499.93</v>
      </c>
      <c r="I232" s="22"/>
      <c r="J232" s="22"/>
      <c r="K232" s="22"/>
      <c r="L232" s="22"/>
      <c r="M232" s="22"/>
      <c r="N232" s="22"/>
      <c r="O232" s="22"/>
      <c r="P232" s="22"/>
      <c r="Q232" s="22"/>
    </row>
    <row r="233" spans="3:17" ht="15" customHeight="1" thickBot="1" x14ac:dyDescent="0.35">
      <c r="D233" s="507"/>
      <c r="E233" s="508"/>
      <c r="F233" s="508"/>
      <c r="G233" s="508"/>
      <c r="H233" s="509"/>
      <c r="I233" s="22"/>
      <c r="J233" s="22"/>
      <c r="K233" s="22"/>
      <c r="L233" s="22"/>
      <c r="M233" s="22"/>
      <c r="N233" s="22"/>
      <c r="O233" s="22"/>
      <c r="P233" s="22"/>
      <c r="Q233" s="22"/>
    </row>
    <row r="234" spans="3:17" ht="15" customHeight="1" x14ac:dyDescent="0.3">
      <c r="D234" s="408"/>
      <c r="E234" s="409"/>
      <c r="F234" s="409"/>
      <c r="G234" s="409"/>
      <c r="H234" s="410"/>
      <c r="I234" s="58"/>
      <c r="J234" s="58"/>
      <c r="K234" s="58"/>
      <c r="L234" s="58"/>
      <c r="M234" s="58"/>
      <c r="N234" s="58"/>
      <c r="O234" s="58"/>
      <c r="P234" s="58"/>
      <c r="Q234" s="58"/>
    </row>
    <row r="235" spans="3:17" ht="15" customHeight="1" thickBot="1" x14ac:dyDescent="0.35">
      <c r="D235" s="360" t="s">
        <v>37</v>
      </c>
      <c r="E235" s="22"/>
      <c r="F235" s="22"/>
      <c r="G235" s="22"/>
      <c r="H235" s="361"/>
      <c r="I235" s="58"/>
      <c r="J235" s="22"/>
      <c r="K235" s="22"/>
      <c r="L235" s="22"/>
      <c r="M235" s="22"/>
      <c r="N235" s="22"/>
      <c r="O235" s="22"/>
      <c r="P235" s="22"/>
      <c r="Q235" s="22"/>
    </row>
    <row r="236" spans="3:17" ht="15" customHeight="1" thickBot="1" x14ac:dyDescent="0.35">
      <c r="D236" s="362" t="s">
        <v>6</v>
      </c>
      <c r="E236" s="24" t="s">
        <v>7</v>
      </c>
      <c r="F236" s="24" t="s">
        <v>8</v>
      </c>
      <c r="G236" s="25" t="s">
        <v>9</v>
      </c>
      <c r="H236" s="363" t="s">
        <v>10</v>
      </c>
      <c r="I236" s="55"/>
      <c r="J236" s="22"/>
      <c r="K236" s="22"/>
      <c r="L236" s="22"/>
      <c r="M236" s="22"/>
      <c r="N236" s="22"/>
      <c r="O236" s="22"/>
      <c r="P236" s="22"/>
      <c r="Q236" s="22"/>
    </row>
    <row r="237" spans="3:17" ht="15" customHeight="1" x14ac:dyDescent="0.3">
      <c r="D237" s="406" t="s">
        <v>38</v>
      </c>
      <c r="E237" s="56" t="s">
        <v>35</v>
      </c>
      <c r="F237" s="59">
        <f>F229</f>
        <v>1</v>
      </c>
      <c r="G237" s="63">
        <f>G229</f>
        <v>269999.10020000004</v>
      </c>
      <c r="H237" s="407">
        <f>ROUND(F237*G237,2)</f>
        <v>269999.09999999998</v>
      </c>
      <c r="I237" s="33"/>
      <c r="J237" s="22"/>
      <c r="K237" s="22"/>
      <c r="L237" s="22"/>
      <c r="M237" s="22"/>
      <c r="N237" s="22"/>
      <c r="O237" s="22"/>
      <c r="P237" s="22"/>
      <c r="Q237" s="22"/>
    </row>
    <row r="238" spans="3:17" ht="15" customHeight="1" thickBot="1" x14ac:dyDescent="0.35">
      <c r="D238" s="406" t="s">
        <v>39</v>
      </c>
      <c r="E238" s="56" t="s">
        <v>17</v>
      </c>
      <c r="F238" s="61">
        <v>0.5</v>
      </c>
      <c r="G238" s="57">
        <f>H237</f>
        <v>269999.09999999998</v>
      </c>
      <c r="H238" s="407">
        <f>ROUND(G238*(F238/100),2)</f>
        <v>1350</v>
      </c>
      <c r="I238" s="33"/>
      <c r="J238" s="22"/>
      <c r="K238" s="22"/>
      <c r="L238" s="22"/>
      <c r="M238" s="22"/>
      <c r="N238" s="22"/>
      <c r="O238" s="22"/>
      <c r="P238" s="22"/>
      <c r="Q238" s="22"/>
    </row>
    <row r="239" spans="3:17" ht="15" customHeight="1" thickBot="1" x14ac:dyDescent="0.35">
      <c r="D239" s="489" t="s">
        <v>23</v>
      </c>
      <c r="E239" s="490"/>
      <c r="F239" s="490"/>
      <c r="G239" s="491"/>
      <c r="H239" s="379">
        <f>H238</f>
        <v>1350</v>
      </c>
      <c r="I239" s="33"/>
      <c r="J239" s="22"/>
      <c r="K239" s="22"/>
      <c r="L239" s="22"/>
      <c r="M239" s="22"/>
      <c r="N239" s="22"/>
      <c r="O239" s="22"/>
      <c r="P239" s="22"/>
      <c r="Q239" s="22"/>
    </row>
    <row r="240" spans="3:17" ht="15" customHeight="1" thickBot="1" x14ac:dyDescent="0.35">
      <c r="D240" s="360" t="s">
        <v>93</v>
      </c>
      <c r="E240" s="22"/>
      <c r="F240" s="22"/>
      <c r="G240" s="22"/>
      <c r="H240" s="361"/>
      <c r="I240" s="22"/>
      <c r="J240" s="22"/>
      <c r="K240" s="22"/>
      <c r="L240" s="22"/>
      <c r="M240" s="22"/>
      <c r="N240" s="22"/>
      <c r="O240" s="22"/>
      <c r="P240" s="22"/>
      <c r="Q240" s="22"/>
    </row>
    <row r="241" spans="4:17" ht="15" customHeight="1" thickBot="1" x14ac:dyDescent="0.35">
      <c r="D241" s="362" t="s">
        <v>6</v>
      </c>
      <c r="E241" s="24" t="s">
        <v>7</v>
      </c>
      <c r="F241" s="24" t="s">
        <v>8</v>
      </c>
      <c r="G241" s="25" t="s">
        <v>9</v>
      </c>
      <c r="H241" s="363" t="s">
        <v>10</v>
      </c>
      <c r="I241" s="55"/>
      <c r="J241" s="22"/>
      <c r="K241" s="22"/>
      <c r="L241" s="22"/>
      <c r="M241" s="22"/>
      <c r="N241" s="22"/>
      <c r="O241" s="22"/>
      <c r="P241" s="22"/>
      <c r="Q241" s="22"/>
    </row>
    <row r="242" spans="4:17" ht="15" customHeight="1" x14ac:dyDescent="0.3">
      <c r="D242" s="406" t="s">
        <v>34</v>
      </c>
      <c r="E242" s="56" t="s">
        <v>35</v>
      </c>
      <c r="F242" s="59">
        <f>F237</f>
        <v>1</v>
      </c>
      <c r="G242" s="63">
        <f>G229</f>
        <v>269999.10020000004</v>
      </c>
      <c r="H242" s="411">
        <f>ROUND(F242*G242,2)</f>
        <v>269999.09999999998</v>
      </c>
      <c r="I242" s="22"/>
      <c r="J242" s="22"/>
      <c r="K242" s="22"/>
      <c r="L242" s="22"/>
      <c r="M242" s="22"/>
      <c r="N242" s="22"/>
      <c r="O242" s="22"/>
      <c r="P242" s="22"/>
      <c r="Q242" s="22"/>
    </row>
    <row r="243" spans="4:17" ht="15" customHeight="1" x14ac:dyDescent="0.3">
      <c r="D243" s="406" t="s">
        <v>114</v>
      </c>
      <c r="E243" s="56" t="s">
        <v>17</v>
      </c>
      <c r="F243" s="59">
        <v>1</v>
      </c>
      <c r="G243" s="57">
        <f>H242</f>
        <v>269999.09999999998</v>
      </c>
      <c r="H243" s="407">
        <f>ROUND((G243*F243)/100,2)</f>
        <v>2699.99</v>
      </c>
      <c r="I243" s="22"/>
      <c r="J243" s="64"/>
      <c r="K243" s="22"/>
      <c r="L243" s="22"/>
      <c r="M243" s="22"/>
      <c r="N243" s="22"/>
      <c r="O243" s="22"/>
      <c r="P243" s="22"/>
      <c r="Q243" s="22"/>
    </row>
    <row r="244" spans="4:17" ht="15" customHeight="1" x14ac:dyDescent="0.3">
      <c r="D244" s="406" t="s">
        <v>5972</v>
      </c>
      <c r="E244" s="56" t="s">
        <v>5963</v>
      </c>
      <c r="F244" s="59">
        <v>1</v>
      </c>
      <c r="G244" s="57">
        <f>H243/12</f>
        <v>224.99916666666664</v>
      </c>
      <c r="H244" s="407">
        <f>F244*G244</f>
        <v>224.99916666666664</v>
      </c>
      <c r="I244" s="22"/>
      <c r="J244" s="64"/>
      <c r="K244" s="22"/>
      <c r="L244" s="22"/>
      <c r="M244" s="22"/>
      <c r="N244" s="22"/>
      <c r="O244" s="22"/>
      <c r="P244" s="22"/>
      <c r="Q244" s="22"/>
    </row>
    <row r="245" spans="4:17" ht="15" customHeight="1" x14ac:dyDescent="0.3">
      <c r="D245" s="406" t="s">
        <v>85</v>
      </c>
      <c r="E245" s="56"/>
      <c r="F245" s="56"/>
      <c r="G245" s="57"/>
      <c r="H245" s="412"/>
      <c r="I245" s="22"/>
      <c r="J245" s="22"/>
      <c r="K245" s="22"/>
      <c r="L245" s="22"/>
      <c r="M245" s="22"/>
      <c r="N245" s="22"/>
      <c r="O245" s="22"/>
      <c r="P245" s="22"/>
      <c r="Q245" s="22"/>
    </row>
    <row r="246" spans="4:17" ht="15" customHeight="1" x14ac:dyDescent="0.3">
      <c r="D246" s="406" t="s">
        <v>79</v>
      </c>
      <c r="E246" s="56" t="s">
        <v>35</v>
      </c>
      <c r="F246" s="123">
        <v>1</v>
      </c>
      <c r="G246" s="173">
        <v>1650</v>
      </c>
      <c r="H246" s="407">
        <f>F246*G246</f>
        <v>1650</v>
      </c>
      <c r="I246" s="22"/>
      <c r="J246" s="22"/>
      <c r="K246" s="22"/>
      <c r="L246" s="22"/>
      <c r="M246" s="22"/>
      <c r="N246" s="22"/>
      <c r="O246" s="22"/>
      <c r="P246" s="22"/>
      <c r="Q246" s="22"/>
    </row>
    <row r="247" spans="4:17" ht="15" customHeight="1" x14ac:dyDescent="0.3">
      <c r="D247" s="406" t="s">
        <v>80</v>
      </c>
      <c r="E247" s="56" t="s">
        <v>35</v>
      </c>
      <c r="F247" s="59">
        <f>F246*3</f>
        <v>3</v>
      </c>
      <c r="G247" s="57">
        <v>300</v>
      </c>
      <c r="H247" s="407">
        <f>F247*G247</f>
        <v>900</v>
      </c>
      <c r="I247" s="22"/>
      <c r="J247" s="22"/>
      <c r="K247" s="22"/>
      <c r="L247" s="22"/>
      <c r="M247" s="22"/>
      <c r="N247" s="22"/>
      <c r="O247" s="22"/>
      <c r="P247" s="22"/>
      <c r="Q247" s="22"/>
    </row>
    <row r="248" spans="4:17" ht="15" customHeight="1" x14ac:dyDescent="0.3">
      <c r="D248" s="406" t="s">
        <v>88</v>
      </c>
      <c r="E248" s="56"/>
      <c r="F248" s="59"/>
      <c r="G248" s="57"/>
      <c r="H248" s="407">
        <f>SUM(H246:H247)*F229</f>
        <v>2550</v>
      </c>
      <c r="I248" s="22"/>
      <c r="J248" s="22"/>
      <c r="K248" s="22"/>
      <c r="L248" s="22"/>
      <c r="M248" s="22"/>
      <c r="N248" s="22"/>
      <c r="O248" s="22"/>
      <c r="P248" s="22"/>
      <c r="Q248" s="22"/>
    </row>
    <row r="249" spans="4:17" ht="15" customHeight="1" x14ac:dyDescent="0.3">
      <c r="D249" s="406" t="s">
        <v>86</v>
      </c>
      <c r="E249" s="56" t="s">
        <v>87</v>
      </c>
      <c r="F249" s="56"/>
      <c r="G249" s="59">
        <v>80000</v>
      </c>
      <c r="H249" s="407"/>
      <c r="I249" s="22"/>
      <c r="J249" s="22"/>
      <c r="K249" s="22"/>
      <c r="L249" s="22"/>
      <c r="M249" s="22"/>
      <c r="N249" s="22"/>
      <c r="O249" s="22"/>
      <c r="P249" s="22"/>
      <c r="Q249" s="22"/>
    </row>
    <row r="250" spans="4:17" ht="15" customHeight="1" x14ac:dyDescent="0.3">
      <c r="D250" s="406" t="s">
        <v>89</v>
      </c>
      <c r="E250" s="59"/>
      <c r="F250" s="59"/>
      <c r="G250" s="57"/>
      <c r="H250" s="407">
        <f>ROUND(H248/G249,2)</f>
        <v>0.03</v>
      </c>
      <c r="I250" s="22"/>
      <c r="J250" s="22"/>
      <c r="K250" s="22"/>
      <c r="L250" s="22"/>
      <c r="M250" s="22"/>
      <c r="N250" s="22"/>
      <c r="O250" s="22"/>
      <c r="P250" s="22"/>
    </row>
    <row r="251" spans="4:17" ht="15" customHeight="1" x14ac:dyDescent="0.3">
      <c r="D251" s="406" t="s">
        <v>90</v>
      </c>
      <c r="E251" s="56" t="s">
        <v>91</v>
      </c>
      <c r="F251" s="56"/>
      <c r="G251" s="59">
        <f>AVERAGE(J251:K251)</f>
        <v>7.5</v>
      </c>
      <c r="H251" s="407"/>
      <c r="I251" s="22"/>
      <c r="J251" s="22">
        <v>5</v>
      </c>
      <c r="K251" s="22">
        <v>10</v>
      </c>
      <c r="L251" s="22"/>
      <c r="M251" s="22"/>
      <c r="N251" s="22"/>
      <c r="O251" s="22"/>
      <c r="P251" s="22"/>
    </row>
    <row r="252" spans="4:17" ht="15" customHeight="1" x14ac:dyDescent="0.3">
      <c r="D252" s="406" t="s">
        <v>122</v>
      </c>
      <c r="E252" s="56" t="s">
        <v>92</v>
      </c>
      <c r="F252" s="56"/>
      <c r="G252" s="59">
        <f>J252*2*26</f>
        <v>0</v>
      </c>
      <c r="H252" s="407"/>
      <c r="I252" s="22"/>
      <c r="J252" s="84">
        <f>qtd!F109/1000</f>
        <v>0</v>
      </c>
      <c r="K252" s="22">
        <v>12</v>
      </c>
      <c r="L252" s="22" t="s">
        <v>5971</v>
      </c>
      <c r="M252" s="22"/>
      <c r="N252" s="22"/>
      <c r="O252" s="22"/>
      <c r="P252" s="22"/>
    </row>
    <row r="253" spans="4:17" ht="15" customHeight="1" x14ac:dyDescent="0.3">
      <c r="D253" s="406" t="s">
        <v>81</v>
      </c>
      <c r="E253" s="56" t="s">
        <v>11</v>
      </c>
      <c r="F253" s="59"/>
      <c r="G253" s="57"/>
      <c r="H253" s="407">
        <f>ROUND(H250*G252,2)</f>
        <v>0</v>
      </c>
      <c r="I253" s="22"/>
      <c r="J253" s="84"/>
      <c r="K253" s="22"/>
      <c r="L253" s="22"/>
      <c r="M253" s="22"/>
      <c r="N253" s="22"/>
      <c r="O253" s="22"/>
      <c r="P253" s="22"/>
    </row>
    <row r="254" spans="4:17" ht="15" customHeight="1" x14ac:dyDescent="0.3">
      <c r="D254" s="406"/>
      <c r="E254" s="56"/>
      <c r="F254" s="59"/>
      <c r="G254" s="57"/>
      <c r="H254" s="407"/>
      <c r="I254" s="22"/>
      <c r="J254" s="22"/>
      <c r="K254" s="22"/>
      <c r="L254" s="22"/>
      <c r="M254" s="22"/>
      <c r="N254" s="22"/>
      <c r="O254" s="22"/>
      <c r="P254" s="22"/>
    </row>
    <row r="255" spans="4:17" ht="15" customHeight="1" thickBot="1" x14ac:dyDescent="0.35">
      <c r="D255" s="413" t="s">
        <v>84</v>
      </c>
      <c r="E255" s="56" t="s">
        <v>11</v>
      </c>
      <c r="F255" s="59">
        <v>1</v>
      </c>
      <c r="G255" s="57">
        <f>H244+H253+H248</f>
        <v>2774.9991666666665</v>
      </c>
      <c r="H255" s="407">
        <f>ROUND(G255/F255,2)</f>
        <v>2775</v>
      </c>
      <c r="I255" s="22"/>
      <c r="J255" s="22"/>
      <c r="K255" s="22"/>
      <c r="L255" s="22"/>
      <c r="M255" s="22"/>
      <c r="N255" s="22"/>
      <c r="O255" s="22"/>
      <c r="P255" s="22"/>
    </row>
    <row r="256" spans="4:17" ht="15" customHeight="1" thickBot="1" x14ac:dyDescent="0.35">
      <c r="D256" s="499" t="s">
        <v>23</v>
      </c>
      <c r="E256" s="500"/>
      <c r="F256" s="500"/>
      <c r="G256" s="501"/>
      <c r="H256" s="372">
        <f>H255</f>
        <v>2775</v>
      </c>
      <c r="I256" s="22"/>
      <c r="J256" s="22"/>
      <c r="K256" s="22"/>
      <c r="L256" s="22"/>
      <c r="M256" s="22"/>
      <c r="N256" s="22"/>
      <c r="O256" s="22"/>
      <c r="P256" s="22"/>
      <c r="Q256" s="22"/>
    </row>
    <row r="257" spans="3:21" ht="15" customHeight="1" thickBot="1" x14ac:dyDescent="0.35">
      <c r="D257" s="502" t="s">
        <v>5975</v>
      </c>
      <c r="E257" s="503"/>
      <c r="F257" s="503"/>
      <c r="G257" s="503"/>
      <c r="H257" s="504"/>
      <c r="I257" s="43"/>
      <c r="J257" s="43"/>
      <c r="K257" s="43"/>
      <c r="L257" s="60"/>
      <c r="M257" s="22"/>
      <c r="N257" s="22"/>
      <c r="O257" s="22"/>
      <c r="P257" s="22"/>
      <c r="Q257" s="22"/>
      <c r="R257" s="22"/>
      <c r="S257" s="22"/>
      <c r="T257" s="22"/>
      <c r="U257" s="22"/>
    </row>
    <row r="258" spans="3:21" ht="15" customHeight="1" thickBot="1" x14ac:dyDescent="0.35">
      <c r="D258" s="414" t="s">
        <v>94</v>
      </c>
      <c r="E258" s="22"/>
      <c r="F258" s="22"/>
      <c r="G258" s="22"/>
      <c r="H258" s="415"/>
      <c r="I258" s="53"/>
      <c r="J258" s="22"/>
      <c r="K258" s="29"/>
      <c r="L258" s="22"/>
      <c r="M258" s="22"/>
      <c r="N258" s="22"/>
      <c r="O258" s="22"/>
      <c r="P258" s="22"/>
      <c r="Q258" s="22"/>
    </row>
    <row r="259" spans="3:21" ht="15" customHeight="1" thickBot="1" x14ac:dyDescent="0.35">
      <c r="D259" s="362" t="s">
        <v>6</v>
      </c>
      <c r="E259" s="24" t="s">
        <v>7</v>
      </c>
      <c r="F259" s="24" t="s">
        <v>8</v>
      </c>
      <c r="G259" s="25" t="s">
        <v>9</v>
      </c>
      <c r="H259" s="363" t="s">
        <v>10</v>
      </c>
      <c r="I259" s="22"/>
      <c r="J259" s="22"/>
      <c r="K259" s="42"/>
      <c r="L259" s="22"/>
      <c r="M259" s="22"/>
      <c r="N259" s="22"/>
      <c r="O259" s="22"/>
      <c r="P259" s="22"/>
      <c r="Q259" s="22"/>
    </row>
    <row r="260" spans="3:21" ht="15" customHeight="1" x14ac:dyDescent="0.3">
      <c r="C260" s="201">
        <v>39</v>
      </c>
      <c r="D260" s="416" t="s">
        <v>78</v>
      </c>
      <c r="E260" s="65" t="s">
        <v>95</v>
      </c>
      <c r="F260" s="65">
        <v>2.6</v>
      </c>
      <c r="G260" s="169">
        <f>VLOOKUP($C260,INSUMOS!$C:$I,6,)</f>
        <v>5.35</v>
      </c>
      <c r="H260" s="417">
        <f>ROUND(G260/F260,2)</f>
        <v>2.06</v>
      </c>
      <c r="I260" s="22"/>
      <c r="J260" s="66">
        <v>3.4929999999999999</v>
      </c>
      <c r="K260" s="67"/>
      <c r="L260" s="47" t="s">
        <v>41</v>
      </c>
      <c r="M260" s="47"/>
      <c r="N260" s="22"/>
      <c r="O260" s="22"/>
      <c r="P260" s="22"/>
      <c r="Q260" s="22"/>
    </row>
    <row r="261" spans="3:21" ht="15" customHeight="1" x14ac:dyDescent="0.3">
      <c r="D261" s="366" t="s">
        <v>123</v>
      </c>
      <c r="E261" s="30" t="s">
        <v>87</v>
      </c>
      <c r="F261" s="81">
        <f>J266*F229</f>
        <v>5200</v>
      </c>
      <c r="G261" s="167">
        <f>H260</f>
        <v>2.06</v>
      </c>
      <c r="H261" s="367">
        <f>ROUND(F261*G261,2)</f>
        <v>10712</v>
      </c>
      <c r="I261" s="29"/>
      <c r="J261" s="32">
        <v>1.75</v>
      </c>
      <c r="K261" s="67"/>
      <c r="L261" s="47" t="s">
        <v>42</v>
      </c>
      <c r="M261" s="47"/>
      <c r="N261" s="22"/>
      <c r="O261" s="22"/>
      <c r="P261" s="22"/>
      <c r="Q261" s="22"/>
    </row>
    <row r="262" spans="3:21" ht="15" customHeight="1" x14ac:dyDescent="0.3">
      <c r="D262" s="366"/>
      <c r="E262" s="30"/>
      <c r="F262" s="30"/>
      <c r="G262" s="32"/>
      <c r="H262" s="367"/>
      <c r="I262" s="53"/>
      <c r="J262" s="22"/>
      <c r="K262" s="29"/>
      <c r="L262" s="47" t="s">
        <v>43</v>
      </c>
      <c r="M262" s="47"/>
      <c r="N262" s="22"/>
      <c r="O262" s="22"/>
      <c r="P262" s="22"/>
      <c r="Q262" s="22"/>
    </row>
    <row r="263" spans="3:21" ht="15" customHeight="1" x14ac:dyDescent="0.3">
      <c r="D263" s="366" t="s">
        <v>96</v>
      </c>
      <c r="E263" s="30" t="s">
        <v>17</v>
      </c>
      <c r="F263" s="78">
        <v>0.03</v>
      </c>
      <c r="G263" s="32">
        <f>H261</f>
        <v>10712</v>
      </c>
      <c r="H263" s="367">
        <f>ROUND((F263*G263),2)</f>
        <v>321.36</v>
      </c>
      <c r="I263" s="53"/>
      <c r="J263" s="22"/>
      <c r="K263" s="29"/>
      <c r="L263" s="47" t="s">
        <v>44</v>
      </c>
      <c r="M263" s="47"/>
      <c r="N263" s="22"/>
      <c r="O263" s="22"/>
      <c r="P263" s="22"/>
      <c r="Q263" s="22"/>
    </row>
    <row r="264" spans="3:21" ht="15" customHeight="1" thickBot="1" x14ac:dyDescent="0.35">
      <c r="D264" s="418"/>
      <c r="E264" s="68"/>
      <c r="F264" s="68"/>
      <c r="G264" s="69"/>
      <c r="H264" s="367"/>
      <c r="I264" s="22"/>
      <c r="J264" s="22"/>
      <c r="K264" s="22"/>
      <c r="L264" s="22"/>
      <c r="M264" s="22"/>
      <c r="N264" s="22"/>
      <c r="O264" s="22"/>
      <c r="P264" s="22"/>
      <c r="Q264" s="22"/>
    </row>
    <row r="265" spans="3:21" ht="15" customHeight="1" thickBot="1" x14ac:dyDescent="0.35">
      <c r="D265" s="489" t="s">
        <v>23</v>
      </c>
      <c r="E265" s="490"/>
      <c r="F265" s="490"/>
      <c r="G265" s="491"/>
      <c r="H265" s="379">
        <f>H261+H263</f>
        <v>11033.36</v>
      </c>
      <c r="I265" s="22"/>
      <c r="J265" s="22"/>
      <c r="K265" s="22"/>
      <c r="L265" s="22"/>
      <c r="M265" s="22"/>
      <c r="N265" s="22"/>
      <c r="O265" s="22"/>
      <c r="P265" s="22"/>
      <c r="Q265" s="22"/>
    </row>
    <row r="266" spans="3:21" ht="15" customHeight="1" thickBot="1" x14ac:dyDescent="0.35">
      <c r="D266" s="502"/>
      <c r="E266" s="503"/>
      <c r="F266" s="503"/>
      <c r="G266" s="503"/>
      <c r="H266" s="504"/>
      <c r="I266" s="22"/>
      <c r="J266" s="84">
        <f>260*20</f>
        <v>5200</v>
      </c>
      <c r="K266" s="84">
        <f>J252/8</f>
        <v>0</v>
      </c>
      <c r="L266" s="22"/>
      <c r="M266" s="505" t="s">
        <v>5975</v>
      </c>
      <c r="N266" s="503"/>
      <c r="O266" s="503"/>
      <c r="P266" s="503"/>
      <c r="Q266" s="506"/>
    </row>
    <row r="267" spans="3:21" ht="30" customHeight="1" thickBot="1" x14ac:dyDescent="0.35">
      <c r="D267" s="492" t="s">
        <v>9233</v>
      </c>
      <c r="E267" s="493"/>
      <c r="F267" s="493"/>
      <c r="G267" s="494"/>
      <c r="H267" s="401">
        <f>SUM(H232,H239,H256,H265)</f>
        <v>37658.29</v>
      </c>
      <c r="I267" s="62"/>
      <c r="J267" s="22"/>
      <c r="K267" s="22"/>
      <c r="L267" s="22"/>
      <c r="M267" s="22"/>
      <c r="N267" s="22"/>
      <c r="O267" s="22"/>
      <c r="P267" s="22"/>
      <c r="Q267" s="22"/>
    </row>
    <row r="268" spans="3:21" ht="19.95" customHeight="1" x14ac:dyDescent="0.3">
      <c r="D268" s="535" t="str">
        <f>VLOOKUP(C271,INSUMOS!C:O,3,FALSE)</f>
        <v xml:space="preserve">ESCAVADEIRA HIDRAULICA SOBRE ESTEIRAS, CACAMBA 0,62M3, PESO OPERACIONAL 12,61T, POTENCIA LIQUIDA 95HP                                                                                                                                                                                                                                                                                                                                                                                                     </v>
      </c>
      <c r="E268" s="536"/>
      <c r="F268" s="536"/>
      <c r="G268" s="536"/>
      <c r="H268" s="537"/>
      <c r="I268" s="22"/>
      <c r="J268" s="22"/>
      <c r="K268" s="22"/>
      <c r="L268" s="22"/>
      <c r="M268" s="22"/>
      <c r="N268" s="22"/>
      <c r="O268" s="22"/>
      <c r="P268" s="22"/>
      <c r="Q268" s="22"/>
    </row>
    <row r="269" spans="3:21" ht="19.95" customHeight="1" thickBot="1" x14ac:dyDescent="0.35">
      <c r="D269" s="360" t="s">
        <v>33</v>
      </c>
      <c r="E269" s="22"/>
      <c r="F269" s="22"/>
      <c r="G269" s="22"/>
      <c r="H269" s="361"/>
      <c r="I269" s="22"/>
      <c r="J269" s="207">
        <f>H544</f>
        <v>0</v>
      </c>
      <c r="K269" s="22"/>
      <c r="L269" s="22"/>
      <c r="M269" s="22"/>
      <c r="N269" s="22"/>
      <c r="O269" s="22"/>
      <c r="P269" s="22"/>
      <c r="Q269" s="22"/>
    </row>
    <row r="270" spans="3:21" ht="15" customHeight="1" thickBot="1" x14ac:dyDescent="0.35">
      <c r="D270" s="362" t="s">
        <v>6</v>
      </c>
      <c r="E270" s="24" t="s">
        <v>7</v>
      </c>
      <c r="F270" s="24" t="s">
        <v>8</v>
      </c>
      <c r="G270" s="25" t="s">
        <v>9</v>
      </c>
      <c r="H270" s="363" t="s">
        <v>10</v>
      </c>
      <c r="I270" s="62"/>
      <c r="J270" s="22"/>
      <c r="K270" s="22"/>
      <c r="L270" s="22"/>
      <c r="M270" s="22"/>
      <c r="N270" s="22"/>
      <c r="O270" s="22"/>
      <c r="P270" s="22"/>
      <c r="Q270" s="22"/>
    </row>
    <row r="271" spans="3:21" ht="15" customHeight="1" x14ac:dyDescent="0.3">
      <c r="C271" s="201">
        <v>62</v>
      </c>
      <c r="D271" s="406" t="s">
        <v>34</v>
      </c>
      <c r="E271" s="56" t="s">
        <v>35</v>
      </c>
      <c r="F271" s="59"/>
      <c r="G271" s="175">
        <f>J271*(1-$K271)</f>
        <v>382823.96350000001</v>
      </c>
      <c r="H271" s="407">
        <f>ROUND(F271*G271,2)</f>
        <v>0</v>
      </c>
      <c r="I271" s="85"/>
      <c r="J271" s="63" t="str">
        <f>VLOOKUP(C271,INSUMOS!C:I,6,FALSE)</f>
        <v>696.043,57</v>
      </c>
      <c r="K271" s="174">
        <v>0.45</v>
      </c>
      <c r="L271" s="22" t="s">
        <v>5978</v>
      </c>
      <c r="M271" s="22"/>
      <c r="N271" s="22"/>
      <c r="O271" s="22"/>
      <c r="P271" s="22"/>
      <c r="Q271" s="22"/>
    </row>
    <row r="272" spans="3:21" ht="15" customHeight="1" x14ac:dyDescent="0.3">
      <c r="D272" s="406" t="s">
        <v>115</v>
      </c>
      <c r="E272" s="56" t="s">
        <v>17</v>
      </c>
      <c r="F272" s="59">
        <v>100</v>
      </c>
      <c r="G272" s="57">
        <f>H271</f>
        <v>0</v>
      </c>
      <c r="H272" s="407">
        <f>ROUND(G272*(F272/100),2)</f>
        <v>0</v>
      </c>
      <c r="I272" s="58"/>
      <c r="J272" s="63">
        <f>J271*(1-$K$146)</f>
        <v>382823.96350000001</v>
      </c>
      <c r="K272" s="174">
        <v>0.45</v>
      </c>
      <c r="L272" s="22" t="s">
        <v>5979</v>
      </c>
      <c r="M272" s="22"/>
      <c r="N272" s="22"/>
      <c r="O272" s="22"/>
      <c r="P272" s="22"/>
      <c r="Q272" s="22"/>
    </row>
    <row r="273" spans="4:17" ht="15" customHeight="1" thickBot="1" x14ac:dyDescent="0.35">
      <c r="D273" s="406" t="s">
        <v>36</v>
      </c>
      <c r="E273" s="56" t="s">
        <v>11</v>
      </c>
      <c r="F273" s="59">
        <v>12</v>
      </c>
      <c r="G273" s="57">
        <f>H272</f>
        <v>0</v>
      </c>
      <c r="H273" s="407">
        <f>ROUND(G273/F273,2)</f>
        <v>0</v>
      </c>
      <c r="I273" s="58"/>
      <c r="J273" s="22"/>
      <c r="K273" s="22"/>
      <c r="L273" s="22"/>
      <c r="M273" s="22"/>
      <c r="N273" s="22"/>
      <c r="O273" s="22"/>
      <c r="P273" s="22"/>
      <c r="Q273" s="22"/>
    </row>
    <row r="274" spans="4:17" ht="15" customHeight="1" thickBot="1" x14ac:dyDescent="0.35">
      <c r="D274" s="499" t="s">
        <v>23</v>
      </c>
      <c r="E274" s="500"/>
      <c r="F274" s="500"/>
      <c r="G274" s="501"/>
      <c r="H274" s="372">
        <f>H273</f>
        <v>0</v>
      </c>
      <c r="I274" s="22"/>
      <c r="J274" s="22"/>
      <c r="K274" s="22"/>
      <c r="L274" s="22"/>
      <c r="M274" s="22"/>
      <c r="N274" s="22"/>
      <c r="O274" s="22"/>
      <c r="P274" s="22"/>
      <c r="Q274" s="22"/>
    </row>
    <row r="275" spans="4:17" ht="15" customHeight="1" thickBot="1" x14ac:dyDescent="0.35">
      <c r="D275" s="507"/>
      <c r="E275" s="508"/>
      <c r="F275" s="508"/>
      <c r="G275" s="508"/>
      <c r="H275" s="509"/>
      <c r="I275" s="22"/>
      <c r="J275" s="22"/>
      <c r="K275" s="22"/>
      <c r="L275" s="22"/>
      <c r="M275" s="22"/>
      <c r="N275" s="22"/>
      <c r="O275" s="22"/>
      <c r="P275" s="22"/>
      <c r="Q275" s="22"/>
    </row>
    <row r="276" spans="4:17" ht="15" customHeight="1" x14ac:dyDescent="0.3">
      <c r="D276" s="408"/>
      <c r="E276" s="409"/>
      <c r="F276" s="409"/>
      <c r="G276" s="409"/>
      <c r="H276" s="410"/>
      <c r="I276" s="58"/>
      <c r="J276" s="58"/>
      <c r="K276" s="58"/>
      <c r="L276" s="58"/>
      <c r="M276" s="58"/>
      <c r="N276" s="58"/>
      <c r="O276" s="58"/>
      <c r="P276" s="58"/>
      <c r="Q276" s="58"/>
    </row>
    <row r="277" spans="4:17" ht="15" customHeight="1" thickBot="1" x14ac:dyDescent="0.35">
      <c r="D277" s="360" t="s">
        <v>37</v>
      </c>
      <c r="E277" s="22"/>
      <c r="F277" s="22"/>
      <c r="G277" s="22"/>
      <c r="H277" s="361"/>
      <c r="I277" s="58"/>
      <c r="J277" s="22"/>
      <c r="K277" s="22"/>
      <c r="L277" s="22"/>
      <c r="M277" s="22"/>
      <c r="N277" s="22"/>
      <c r="O277" s="22"/>
      <c r="P277" s="22"/>
      <c r="Q277" s="22"/>
    </row>
    <row r="278" spans="4:17" ht="15" customHeight="1" thickBot="1" x14ac:dyDescent="0.35">
      <c r="D278" s="362" t="s">
        <v>6</v>
      </c>
      <c r="E278" s="24" t="s">
        <v>7</v>
      </c>
      <c r="F278" s="24" t="s">
        <v>8</v>
      </c>
      <c r="G278" s="25" t="s">
        <v>9</v>
      </c>
      <c r="H278" s="363" t="s">
        <v>10</v>
      </c>
      <c r="I278" s="55"/>
      <c r="J278" s="22"/>
      <c r="K278" s="22"/>
      <c r="L278" s="22"/>
      <c r="M278" s="22"/>
      <c r="N278" s="22"/>
      <c r="O278" s="22"/>
      <c r="P278" s="22"/>
      <c r="Q278" s="22"/>
    </row>
    <row r="279" spans="4:17" ht="15" customHeight="1" x14ac:dyDescent="0.3">
      <c r="D279" s="406" t="s">
        <v>38</v>
      </c>
      <c r="E279" s="56" t="s">
        <v>35</v>
      </c>
      <c r="F279" s="59">
        <f>F271</f>
        <v>0</v>
      </c>
      <c r="G279" s="63">
        <f>G271</f>
        <v>382823.96350000001</v>
      </c>
      <c r="H279" s="407">
        <f>ROUND(F279*G279,2)</f>
        <v>0</v>
      </c>
      <c r="I279" s="33"/>
      <c r="J279" s="22"/>
      <c r="K279" s="22"/>
      <c r="L279" s="22"/>
      <c r="M279" s="22"/>
      <c r="N279" s="22"/>
      <c r="O279" s="22"/>
      <c r="P279" s="22"/>
      <c r="Q279" s="22"/>
    </row>
    <row r="280" spans="4:17" ht="15" customHeight="1" thickBot="1" x14ac:dyDescent="0.35">
      <c r="D280" s="406" t="s">
        <v>39</v>
      </c>
      <c r="E280" s="56" t="s">
        <v>17</v>
      </c>
      <c r="F280" s="61">
        <v>0.5</v>
      </c>
      <c r="G280" s="57">
        <f>H279</f>
        <v>0</v>
      </c>
      <c r="H280" s="407">
        <f>ROUND(G280*(F280/100),2)</f>
        <v>0</v>
      </c>
      <c r="I280" s="33"/>
      <c r="J280" s="22"/>
      <c r="K280" s="22"/>
      <c r="L280" s="22"/>
      <c r="M280" s="22"/>
      <c r="N280" s="22"/>
      <c r="O280" s="22"/>
      <c r="P280" s="22"/>
      <c r="Q280" s="22"/>
    </row>
    <row r="281" spans="4:17" ht="15" customHeight="1" thickBot="1" x14ac:dyDescent="0.35">
      <c r="D281" s="489" t="s">
        <v>23</v>
      </c>
      <c r="E281" s="490"/>
      <c r="F281" s="490"/>
      <c r="G281" s="491"/>
      <c r="H281" s="379">
        <f>H280</f>
        <v>0</v>
      </c>
      <c r="I281" s="33"/>
      <c r="J281" s="22"/>
      <c r="K281" s="22"/>
      <c r="L281" s="22"/>
      <c r="M281" s="22"/>
      <c r="N281" s="22"/>
      <c r="O281" s="22"/>
      <c r="P281" s="22"/>
      <c r="Q281" s="22"/>
    </row>
    <row r="282" spans="4:17" ht="15" customHeight="1" thickBot="1" x14ac:dyDescent="0.35">
      <c r="D282" s="360" t="s">
        <v>93</v>
      </c>
      <c r="E282" s="22"/>
      <c r="F282" s="22"/>
      <c r="G282" s="22"/>
      <c r="H282" s="361"/>
      <c r="I282" s="22"/>
      <c r="J282" s="22"/>
      <c r="K282" s="22"/>
      <c r="L282" s="22"/>
      <c r="M282" s="22"/>
      <c r="N282" s="22"/>
      <c r="O282" s="22"/>
      <c r="P282" s="22"/>
      <c r="Q282" s="22"/>
    </row>
    <row r="283" spans="4:17" ht="15" customHeight="1" thickBot="1" x14ac:dyDescent="0.35">
      <c r="D283" s="362" t="s">
        <v>6</v>
      </c>
      <c r="E283" s="24" t="s">
        <v>7</v>
      </c>
      <c r="F283" s="24" t="s">
        <v>8</v>
      </c>
      <c r="G283" s="25" t="s">
        <v>9</v>
      </c>
      <c r="H283" s="363" t="s">
        <v>10</v>
      </c>
      <c r="I283" s="55"/>
      <c r="J283" s="22"/>
      <c r="K283" s="22"/>
      <c r="L283" s="22"/>
      <c r="M283" s="22"/>
      <c r="N283" s="22"/>
      <c r="O283" s="22"/>
      <c r="P283" s="22"/>
      <c r="Q283" s="22"/>
    </row>
    <row r="284" spans="4:17" ht="15" customHeight="1" x14ac:dyDescent="0.3">
      <c r="D284" s="406" t="s">
        <v>34</v>
      </c>
      <c r="E284" s="56" t="s">
        <v>35</v>
      </c>
      <c r="F284" s="59">
        <f>F279</f>
        <v>0</v>
      </c>
      <c r="G284" s="63">
        <f>G271</f>
        <v>382823.96350000001</v>
      </c>
      <c r="H284" s="411">
        <f>ROUND(F284*G284,2)</f>
        <v>0</v>
      </c>
      <c r="I284" s="22"/>
      <c r="J284" s="22"/>
      <c r="K284" s="22"/>
      <c r="L284" s="22"/>
      <c r="M284" s="22"/>
      <c r="N284" s="22"/>
      <c r="O284" s="22"/>
      <c r="P284" s="22"/>
      <c r="Q284" s="22"/>
    </row>
    <row r="285" spans="4:17" ht="15" customHeight="1" x14ac:dyDescent="0.3">
      <c r="D285" s="406" t="s">
        <v>114</v>
      </c>
      <c r="E285" s="56" t="s">
        <v>17</v>
      </c>
      <c r="F285" s="59">
        <v>1</v>
      </c>
      <c r="G285" s="57">
        <f>H284</f>
        <v>0</v>
      </c>
      <c r="H285" s="407">
        <f>ROUND((G285*F285)/100,2)</f>
        <v>0</v>
      </c>
      <c r="I285" s="22"/>
      <c r="J285" s="64"/>
      <c r="K285" s="22"/>
      <c r="L285" s="22"/>
      <c r="M285" s="22"/>
      <c r="N285" s="22"/>
      <c r="O285" s="22"/>
      <c r="P285" s="22"/>
      <c r="Q285" s="22"/>
    </row>
    <row r="286" spans="4:17" ht="15" customHeight="1" x14ac:dyDescent="0.3">
      <c r="D286" s="406" t="s">
        <v>5972</v>
      </c>
      <c r="E286" s="56" t="s">
        <v>5963</v>
      </c>
      <c r="F286" s="59">
        <v>1</v>
      </c>
      <c r="G286" s="57">
        <f>H285/12</f>
        <v>0</v>
      </c>
      <c r="H286" s="407">
        <f>F286*G286</f>
        <v>0</v>
      </c>
      <c r="I286" s="22"/>
      <c r="J286" s="64"/>
      <c r="K286" s="22"/>
      <c r="L286" s="22"/>
      <c r="M286" s="22"/>
      <c r="N286" s="22"/>
      <c r="O286" s="22"/>
      <c r="P286" s="22"/>
      <c r="Q286" s="22"/>
    </row>
    <row r="287" spans="4:17" ht="15" customHeight="1" x14ac:dyDescent="0.3">
      <c r="D287" s="406" t="s">
        <v>85</v>
      </c>
      <c r="E287" s="56"/>
      <c r="F287" s="56"/>
      <c r="G287" s="57"/>
      <c r="H287" s="412"/>
      <c r="I287" s="22"/>
      <c r="J287" s="22"/>
      <c r="K287" s="22"/>
      <c r="L287" s="22"/>
      <c r="M287" s="22"/>
      <c r="N287" s="22"/>
      <c r="O287" s="22"/>
      <c r="P287" s="22"/>
      <c r="Q287" s="22"/>
    </row>
    <row r="288" spans="4:17" ht="15" customHeight="1" x14ac:dyDescent="0.3">
      <c r="D288" s="406" t="s">
        <v>79</v>
      </c>
      <c r="E288" s="56" t="s">
        <v>35</v>
      </c>
      <c r="F288" s="123">
        <v>1</v>
      </c>
      <c r="G288" s="173">
        <v>1650</v>
      </c>
      <c r="H288" s="407">
        <f>F288*G288</f>
        <v>1650</v>
      </c>
      <c r="I288" s="22"/>
      <c r="J288" s="22"/>
      <c r="K288" s="22"/>
      <c r="L288" s="22"/>
      <c r="M288" s="22"/>
      <c r="N288" s="22"/>
      <c r="O288" s="22"/>
      <c r="P288" s="22"/>
      <c r="Q288" s="22"/>
    </row>
    <row r="289" spans="3:21" ht="15" customHeight="1" x14ac:dyDescent="0.3">
      <c r="D289" s="406" t="s">
        <v>80</v>
      </c>
      <c r="E289" s="56" t="s">
        <v>35</v>
      </c>
      <c r="F289" s="59">
        <f>F288*3</f>
        <v>3</v>
      </c>
      <c r="G289" s="57">
        <v>300</v>
      </c>
      <c r="H289" s="407">
        <f>F289*G289</f>
        <v>900</v>
      </c>
      <c r="I289" s="22"/>
      <c r="J289" s="22"/>
      <c r="K289" s="22"/>
      <c r="L289" s="22"/>
      <c r="M289" s="22"/>
      <c r="N289" s="22"/>
      <c r="O289" s="22"/>
      <c r="P289" s="22"/>
      <c r="Q289" s="22"/>
    </row>
    <row r="290" spans="3:21" ht="15" customHeight="1" x14ac:dyDescent="0.3">
      <c r="D290" s="406" t="s">
        <v>88</v>
      </c>
      <c r="E290" s="56"/>
      <c r="F290" s="59"/>
      <c r="G290" s="57"/>
      <c r="H290" s="407">
        <f>SUM(H288:H289)*F271</f>
        <v>0</v>
      </c>
      <c r="I290" s="22"/>
      <c r="J290" s="22"/>
      <c r="K290" s="22"/>
      <c r="L290" s="22"/>
      <c r="M290" s="22"/>
      <c r="N290" s="22"/>
      <c r="O290" s="22"/>
      <c r="P290" s="22"/>
      <c r="Q290" s="22"/>
    </row>
    <row r="291" spans="3:21" ht="15" customHeight="1" x14ac:dyDescent="0.3">
      <c r="D291" s="406" t="s">
        <v>86</v>
      </c>
      <c r="E291" s="56" t="s">
        <v>87</v>
      </c>
      <c r="F291" s="56"/>
      <c r="G291" s="59">
        <v>80000</v>
      </c>
      <c r="H291" s="407"/>
      <c r="I291" s="22"/>
      <c r="J291" s="22"/>
      <c r="K291" s="22"/>
      <c r="L291" s="22"/>
      <c r="M291" s="22"/>
      <c r="N291" s="22"/>
      <c r="O291" s="22"/>
      <c r="P291" s="22"/>
      <c r="Q291" s="22"/>
    </row>
    <row r="292" spans="3:21" ht="15" customHeight="1" x14ac:dyDescent="0.3">
      <c r="D292" s="406" t="s">
        <v>89</v>
      </c>
      <c r="E292" s="59"/>
      <c r="F292" s="59"/>
      <c r="G292" s="57"/>
      <c r="H292" s="407">
        <f>ROUND(H290/G291,2)</f>
        <v>0</v>
      </c>
      <c r="I292" s="22"/>
      <c r="J292" s="22"/>
      <c r="K292" s="22"/>
      <c r="L292" s="22"/>
      <c r="M292" s="22"/>
      <c r="N292" s="22"/>
      <c r="O292" s="22"/>
      <c r="P292" s="22"/>
    </row>
    <row r="293" spans="3:21" ht="15" customHeight="1" x14ac:dyDescent="0.3">
      <c r="D293" s="406" t="s">
        <v>90</v>
      </c>
      <c r="E293" s="56" t="s">
        <v>91</v>
      </c>
      <c r="F293" s="56"/>
      <c r="G293" s="59">
        <f>AVERAGE(J293:K293)</f>
        <v>7.5</v>
      </c>
      <c r="H293" s="407"/>
      <c r="I293" s="22"/>
      <c r="J293" s="22">
        <v>5</v>
      </c>
      <c r="K293" s="22">
        <v>10</v>
      </c>
      <c r="L293" s="22"/>
      <c r="M293" s="22"/>
      <c r="N293" s="22"/>
      <c r="O293" s="22"/>
      <c r="P293" s="22"/>
    </row>
    <row r="294" spans="3:21" ht="15" customHeight="1" x14ac:dyDescent="0.3">
      <c r="D294" s="406" t="s">
        <v>122</v>
      </c>
      <c r="E294" s="56" t="s">
        <v>92</v>
      </c>
      <c r="F294" s="56"/>
      <c r="G294" s="59">
        <f>J294*2*26</f>
        <v>0</v>
      </c>
      <c r="H294" s="407"/>
      <c r="I294" s="22"/>
      <c r="J294" s="84">
        <f>qtd!F151/1000</f>
        <v>0</v>
      </c>
      <c r="K294" s="22">
        <v>12</v>
      </c>
      <c r="L294" s="22" t="s">
        <v>5971</v>
      </c>
      <c r="M294" s="22"/>
      <c r="N294" s="22"/>
      <c r="O294" s="22"/>
      <c r="P294" s="22"/>
    </row>
    <row r="295" spans="3:21" ht="15" customHeight="1" x14ac:dyDescent="0.3">
      <c r="D295" s="406" t="s">
        <v>81</v>
      </c>
      <c r="E295" s="56" t="s">
        <v>11</v>
      </c>
      <c r="F295" s="59"/>
      <c r="G295" s="57"/>
      <c r="H295" s="407">
        <f>ROUND(H292*G294,2)</f>
        <v>0</v>
      </c>
      <c r="I295" s="22"/>
      <c r="J295" s="84"/>
      <c r="K295" s="22"/>
      <c r="L295" s="22"/>
      <c r="M295" s="22"/>
      <c r="N295" s="22"/>
      <c r="O295" s="22"/>
      <c r="P295" s="22"/>
    </row>
    <row r="296" spans="3:21" ht="15" customHeight="1" x14ac:dyDescent="0.3">
      <c r="D296" s="406"/>
      <c r="E296" s="56"/>
      <c r="F296" s="59"/>
      <c r="G296" s="57"/>
      <c r="H296" s="407"/>
      <c r="I296" s="22"/>
      <c r="J296" s="22"/>
      <c r="K296" s="22"/>
      <c r="L296" s="22"/>
      <c r="M296" s="22"/>
      <c r="N296" s="22"/>
      <c r="O296" s="22"/>
      <c r="P296" s="22"/>
    </row>
    <row r="297" spans="3:21" ht="15" customHeight="1" thickBot="1" x14ac:dyDescent="0.35">
      <c r="D297" s="413" t="s">
        <v>84</v>
      </c>
      <c r="E297" s="56" t="s">
        <v>11</v>
      </c>
      <c r="F297" s="59">
        <v>1</v>
      </c>
      <c r="G297" s="57">
        <f>H286+H295+H290</f>
        <v>0</v>
      </c>
      <c r="H297" s="407">
        <f>ROUND(G297/F297,2)</f>
        <v>0</v>
      </c>
      <c r="I297" s="22"/>
      <c r="J297" s="22"/>
      <c r="K297" s="22"/>
      <c r="L297" s="22"/>
      <c r="M297" s="22"/>
      <c r="N297" s="22"/>
      <c r="O297" s="22"/>
      <c r="P297" s="22"/>
    </row>
    <row r="298" spans="3:21" ht="15" customHeight="1" thickBot="1" x14ac:dyDescent="0.35">
      <c r="D298" s="499" t="s">
        <v>23</v>
      </c>
      <c r="E298" s="500"/>
      <c r="F298" s="500"/>
      <c r="G298" s="501"/>
      <c r="H298" s="372">
        <f>H297</f>
        <v>0</v>
      </c>
      <c r="I298" s="22"/>
      <c r="J298" s="22"/>
      <c r="K298" s="22"/>
      <c r="L298" s="22"/>
      <c r="M298" s="22"/>
      <c r="N298" s="22"/>
      <c r="O298" s="22"/>
      <c r="P298" s="22"/>
      <c r="Q298" s="22"/>
    </row>
    <row r="299" spans="3:21" ht="15" customHeight="1" thickBot="1" x14ac:dyDescent="0.35">
      <c r="D299" s="502" t="s">
        <v>5975</v>
      </c>
      <c r="E299" s="503"/>
      <c r="F299" s="503"/>
      <c r="G299" s="503"/>
      <c r="H299" s="504"/>
      <c r="I299" s="43"/>
      <c r="J299" s="43"/>
      <c r="K299" s="43"/>
      <c r="L299" s="60"/>
      <c r="M299" s="22"/>
      <c r="N299" s="22"/>
      <c r="O299" s="22"/>
      <c r="P299" s="22"/>
      <c r="Q299" s="22"/>
      <c r="R299" s="22"/>
      <c r="S299" s="22"/>
      <c r="T299" s="22"/>
      <c r="U299" s="22"/>
    </row>
    <row r="300" spans="3:21" ht="15" customHeight="1" thickBot="1" x14ac:dyDescent="0.35">
      <c r="D300" s="414" t="s">
        <v>94</v>
      </c>
      <c r="E300" s="22"/>
      <c r="F300" s="22"/>
      <c r="G300" s="22"/>
      <c r="H300" s="415"/>
      <c r="I300" s="53"/>
      <c r="J300" s="22"/>
      <c r="K300" s="29"/>
      <c r="L300" s="22"/>
      <c r="M300" s="22"/>
      <c r="N300" s="22"/>
      <c r="O300" s="22"/>
      <c r="P300" s="22"/>
      <c r="Q300" s="22"/>
    </row>
    <row r="301" spans="3:21" ht="15" customHeight="1" thickBot="1" x14ac:dyDescent="0.35">
      <c r="D301" s="362" t="s">
        <v>6</v>
      </c>
      <c r="E301" s="24" t="s">
        <v>7</v>
      </c>
      <c r="F301" s="24" t="s">
        <v>8</v>
      </c>
      <c r="G301" s="25" t="s">
        <v>9</v>
      </c>
      <c r="H301" s="363" t="s">
        <v>10</v>
      </c>
      <c r="I301" s="22"/>
      <c r="J301" s="22"/>
      <c r="K301" s="42"/>
      <c r="L301" s="22"/>
      <c r="M301" s="22"/>
      <c r="N301" s="22"/>
      <c r="O301" s="22"/>
      <c r="P301" s="22"/>
      <c r="Q301" s="22"/>
    </row>
    <row r="302" spans="3:21" ht="15" customHeight="1" x14ac:dyDescent="0.3">
      <c r="C302" s="201">
        <v>39</v>
      </c>
      <c r="D302" s="416" t="s">
        <v>78</v>
      </c>
      <c r="E302" s="65" t="s">
        <v>95</v>
      </c>
      <c r="F302" s="65">
        <v>2.6</v>
      </c>
      <c r="G302" s="169">
        <f>VLOOKUP($C302,INSUMOS!$C:$I,6,)</f>
        <v>5.35</v>
      </c>
      <c r="H302" s="417">
        <f>ROUND(G302/F302,2)</f>
        <v>2.06</v>
      </c>
      <c r="I302" s="22"/>
      <c r="J302" s="66">
        <v>3.4929999999999999</v>
      </c>
      <c r="K302" s="67"/>
      <c r="L302" s="47" t="s">
        <v>41</v>
      </c>
      <c r="M302" s="47"/>
      <c r="N302" s="22"/>
      <c r="O302" s="22"/>
      <c r="P302" s="22"/>
      <c r="Q302" s="22"/>
    </row>
    <row r="303" spans="3:21" ht="15" customHeight="1" x14ac:dyDescent="0.3">
      <c r="D303" s="366" t="s">
        <v>123</v>
      </c>
      <c r="E303" s="30" t="s">
        <v>87</v>
      </c>
      <c r="F303" s="81">
        <f>J308*F271</f>
        <v>0</v>
      </c>
      <c r="G303" s="167">
        <f>H302</f>
        <v>2.06</v>
      </c>
      <c r="H303" s="367">
        <f>ROUND(F303*G303,2)</f>
        <v>0</v>
      </c>
      <c r="I303" s="29"/>
      <c r="J303" s="32">
        <v>1.75</v>
      </c>
      <c r="K303" s="67"/>
      <c r="L303" s="47" t="s">
        <v>42</v>
      </c>
      <c r="M303" s="47"/>
      <c r="N303" s="22"/>
      <c r="O303" s="22"/>
      <c r="P303" s="22"/>
      <c r="Q303" s="22"/>
    </row>
    <row r="304" spans="3:21" ht="15" customHeight="1" x14ac:dyDescent="0.3">
      <c r="D304" s="366"/>
      <c r="E304" s="30"/>
      <c r="F304" s="30"/>
      <c r="G304" s="32"/>
      <c r="H304" s="367"/>
      <c r="I304" s="53"/>
      <c r="J304" s="22"/>
      <c r="K304" s="29"/>
      <c r="L304" s="47" t="s">
        <v>43</v>
      </c>
      <c r="M304" s="47"/>
      <c r="N304" s="22"/>
      <c r="O304" s="22"/>
      <c r="P304" s="22"/>
      <c r="Q304" s="22"/>
    </row>
    <row r="305" spans="3:17" ht="15" customHeight="1" x14ac:dyDescent="0.3">
      <c r="D305" s="366" t="s">
        <v>96</v>
      </c>
      <c r="E305" s="30" t="s">
        <v>17</v>
      </c>
      <c r="F305" s="78">
        <v>0.03</v>
      </c>
      <c r="G305" s="32">
        <f>H303</f>
        <v>0</v>
      </c>
      <c r="H305" s="367">
        <f>ROUND((F305*G305),2)</f>
        <v>0</v>
      </c>
      <c r="I305" s="53"/>
      <c r="J305" s="22"/>
      <c r="K305" s="29"/>
      <c r="L305" s="47" t="s">
        <v>44</v>
      </c>
      <c r="M305" s="47"/>
      <c r="N305" s="22"/>
      <c r="O305" s="22"/>
      <c r="P305" s="22"/>
      <c r="Q305" s="22"/>
    </row>
    <row r="306" spans="3:17" ht="15" customHeight="1" thickBot="1" x14ac:dyDescent="0.35">
      <c r="D306" s="418"/>
      <c r="E306" s="68"/>
      <c r="F306" s="68"/>
      <c r="G306" s="69"/>
      <c r="H306" s="367"/>
      <c r="I306" s="22"/>
      <c r="J306" s="22"/>
      <c r="K306" s="22"/>
      <c r="L306" s="22"/>
      <c r="M306" s="22"/>
      <c r="N306" s="22"/>
      <c r="O306" s="22"/>
      <c r="P306" s="22"/>
      <c r="Q306" s="22"/>
    </row>
    <row r="307" spans="3:17" ht="15" customHeight="1" thickBot="1" x14ac:dyDescent="0.35">
      <c r="D307" s="489" t="s">
        <v>23</v>
      </c>
      <c r="E307" s="490"/>
      <c r="F307" s="490"/>
      <c r="G307" s="491"/>
      <c r="H307" s="379">
        <f>H303+H305</f>
        <v>0</v>
      </c>
      <c r="I307" s="22"/>
      <c r="J307" s="22"/>
      <c r="K307" s="22"/>
      <c r="L307" s="22"/>
      <c r="M307" s="22"/>
      <c r="N307" s="22"/>
      <c r="O307" s="22"/>
      <c r="P307" s="22"/>
      <c r="Q307" s="22"/>
    </row>
    <row r="308" spans="3:17" ht="15" customHeight="1" thickBot="1" x14ac:dyDescent="0.35">
      <c r="D308" s="502"/>
      <c r="E308" s="503"/>
      <c r="F308" s="503"/>
      <c r="G308" s="503"/>
      <c r="H308" s="504"/>
      <c r="I308" s="22"/>
      <c r="J308" s="84">
        <f>260*20</f>
        <v>5200</v>
      </c>
      <c r="K308" s="84">
        <f>J294/8</f>
        <v>0</v>
      </c>
      <c r="L308" s="22"/>
      <c r="M308" s="505" t="s">
        <v>5975</v>
      </c>
      <c r="N308" s="503"/>
      <c r="O308" s="503"/>
      <c r="P308" s="503"/>
      <c r="Q308" s="506"/>
    </row>
    <row r="309" spans="3:17" ht="30" customHeight="1" thickBot="1" x14ac:dyDescent="0.35">
      <c r="D309" s="492" t="s">
        <v>9233</v>
      </c>
      <c r="E309" s="493"/>
      <c r="F309" s="493"/>
      <c r="G309" s="494"/>
      <c r="H309" s="401">
        <f>SUM(H274,H281,H298,H307)</f>
        <v>0</v>
      </c>
      <c r="I309" s="62"/>
      <c r="J309" s="22"/>
      <c r="K309" s="22"/>
      <c r="L309" s="22"/>
      <c r="M309" s="22"/>
      <c r="N309" s="22"/>
      <c r="O309" s="22"/>
      <c r="P309" s="22"/>
      <c r="Q309" s="22"/>
    </row>
    <row r="310" spans="3:17" ht="19.95" customHeight="1" x14ac:dyDescent="0.3">
      <c r="D310" s="495" t="str">
        <f>VLOOKUP(C313,INSUMOS!C:O,3,FALSE)</f>
        <v>Balança rodoviária - 80.000 kg</v>
      </c>
      <c r="E310" s="496"/>
      <c r="F310" s="496"/>
      <c r="G310" s="496"/>
      <c r="H310" s="497"/>
      <c r="I310" s="22"/>
      <c r="J310" s="22"/>
      <c r="K310" s="22"/>
      <c r="L310" s="22"/>
      <c r="M310" s="22"/>
      <c r="N310" s="22"/>
      <c r="O310" s="22"/>
      <c r="P310" s="22"/>
      <c r="Q310" s="22"/>
    </row>
    <row r="311" spans="3:17" ht="19.95" customHeight="1" thickBot="1" x14ac:dyDescent="0.35">
      <c r="D311" s="360" t="s">
        <v>6039</v>
      </c>
      <c r="E311" s="22"/>
      <c r="F311" s="22"/>
      <c r="G311" s="22"/>
      <c r="H311" s="419"/>
      <c r="I311" s="22"/>
      <c r="J311" s="22"/>
      <c r="K311" s="22"/>
      <c r="L311" s="22"/>
      <c r="M311" s="22"/>
      <c r="N311" s="22"/>
      <c r="O311" s="22"/>
      <c r="P311" s="22"/>
      <c r="Q311" s="22"/>
    </row>
    <row r="312" spans="3:17" ht="15" customHeight="1" thickBot="1" x14ac:dyDescent="0.35">
      <c r="D312" s="362" t="s">
        <v>6</v>
      </c>
      <c r="E312" s="24" t="s">
        <v>7</v>
      </c>
      <c r="F312" s="24" t="s">
        <v>8</v>
      </c>
      <c r="G312" s="25" t="s">
        <v>9</v>
      </c>
      <c r="H312" s="363" t="s">
        <v>10</v>
      </c>
      <c r="I312" s="62"/>
      <c r="J312" s="22"/>
      <c r="K312" s="22"/>
      <c r="L312" s="22"/>
      <c r="M312" s="22"/>
      <c r="N312" s="22"/>
      <c r="O312" s="22"/>
      <c r="P312" s="22"/>
      <c r="Q312" s="22"/>
    </row>
    <row r="313" spans="3:17" ht="15" customHeight="1" x14ac:dyDescent="0.3">
      <c r="C313" s="201">
        <v>35</v>
      </c>
      <c r="D313" s="406" t="s">
        <v>34</v>
      </c>
      <c r="E313" s="56" t="s">
        <v>35</v>
      </c>
      <c r="F313" s="59"/>
      <c r="G313" s="175">
        <f>J313*(1-$K313)</f>
        <v>42651.298799999997</v>
      </c>
      <c r="H313" s="407">
        <f>F313*G313</f>
        <v>0</v>
      </c>
      <c r="I313" s="58"/>
      <c r="J313" s="63">
        <f>VLOOKUP(C313,INSUMOS!C:I,6,FALSE)</f>
        <v>129246.36</v>
      </c>
      <c r="K313" s="174">
        <v>0.67</v>
      </c>
      <c r="L313" s="22" t="s">
        <v>5978</v>
      </c>
      <c r="M313" s="22"/>
      <c r="N313" s="22"/>
      <c r="O313" s="22"/>
      <c r="P313" s="22"/>
      <c r="Q313" s="22"/>
    </row>
    <row r="314" spans="3:17" ht="15" customHeight="1" x14ac:dyDescent="0.3">
      <c r="D314" s="406" t="s">
        <v>115</v>
      </c>
      <c r="E314" s="56" t="s">
        <v>17</v>
      </c>
      <c r="F314" s="59">
        <v>100</v>
      </c>
      <c r="G314" s="57">
        <f>H313</f>
        <v>0</v>
      </c>
      <c r="H314" s="407">
        <f>ROUND(G314*(F314/100),2)</f>
        <v>0</v>
      </c>
      <c r="I314" s="58"/>
      <c r="J314" s="63">
        <f>J313*(1-$K$146)</f>
        <v>71085.498000000007</v>
      </c>
      <c r="K314" s="174">
        <v>0.45</v>
      </c>
      <c r="L314" s="22" t="s">
        <v>5979</v>
      </c>
      <c r="M314" s="22"/>
      <c r="N314" s="22"/>
      <c r="O314" s="22"/>
      <c r="P314" s="22"/>
      <c r="Q314" s="22"/>
    </row>
    <row r="315" spans="3:17" ht="15" customHeight="1" thickBot="1" x14ac:dyDescent="0.35">
      <c r="D315" s="406" t="s">
        <v>36</v>
      </c>
      <c r="E315" s="56" t="s">
        <v>11</v>
      </c>
      <c r="F315" s="59">
        <v>12</v>
      </c>
      <c r="G315" s="57">
        <f>H314</f>
        <v>0</v>
      </c>
      <c r="H315" s="407">
        <f>ROUND(G315/F315,2)</f>
        <v>0</v>
      </c>
      <c r="I315" s="58"/>
      <c r="J315" s="22"/>
      <c r="K315" s="22"/>
      <c r="L315" s="22"/>
      <c r="M315" s="22"/>
      <c r="N315" s="22"/>
      <c r="O315" s="22"/>
      <c r="P315" s="22"/>
      <c r="Q315" s="22"/>
    </row>
    <row r="316" spans="3:17" ht="15" customHeight="1" thickBot="1" x14ac:dyDescent="0.35">
      <c r="D316" s="489" t="s">
        <v>23</v>
      </c>
      <c r="E316" s="490"/>
      <c r="F316" s="490"/>
      <c r="G316" s="491"/>
      <c r="H316" s="379">
        <f>SUBTOTAL(9,H315)</f>
        <v>0</v>
      </c>
      <c r="I316" s="185"/>
      <c r="J316" s="22"/>
      <c r="K316" s="22"/>
      <c r="L316" s="22"/>
      <c r="M316" s="22"/>
      <c r="N316" s="22"/>
      <c r="O316" s="22"/>
      <c r="P316" s="22"/>
      <c r="Q316" s="22"/>
    </row>
    <row r="317" spans="3:17" ht="19.95" customHeight="1" x14ac:dyDescent="0.3">
      <c r="D317" s="408"/>
      <c r="E317" s="409"/>
      <c r="F317" s="409"/>
      <c r="G317" s="409"/>
      <c r="H317" s="410"/>
      <c r="I317" s="58"/>
      <c r="J317" s="58"/>
      <c r="K317" s="58"/>
      <c r="L317" s="58"/>
      <c r="M317" s="58"/>
      <c r="N317" s="58"/>
      <c r="O317" s="58"/>
      <c r="P317" s="58"/>
      <c r="Q317" s="58"/>
    </row>
    <row r="318" spans="3:17" ht="19.95" customHeight="1" thickBot="1" x14ac:dyDescent="0.35">
      <c r="D318" s="360" t="s">
        <v>6040</v>
      </c>
      <c r="E318" s="22"/>
      <c r="F318" s="22"/>
      <c r="G318" s="22"/>
      <c r="H318" s="419"/>
      <c r="I318" s="58"/>
      <c r="J318" s="22"/>
      <c r="K318" s="22"/>
      <c r="L318" s="22"/>
      <c r="M318" s="22"/>
      <c r="N318" s="22"/>
      <c r="O318" s="22"/>
      <c r="P318" s="22"/>
      <c r="Q318" s="22"/>
    </row>
    <row r="319" spans="3:17" ht="15" customHeight="1" thickBot="1" x14ac:dyDescent="0.35">
      <c r="D319" s="362" t="s">
        <v>6</v>
      </c>
      <c r="E319" s="24" t="s">
        <v>7</v>
      </c>
      <c r="F319" s="24" t="s">
        <v>8</v>
      </c>
      <c r="G319" s="25" t="s">
        <v>9</v>
      </c>
      <c r="H319" s="363" t="s">
        <v>10</v>
      </c>
      <c r="I319" s="55"/>
      <c r="J319" s="22"/>
      <c r="K319" s="22"/>
      <c r="L319" s="22"/>
      <c r="M319" s="22"/>
      <c r="N319" s="22"/>
      <c r="O319" s="22"/>
      <c r="P319" s="22"/>
      <c r="Q319" s="22"/>
    </row>
    <row r="320" spans="3:17" ht="15" customHeight="1" x14ac:dyDescent="0.3">
      <c r="D320" s="406" t="s">
        <v>38</v>
      </c>
      <c r="E320" s="56" t="s">
        <v>35</v>
      </c>
      <c r="F320" s="59">
        <f>F313</f>
        <v>0</v>
      </c>
      <c r="G320" s="57">
        <f>G313</f>
        <v>42651.298799999997</v>
      </c>
      <c r="H320" s="407">
        <f>F320*G320</f>
        <v>0</v>
      </c>
      <c r="I320" s="33"/>
      <c r="J320" s="22"/>
      <c r="K320" s="22"/>
      <c r="L320" s="22"/>
      <c r="M320" s="22"/>
      <c r="N320" s="22"/>
      <c r="O320" s="22"/>
      <c r="P320" s="22"/>
      <c r="Q320" s="22"/>
    </row>
    <row r="321" spans="3:17" ht="15" customHeight="1" thickBot="1" x14ac:dyDescent="0.35">
      <c r="D321" s="406" t="s">
        <v>39</v>
      </c>
      <c r="E321" s="56" t="s">
        <v>17</v>
      </c>
      <c r="F321" s="61">
        <v>0.5</v>
      </c>
      <c r="G321" s="57">
        <f>H320</f>
        <v>0</v>
      </c>
      <c r="H321" s="407">
        <f>ROUND(G321*(F321/100),2)</f>
        <v>0</v>
      </c>
      <c r="I321" s="33"/>
      <c r="J321" s="22"/>
      <c r="K321" s="22"/>
      <c r="L321" s="22"/>
      <c r="M321" s="22"/>
      <c r="N321" s="22"/>
      <c r="O321" s="22"/>
      <c r="P321" s="22"/>
      <c r="Q321" s="22"/>
    </row>
    <row r="322" spans="3:17" ht="15" customHeight="1" thickBot="1" x14ac:dyDescent="0.35">
      <c r="D322" s="489" t="s">
        <v>23</v>
      </c>
      <c r="E322" s="490"/>
      <c r="F322" s="490"/>
      <c r="G322" s="491"/>
      <c r="H322" s="379">
        <f>SUBTOTAL(9,H321)</f>
        <v>0</v>
      </c>
      <c r="I322" s="185"/>
      <c r="J322" s="22"/>
      <c r="K322" s="22"/>
      <c r="L322" s="22"/>
      <c r="M322" s="22"/>
      <c r="N322" s="22"/>
      <c r="O322" s="22"/>
      <c r="P322" s="22"/>
      <c r="Q322" s="22"/>
    </row>
    <row r="323" spans="3:17" ht="15" customHeight="1" thickBot="1" x14ac:dyDescent="0.35">
      <c r="D323" s="380"/>
      <c r="E323" s="79"/>
      <c r="F323" s="79"/>
      <c r="G323" s="80"/>
      <c r="H323" s="379"/>
      <c r="I323" s="33"/>
      <c r="J323" s="22"/>
      <c r="K323" s="22"/>
      <c r="L323" s="22"/>
      <c r="M323" s="22"/>
      <c r="N323" s="22"/>
      <c r="O323" s="22"/>
      <c r="P323" s="22"/>
      <c r="Q323" s="22"/>
    </row>
    <row r="324" spans="3:17" ht="15" customHeight="1" thickBot="1" x14ac:dyDescent="0.35">
      <c r="D324" s="498" t="s">
        <v>6038</v>
      </c>
      <c r="E324" s="490"/>
      <c r="F324" s="490"/>
      <c r="G324" s="491"/>
      <c r="H324" s="379">
        <f>SUM(H322,H316)</f>
        <v>0</v>
      </c>
      <c r="I324" s="62"/>
      <c r="J324" s="22"/>
      <c r="K324" s="22"/>
      <c r="L324" s="22"/>
      <c r="M324" s="22"/>
      <c r="N324" s="22"/>
      <c r="O324" s="22"/>
      <c r="P324" s="22"/>
      <c r="Q324" s="22"/>
    </row>
    <row r="325" spans="3:17" ht="15" customHeight="1" thickBot="1" x14ac:dyDescent="0.35">
      <c r="D325" s="400"/>
      <c r="E325" s="22"/>
      <c r="F325" s="22"/>
      <c r="G325" s="22"/>
      <c r="H325" s="361"/>
      <c r="I325" s="22"/>
      <c r="J325" s="22"/>
      <c r="K325" s="22"/>
      <c r="L325" s="22"/>
      <c r="M325" s="22"/>
      <c r="N325" s="22"/>
      <c r="O325" s="22"/>
      <c r="P325" s="22"/>
      <c r="Q325" s="22"/>
    </row>
    <row r="326" spans="3:17" ht="30" customHeight="1" thickBot="1" x14ac:dyDescent="0.35">
      <c r="D326" s="492" t="s">
        <v>9234</v>
      </c>
      <c r="E326" s="493"/>
      <c r="F326" s="493"/>
      <c r="G326" s="494"/>
      <c r="H326" s="401">
        <f>H324</f>
        <v>0</v>
      </c>
      <c r="I326" s="22"/>
      <c r="J326" s="22"/>
      <c r="K326" s="22"/>
      <c r="L326" s="22"/>
      <c r="M326" s="22"/>
      <c r="N326" s="22"/>
      <c r="O326" s="22"/>
      <c r="P326" s="22"/>
      <c r="Q326" s="22"/>
    </row>
    <row r="327" spans="3:17" ht="19.95" customHeight="1" x14ac:dyDescent="0.3">
      <c r="D327" s="495" t="str">
        <f>VLOOKUP(C330,INSUMOS!C:O,3,FALSE)</f>
        <v>Peneira Separadora</v>
      </c>
      <c r="E327" s="496"/>
      <c r="F327" s="496"/>
      <c r="G327" s="496"/>
      <c r="H327" s="497"/>
      <c r="I327" s="22"/>
      <c r="J327" s="22"/>
      <c r="K327" s="22"/>
      <c r="L327" s="22"/>
      <c r="M327" s="22"/>
      <c r="N327" s="22"/>
      <c r="O327" s="22"/>
      <c r="P327" s="22"/>
      <c r="Q327" s="22"/>
    </row>
    <row r="328" spans="3:17" ht="19.95" customHeight="1" thickBot="1" x14ac:dyDescent="0.35">
      <c r="D328" s="360" t="s">
        <v>6041</v>
      </c>
      <c r="E328" s="22"/>
      <c r="F328" s="22"/>
      <c r="G328" s="22"/>
      <c r="H328" s="419"/>
      <c r="I328" s="22"/>
      <c r="J328" s="22"/>
      <c r="K328" s="22"/>
      <c r="L328" s="22"/>
      <c r="M328" s="22"/>
      <c r="N328" s="22"/>
      <c r="O328" s="22"/>
      <c r="P328" s="22"/>
      <c r="Q328" s="22"/>
    </row>
    <row r="329" spans="3:17" ht="15" customHeight="1" thickBot="1" x14ac:dyDescent="0.35">
      <c r="D329" s="362" t="s">
        <v>6</v>
      </c>
      <c r="E329" s="24" t="s">
        <v>7</v>
      </c>
      <c r="F329" s="24" t="s">
        <v>8</v>
      </c>
      <c r="G329" s="25" t="s">
        <v>9</v>
      </c>
      <c r="H329" s="363" t="s">
        <v>10</v>
      </c>
      <c r="I329" s="62"/>
      <c r="J329" s="22"/>
      <c r="K329" s="22"/>
      <c r="L329" s="22"/>
      <c r="M329" s="22"/>
      <c r="N329" s="22"/>
      <c r="O329" s="22"/>
      <c r="P329" s="22"/>
      <c r="Q329" s="22"/>
    </row>
    <row r="330" spans="3:17" ht="15" customHeight="1" x14ac:dyDescent="0.3">
      <c r="C330" s="201">
        <v>36</v>
      </c>
      <c r="D330" s="406" t="s">
        <v>34</v>
      </c>
      <c r="E330" s="56" t="s">
        <v>35</v>
      </c>
      <c r="F330" s="59"/>
      <c r="G330" s="175">
        <f>J330*(1-$K330)</f>
        <v>785.97900000000004</v>
      </c>
      <c r="H330" s="407">
        <f>F330*G330</f>
        <v>0</v>
      </c>
      <c r="I330" s="58"/>
      <c r="J330" s="63">
        <f>VLOOKUP(C330,INSUMOS!C:I,6,FALSE)</f>
        <v>5239.8599999999997</v>
      </c>
      <c r="K330" s="174">
        <v>0.85</v>
      </c>
      <c r="L330" s="22" t="s">
        <v>5978</v>
      </c>
      <c r="M330" s="22"/>
      <c r="N330" s="22"/>
      <c r="O330" s="22"/>
      <c r="P330" s="22"/>
      <c r="Q330" s="22"/>
    </row>
    <row r="331" spans="3:17" ht="15" customHeight="1" x14ac:dyDescent="0.3">
      <c r="D331" s="406" t="s">
        <v>115</v>
      </c>
      <c r="E331" s="56" t="s">
        <v>17</v>
      </c>
      <c r="F331" s="59">
        <v>100</v>
      </c>
      <c r="G331" s="57">
        <f>H330</f>
        <v>0</v>
      </c>
      <c r="H331" s="407">
        <f>ROUND(G331*(F331/100),2)</f>
        <v>0</v>
      </c>
      <c r="I331" s="58"/>
      <c r="J331" s="63">
        <f>J330*(1-$K$146)</f>
        <v>2881.9230000000002</v>
      </c>
      <c r="K331" s="174">
        <v>0.45</v>
      </c>
      <c r="L331" s="22" t="s">
        <v>5979</v>
      </c>
      <c r="M331" s="22"/>
      <c r="N331" s="22"/>
      <c r="O331" s="22"/>
      <c r="P331" s="22"/>
      <c r="Q331" s="22"/>
    </row>
    <row r="332" spans="3:17" ht="15" customHeight="1" thickBot="1" x14ac:dyDescent="0.35">
      <c r="D332" s="406" t="s">
        <v>36</v>
      </c>
      <c r="E332" s="56" t="s">
        <v>11</v>
      </c>
      <c r="F332" s="59">
        <v>12</v>
      </c>
      <c r="G332" s="57">
        <f>H331</f>
        <v>0</v>
      </c>
      <c r="H332" s="407">
        <f>ROUND(G332/F332,2)</f>
        <v>0</v>
      </c>
      <c r="I332" s="58"/>
      <c r="J332" s="22"/>
      <c r="K332" s="22"/>
      <c r="L332" s="22"/>
      <c r="M332" s="22"/>
      <c r="N332" s="22"/>
      <c r="O332" s="22"/>
      <c r="P332" s="22"/>
      <c r="Q332" s="22"/>
    </row>
    <row r="333" spans="3:17" ht="15" customHeight="1" thickBot="1" x14ac:dyDescent="0.35">
      <c r="D333" s="489" t="s">
        <v>23</v>
      </c>
      <c r="E333" s="490"/>
      <c r="F333" s="490"/>
      <c r="G333" s="491"/>
      <c r="H333" s="379">
        <f>SUBTOTAL(9,H332)</f>
        <v>0</v>
      </c>
      <c r="I333" s="185"/>
      <c r="J333" s="22"/>
      <c r="K333" s="22"/>
      <c r="L333" s="22"/>
      <c r="M333" s="22"/>
      <c r="N333" s="22"/>
      <c r="O333" s="22"/>
      <c r="P333" s="22"/>
      <c r="Q333" s="22"/>
    </row>
    <row r="334" spans="3:17" ht="19.95" customHeight="1" x14ac:dyDescent="0.3">
      <c r="D334" s="408"/>
      <c r="E334" s="409"/>
      <c r="F334" s="409"/>
      <c r="G334" s="409"/>
      <c r="H334" s="410"/>
      <c r="I334" s="58"/>
      <c r="J334" s="58"/>
      <c r="K334" s="58"/>
      <c r="L334" s="58"/>
      <c r="M334" s="58"/>
      <c r="N334" s="58"/>
      <c r="O334" s="58"/>
      <c r="P334" s="58"/>
      <c r="Q334" s="58"/>
    </row>
    <row r="335" spans="3:17" ht="19.95" customHeight="1" thickBot="1" x14ac:dyDescent="0.35">
      <c r="D335" s="360" t="s">
        <v>6042</v>
      </c>
      <c r="E335" s="22"/>
      <c r="F335" s="22"/>
      <c r="G335" s="22"/>
      <c r="H335" s="419"/>
      <c r="I335" s="58"/>
      <c r="J335" s="22"/>
      <c r="K335" s="22"/>
      <c r="L335" s="22"/>
      <c r="M335" s="22"/>
      <c r="N335" s="22"/>
      <c r="O335" s="22"/>
      <c r="P335" s="22"/>
      <c r="Q335" s="22"/>
    </row>
    <row r="336" spans="3:17" ht="15" customHeight="1" thickBot="1" x14ac:dyDescent="0.35">
      <c r="D336" s="362" t="s">
        <v>6</v>
      </c>
      <c r="E336" s="24" t="s">
        <v>7</v>
      </c>
      <c r="F336" s="24" t="s">
        <v>8</v>
      </c>
      <c r="G336" s="25" t="s">
        <v>9</v>
      </c>
      <c r="H336" s="363" t="s">
        <v>10</v>
      </c>
      <c r="I336" s="55"/>
      <c r="J336" s="22"/>
      <c r="K336" s="22"/>
      <c r="L336" s="22"/>
      <c r="M336" s="22"/>
      <c r="N336" s="22"/>
      <c r="O336" s="22"/>
      <c r="P336" s="22"/>
      <c r="Q336" s="22"/>
    </row>
    <row r="337" spans="3:17" ht="15" customHeight="1" x14ac:dyDescent="0.3">
      <c r="D337" s="406" t="s">
        <v>38</v>
      </c>
      <c r="E337" s="56" t="s">
        <v>35</v>
      </c>
      <c r="F337" s="59">
        <f>F330</f>
        <v>0</v>
      </c>
      <c r="G337" s="57">
        <f>G330</f>
        <v>785.97900000000004</v>
      </c>
      <c r="H337" s="407">
        <f>F337*G337</f>
        <v>0</v>
      </c>
      <c r="I337" s="33"/>
      <c r="J337" s="22"/>
      <c r="K337" s="22"/>
      <c r="L337" s="22"/>
      <c r="M337" s="22"/>
      <c r="N337" s="22"/>
      <c r="O337" s="22"/>
      <c r="P337" s="22"/>
      <c r="Q337" s="22"/>
    </row>
    <row r="338" spans="3:17" ht="15" customHeight="1" thickBot="1" x14ac:dyDescent="0.35">
      <c r="D338" s="406" t="s">
        <v>39</v>
      </c>
      <c r="E338" s="56" t="s">
        <v>17</v>
      </c>
      <c r="F338" s="61">
        <v>0.5</v>
      </c>
      <c r="G338" s="57">
        <f>H337</f>
        <v>0</v>
      </c>
      <c r="H338" s="407">
        <f>ROUND(G338*(F338/100),2)</f>
        <v>0</v>
      </c>
      <c r="I338" s="33"/>
      <c r="J338" s="22"/>
      <c r="K338" s="22"/>
      <c r="L338" s="22"/>
      <c r="M338" s="22"/>
      <c r="N338" s="22"/>
      <c r="O338" s="22"/>
      <c r="P338" s="22"/>
      <c r="Q338" s="22"/>
    </row>
    <row r="339" spans="3:17" ht="15" customHeight="1" thickBot="1" x14ac:dyDescent="0.35">
      <c r="D339" s="489" t="s">
        <v>23</v>
      </c>
      <c r="E339" s="490"/>
      <c r="F339" s="490"/>
      <c r="G339" s="491"/>
      <c r="H339" s="379">
        <f>SUBTOTAL(9,H338)</f>
        <v>0</v>
      </c>
      <c r="I339" s="185"/>
      <c r="J339" s="22"/>
      <c r="K339" s="22"/>
      <c r="L339" s="22"/>
      <c r="M339" s="22"/>
      <c r="N339" s="22"/>
      <c r="O339" s="22"/>
      <c r="P339" s="22"/>
      <c r="Q339" s="22"/>
    </row>
    <row r="340" spans="3:17" ht="15" customHeight="1" thickBot="1" x14ac:dyDescent="0.35">
      <c r="D340" s="380"/>
      <c r="E340" s="79"/>
      <c r="F340" s="79"/>
      <c r="G340" s="80"/>
      <c r="H340" s="379"/>
      <c r="I340" s="33"/>
      <c r="J340" s="22"/>
      <c r="K340" s="22"/>
      <c r="L340" s="22"/>
      <c r="M340" s="22"/>
      <c r="N340" s="22"/>
      <c r="O340" s="22"/>
      <c r="P340" s="22"/>
      <c r="Q340" s="22"/>
    </row>
    <row r="341" spans="3:17" ht="30" customHeight="1" thickBot="1" x14ac:dyDescent="0.35">
      <c r="D341" s="492" t="s">
        <v>6038</v>
      </c>
      <c r="E341" s="493"/>
      <c r="F341" s="493"/>
      <c r="G341" s="494"/>
      <c r="H341" s="401">
        <f>SUM(H339,H333)</f>
        <v>0</v>
      </c>
      <c r="I341" s="62"/>
      <c r="J341" s="22"/>
      <c r="K341" s="22"/>
      <c r="L341" s="22"/>
      <c r="M341" s="22"/>
      <c r="N341" s="22"/>
      <c r="O341" s="22"/>
      <c r="P341" s="22"/>
      <c r="Q341" s="22"/>
    </row>
    <row r="342" spans="3:17" ht="19.95" customHeight="1" x14ac:dyDescent="0.3">
      <c r="D342" s="495" t="str">
        <f>VLOOKUP(C345,INSUMOS!C:O,3,FALSE)</f>
        <v>Esteira de triagem</v>
      </c>
      <c r="E342" s="496"/>
      <c r="F342" s="496"/>
      <c r="G342" s="496"/>
      <c r="H342" s="497"/>
      <c r="I342" s="22"/>
      <c r="J342" s="22"/>
      <c r="K342" s="22"/>
      <c r="L342" s="22"/>
      <c r="M342" s="22"/>
      <c r="N342" s="22"/>
      <c r="O342" s="22"/>
      <c r="P342" s="22"/>
      <c r="Q342" s="22"/>
    </row>
    <row r="343" spans="3:17" ht="19.95" customHeight="1" thickBot="1" x14ac:dyDescent="0.35">
      <c r="D343" s="360" t="s">
        <v>6041</v>
      </c>
      <c r="E343" s="22"/>
      <c r="F343" s="22"/>
      <c r="G343" s="22"/>
      <c r="H343" s="419"/>
      <c r="I343" s="22"/>
      <c r="J343" s="22"/>
      <c r="K343" s="22"/>
      <c r="L343" s="22"/>
      <c r="M343" s="22"/>
      <c r="N343" s="22"/>
      <c r="O343" s="22"/>
      <c r="P343" s="22"/>
      <c r="Q343" s="22"/>
    </row>
    <row r="344" spans="3:17" ht="15" customHeight="1" thickBot="1" x14ac:dyDescent="0.35">
      <c r="D344" s="362" t="s">
        <v>6</v>
      </c>
      <c r="E344" s="24" t="s">
        <v>7</v>
      </c>
      <c r="F344" s="24" t="s">
        <v>8</v>
      </c>
      <c r="G344" s="25" t="s">
        <v>9</v>
      </c>
      <c r="H344" s="363" t="s">
        <v>10</v>
      </c>
      <c r="I344" s="62"/>
      <c r="J344" s="22"/>
      <c r="K344" s="22"/>
      <c r="L344" s="22"/>
      <c r="M344" s="22"/>
      <c r="N344" s="22"/>
      <c r="O344" s="22"/>
      <c r="P344" s="22"/>
      <c r="Q344" s="22"/>
    </row>
    <row r="345" spans="3:17" ht="15" customHeight="1" x14ac:dyDescent="0.3">
      <c r="C345" s="201">
        <v>37</v>
      </c>
      <c r="D345" s="406" t="s">
        <v>34</v>
      </c>
      <c r="E345" s="56" t="s">
        <v>35</v>
      </c>
      <c r="F345" s="59">
        <v>1</v>
      </c>
      <c r="G345" s="175">
        <f>J345*(1-$K345)</f>
        <v>36007.74</v>
      </c>
      <c r="H345" s="407">
        <f>F345*G345</f>
        <v>36007.74</v>
      </c>
      <c r="I345" s="58"/>
      <c r="J345" s="63">
        <f>VLOOKUP(C345,INSUMOS!C:I,6,FALSE)</f>
        <v>40008.6</v>
      </c>
      <c r="K345" s="447">
        <v>0.1</v>
      </c>
      <c r="L345" s="22" t="s">
        <v>5978</v>
      </c>
      <c r="M345" s="22"/>
      <c r="N345" s="22"/>
      <c r="O345" s="22"/>
      <c r="P345" s="22"/>
      <c r="Q345" s="22"/>
    </row>
    <row r="346" spans="3:17" ht="15" customHeight="1" x14ac:dyDescent="0.3">
      <c r="D346" s="406" t="s">
        <v>115</v>
      </c>
      <c r="E346" s="56" t="s">
        <v>17</v>
      </c>
      <c r="F346" s="59">
        <v>100</v>
      </c>
      <c r="G346" s="57">
        <f>H345</f>
        <v>36007.74</v>
      </c>
      <c r="H346" s="407">
        <f>ROUND(G346*(F346/100),2)</f>
        <v>36007.74</v>
      </c>
      <c r="I346" s="58"/>
      <c r="J346" s="63">
        <f>J345*(1-$K$146)</f>
        <v>22004.73</v>
      </c>
      <c r="K346" s="174">
        <v>0.45</v>
      </c>
      <c r="L346" s="22" t="s">
        <v>5979</v>
      </c>
      <c r="M346" s="22"/>
      <c r="N346" s="22"/>
      <c r="O346" s="22"/>
      <c r="P346" s="22"/>
      <c r="Q346" s="22"/>
    </row>
    <row r="347" spans="3:17" ht="15" customHeight="1" thickBot="1" x14ac:dyDescent="0.35">
      <c r="D347" s="406" t="s">
        <v>36</v>
      </c>
      <c r="E347" s="56" t="s">
        <v>11</v>
      </c>
      <c r="F347" s="59">
        <v>12</v>
      </c>
      <c r="G347" s="57">
        <f>H346</f>
        <v>36007.74</v>
      </c>
      <c r="H347" s="407">
        <f>ROUND(G347/F347,2)</f>
        <v>3000.65</v>
      </c>
      <c r="I347" s="58"/>
      <c r="J347" s="22"/>
      <c r="K347" s="22"/>
      <c r="L347" s="22"/>
      <c r="M347" s="22"/>
      <c r="N347" s="22"/>
      <c r="O347" s="22"/>
      <c r="P347" s="22"/>
      <c r="Q347" s="22"/>
    </row>
    <row r="348" spans="3:17" ht="15" customHeight="1" thickBot="1" x14ac:dyDescent="0.35">
      <c r="D348" s="489" t="s">
        <v>23</v>
      </c>
      <c r="E348" s="490"/>
      <c r="F348" s="490"/>
      <c r="G348" s="491"/>
      <c r="H348" s="379">
        <f>SUBTOTAL(9,H347)</f>
        <v>3000.65</v>
      </c>
      <c r="I348" s="185"/>
      <c r="J348" s="22"/>
      <c r="K348" s="22"/>
      <c r="L348" s="22"/>
      <c r="M348" s="22"/>
      <c r="N348" s="22"/>
      <c r="O348" s="22"/>
      <c r="P348" s="22"/>
      <c r="Q348" s="22"/>
    </row>
    <row r="349" spans="3:17" ht="19.95" customHeight="1" x14ac:dyDescent="0.3">
      <c r="D349" s="408"/>
      <c r="E349" s="409"/>
      <c r="F349" s="409"/>
      <c r="G349" s="409"/>
      <c r="H349" s="410"/>
      <c r="I349" s="58"/>
      <c r="J349" s="58"/>
      <c r="K349" s="58"/>
      <c r="L349" s="58"/>
      <c r="M349" s="58"/>
      <c r="N349" s="58"/>
      <c r="O349" s="58"/>
      <c r="P349" s="58"/>
      <c r="Q349" s="58"/>
    </row>
    <row r="350" spans="3:17" ht="19.95" customHeight="1" thickBot="1" x14ac:dyDescent="0.35">
      <c r="D350" s="360" t="s">
        <v>6042</v>
      </c>
      <c r="E350" s="22"/>
      <c r="F350" s="22"/>
      <c r="G350" s="22"/>
      <c r="H350" s="419"/>
      <c r="I350" s="58"/>
      <c r="J350" s="22"/>
      <c r="K350" s="22"/>
      <c r="L350" s="22"/>
      <c r="M350" s="22"/>
      <c r="N350" s="22"/>
      <c r="O350" s="22"/>
      <c r="P350" s="22"/>
      <c r="Q350" s="22"/>
    </row>
    <row r="351" spans="3:17" ht="15" customHeight="1" thickBot="1" x14ac:dyDescent="0.35">
      <c r="D351" s="362" t="s">
        <v>6</v>
      </c>
      <c r="E351" s="24" t="s">
        <v>7</v>
      </c>
      <c r="F351" s="24" t="s">
        <v>8</v>
      </c>
      <c r="G351" s="25" t="s">
        <v>9</v>
      </c>
      <c r="H351" s="363" t="s">
        <v>10</v>
      </c>
      <c r="I351" s="55"/>
      <c r="J351" s="22"/>
      <c r="K351" s="22"/>
      <c r="L351" s="22"/>
      <c r="M351" s="22"/>
      <c r="N351" s="22"/>
      <c r="O351" s="22"/>
      <c r="P351" s="22"/>
      <c r="Q351" s="22"/>
    </row>
    <row r="352" spans="3:17" ht="15" customHeight="1" x14ac:dyDescent="0.3">
      <c r="D352" s="406" t="s">
        <v>38</v>
      </c>
      <c r="E352" s="56" t="s">
        <v>35</v>
      </c>
      <c r="F352" s="59">
        <f>F345</f>
        <v>1</v>
      </c>
      <c r="G352" s="57">
        <f>G345</f>
        <v>36007.74</v>
      </c>
      <c r="H352" s="407">
        <f>F352*G352</f>
        <v>36007.74</v>
      </c>
      <c r="I352" s="33"/>
      <c r="J352" s="22"/>
      <c r="K352" s="22"/>
      <c r="L352" s="22"/>
      <c r="M352" s="22"/>
      <c r="N352" s="22"/>
      <c r="O352" s="22"/>
      <c r="P352" s="22"/>
      <c r="Q352" s="22"/>
    </row>
    <row r="353" spans="3:17" ht="15" customHeight="1" thickBot="1" x14ac:dyDescent="0.35">
      <c r="D353" s="406" t="s">
        <v>39</v>
      </c>
      <c r="E353" s="56" t="s">
        <v>17</v>
      </c>
      <c r="F353" s="61">
        <v>0.5</v>
      </c>
      <c r="G353" s="57">
        <f>H352</f>
        <v>36007.74</v>
      </c>
      <c r="H353" s="407">
        <f>ROUND(G353*(F353/100),2)</f>
        <v>180.04</v>
      </c>
      <c r="I353" s="33"/>
      <c r="J353" s="22"/>
      <c r="K353" s="22"/>
      <c r="L353" s="22"/>
      <c r="M353" s="22"/>
      <c r="N353" s="22"/>
      <c r="O353" s="22"/>
      <c r="P353" s="22"/>
      <c r="Q353" s="22"/>
    </row>
    <row r="354" spans="3:17" ht="15" customHeight="1" thickBot="1" x14ac:dyDescent="0.35">
      <c r="D354" s="489" t="s">
        <v>23</v>
      </c>
      <c r="E354" s="490"/>
      <c r="F354" s="490"/>
      <c r="G354" s="491"/>
      <c r="H354" s="379">
        <f>SUBTOTAL(9,H353)</f>
        <v>180.04</v>
      </c>
      <c r="I354" s="185"/>
      <c r="J354" s="22"/>
      <c r="K354" s="22"/>
      <c r="L354" s="22"/>
      <c r="M354" s="22"/>
      <c r="N354" s="22"/>
      <c r="O354" s="22"/>
      <c r="P354" s="22"/>
      <c r="Q354" s="22"/>
    </row>
    <row r="355" spans="3:17" ht="15" customHeight="1" thickBot="1" x14ac:dyDescent="0.35">
      <c r="D355" s="380"/>
      <c r="E355" s="79"/>
      <c r="F355" s="79"/>
      <c r="G355" s="80"/>
      <c r="H355" s="379"/>
      <c r="I355" s="33"/>
      <c r="J355" s="22"/>
      <c r="K355" s="22"/>
      <c r="L355" s="22"/>
      <c r="M355" s="22"/>
      <c r="N355" s="22"/>
      <c r="O355" s="22"/>
      <c r="P355" s="22"/>
      <c r="Q355" s="22"/>
    </row>
    <row r="356" spans="3:17" ht="30" customHeight="1" thickBot="1" x14ac:dyDescent="0.35">
      <c r="D356" s="492" t="s">
        <v>6043</v>
      </c>
      <c r="E356" s="493"/>
      <c r="F356" s="493"/>
      <c r="G356" s="494"/>
      <c r="H356" s="401">
        <f>SUM(H354,H348)</f>
        <v>3180.69</v>
      </c>
      <c r="I356" s="62"/>
      <c r="J356" s="22"/>
      <c r="K356" s="22"/>
      <c r="L356" s="22"/>
      <c r="M356" s="22"/>
      <c r="N356" s="22"/>
      <c r="O356" s="22"/>
      <c r="P356" s="22"/>
      <c r="Q356" s="22"/>
    </row>
    <row r="357" spans="3:17" ht="19.95" customHeight="1" x14ac:dyDescent="0.3">
      <c r="D357" s="495" t="str">
        <f>VLOOKUP(C360,INSUMOS!C:O,3,FALSE)</f>
        <v>Britador de mandibula ou martelo - reciclador</v>
      </c>
      <c r="E357" s="496"/>
      <c r="F357" s="496"/>
      <c r="G357" s="496"/>
      <c r="H357" s="497"/>
      <c r="I357" s="22"/>
      <c r="J357" s="22"/>
      <c r="K357" s="22"/>
      <c r="L357" s="22"/>
      <c r="M357" s="22"/>
      <c r="N357" s="22"/>
      <c r="O357" s="22"/>
      <c r="P357" s="22"/>
      <c r="Q357" s="22"/>
    </row>
    <row r="358" spans="3:17" ht="19.95" customHeight="1" thickBot="1" x14ac:dyDescent="0.35">
      <c r="D358" s="360" t="s">
        <v>6041</v>
      </c>
      <c r="E358" s="22"/>
      <c r="F358" s="22"/>
      <c r="G358" s="22"/>
      <c r="H358" s="419"/>
      <c r="I358" s="22"/>
      <c r="J358" s="22"/>
      <c r="K358" s="22"/>
      <c r="L358" s="22"/>
      <c r="M358" s="22"/>
      <c r="N358" s="22"/>
      <c r="O358" s="22"/>
      <c r="P358" s="22"/>
      <c r="Q358" s="22"/>
    </row>
    <row r="359" spans="3:17" ht="15" customHeight="1" thickBot="1" x14ac:dyDescent="0.35">
      <c r="D359" s="362" t="s">
        <v>6</v>
      </c>
      <c r="E359" s="24" t="s">
        <v>7</v>
      </c>
      <c r="F359" s="24" t="s">
        <v>8</v>
      </c>
      <c r="G359" s="25" t="s">
        <v>9</v>
      </c>
      <c r="H359" s="363" t="s">
        <v>10</v>
      </c>
      <c r="I359" s="62"/>
      <c r="J359" s="22"/>
      <c r="K359" s="22"/>
      <c r="L359" s="22"/>
      <c r="M359" s="22"/>
      <c r="N359" s="22"/>
      <c r="O359" s="22"/>
      <c r="P359" s="22"/>
      <c r="Q359" s="22"/>
    </row>
    <row r="360" spans="3:17" ht="15" customHeight="1" x14ac:dyDescent="0.3">
      <c r="C360" s="201">
        <v>48</v>
      </c>
      <c r="D360" s="406" t="s">
        <v>34</v>
      </c>
      <c r="E360" s="56" t="s">
        <v>35</v>
      </c>
      <c r="F360" s="59"/>
      <c r="G360" s="175">
        <f>J360*(1-$K360)</f>
        <v>35455</v>
      </c>
      <c r="H360" s="407">
        <f>F360*G360</f>
        <v>0</v>
      </c>
      <c r="I360" s="58"/>
      <c r="J360" s="63">
        <f>VLOOKUP(C360,INSUMOS!C:I,6,FALSE)</f>
        <v>101300</v>
      </c>
      <c r="K360" s="174">
        <v>0.65</v>
      </c>
      <c r="L360" s="22" t="s">
        <v>5978</v>
      </c>
      <c r="M360" s="22"/>
      <c r="N360" s="22"/>
      <c r="O360" s="22"/>
      <c r="P360" s="22"/>
      <c r="Q360" s="22"/>
    </row>
    <row r="361" spans="3:17" ht="15" customHeight="1" x14ac:dyDescent="0.3">
      <c r="D361" s="406" t="s">
        <v>115</v>
      </c>
      <c r="E361" s="56" t="s">
        <v>17</v>
      </c>
      <c r="F361" s="59">
        <v>100</v>
      </c>
      <c r="G361" s="57">
        <f>H360</f>
        <v>0</v>
      </c>
      <c r="H361" s="407">
        <f>ROUND(G361*(F361/100),2)</f>
        <v>0</v>
      </c>
      <c r="I361" s="58"/>
      <c r="J361" s="63">
        <f>J360*(1-$K$146)</f>
        <v>55715.000000000007</v>
      </c>
      <c r="K361" s="174">
        <v>0.45</v>
      </c>
      <c r="L361" s="22" t="s">
        <v>5979</v>
      </c>
      <c r="M361" s="22"/>
      <c r="N361" s="22"/>
      <c r="O361" s="22"/>
      <c r="P361" s="22"/>
      <c r="Q361" s="22"/>
    </row>
    <row r="362" spans="3:17" ht="15" customHeight="1" thickBot="1" x14ac:dyDescent="0.35">
      <c r="D362" s="406" t="s">
        <v>36</v>
      </c>
      <c r="E362" s="56" t="s">
        <v>11</v>
      </c>
      <c r="F362" s="59">
        <v>12</v>
      </c>
      <c r="G362" s="57">
        <f>H361</f>
        <v>0</v>
      </c>
      <c r="H362" s="407">
        <f>ROUND(G362/F362,2)</f>
        <v>0</v>
      </c>
      <c r="I362" s="58"/>
      <c r="J362" s="22"/>
      <c r="K362" s="22"/>
      <c r="L362" s="22"/>
      <c r="M362" s="22"/>
      <c r="N362" s="22"/>
      <c r="O362" s="22"/>
      <c r="P362" s="22"/>
      <c r="Q362" s="22"/>
    </row>
    <row r="363" spans="3:17" ht="15" customHeight="1" thickBot="1" x14ac:dyDescent="0.35">
      <c r="D363" s="489" t="s">
        <v>23</v>
      </c>
      <c r="E363" s="490"/>
      <c r="F363" s="490"/>
      <c r="G363" s="491"/>
      <c r="H363" s="379">
        <f>SUBTOTAL(9,H362)</f>
        <v>0</v>
      </c>
      <c r="I363" s="185"/>
      <c r="J363" s="22"/>
      <c r="K363" s="22"/>
      <c r="L363" s="22"/>
      <c r="M363" s="22"/>
      <c r="N363" s="22"/>
      <c r="O363" s="22"/>
      <c r="P363" s="22"/>
      <c r="Q363" s="22"/>
    </row>
    <row r="364" spans="3:17" ht="19.95" customHeight="1" x14ac:dyDescent="0.3">
      <c r="D364" s="408"/>
      <c r="E364" s="409"/>
      <c r="F364" s="409"/>
      <c r="G364" s="409"/>
      <c r="H364" s="410"/>
      <c r="I364" s="58"/>
      <c r="J364" s="58"/>
      <c r="K364" s="58"/>
      <c r="L364" s="58"/>
      <c r="M364" s="58"/>
      <c r="N364" s="58"/>
      <c r="O364" s="58"/>
      <c r="P364" s="58"/>
      <c r="Q364" s="58"/>
    </row>
    <row r="365" spans="3:17" ht="19.95" customHeight="1" thickBot="1" x14ac:dyDescent="0.35">
      <c r="D365" s="360" t="s">
        <v>6042</v>
      </c>
      <c r="E365" s="22"/>
      <c r="F365" s="22"/>
      <c r="G365" s="22"/>
      <c r="H365" s="419"/>
      <c r="I365" s="58"/>
      <c r="J365" s="22"/>
      <c r="K365" s="22"/>
      <c r="L365" s="22"/>
      <c r="M365" s="22"/>
      <c r="N365" s="22"/>
      <c r="O365" s="22"/>
      <c r="P365" s="22"/>
      <c r="Q365" s="22"/>
    </row>
    <row r="366" spans="3:17" ht="15" customHeight="1" thickBot="1" x14ac:dyDescent="0.35">
      <c r="D366" s="362" t="s">
        <v>6</v>
      </c>
      <c r="E366" s="24" t="s">
        <v>7</v>
      </c>
      <c r="F366" s="24" t="s">
        <v>8</v>
      </c>
      <c r="G366" s="25" t="s">
        <v>9</v>
      </c>
      <c r="H366" s="363" t="s">
        <v>10</v>
      </c>
      <c r="I366" s="55"/>
      <c r="J366" s="22"/>
      <c r="K366" s="22"/>
      <c r="L366" s="22"/>
      <c r="M366" s="22"/>
      <c r="N366" s="22"/>
      <c r="O366" s="22"/>
      <c r="P366" s="22"/>
      <c r="Q366" s="22"/>
    </row>
    <row r="367" spans="3:17" ht="15" customHeight="1" x14ac:dyDescent="0.3">
      <c r="D367" s="406" t="s">
        <v>38</v>
      </c>
      <c r="E367" s="56" t="s">
        <v>35</v>
      </c>
      <c r="F367" s="59">
        <f>F360</f>
        <v>0</v>
      </c>
      <c r="G367" s="57">
        <f>G360</f>
        <v>35455</v>
      </c>
      <c r="H367" s="407">
        <f>F367*G367</f>
        <v>0</v>
      </c>
      <c r="I367" s="33"/>
      <c r="J367" s="22"/>
      <c r="K367" s="22"/>
      <c r="L367" s="22"/>
      <c r="M367" s="22"/>
      <c r="N367" s="22"/>
      <c r="O367" s="22"/>
      <c r="P367" s="22"/>
      <c r="Q367" s="22"/>
    </row>
    <row r="368" spans="3:17" ht="15" customHeight="1" thickBot="1" x14ac:dyDescent="0.35">
      <c r="D368" s="406" t="s">
        <v>39</v>
      </c>
      <c r="E368" s="56" t="s">
        <v>17</v>
      </c>
      <c r="F368" s="61">
        <v>0.5</v>
      </c>
      <c r="G368" s="57">
        <f>H367</f>
        <v>0</v>
      </c>
      <c r="H368" s="407">
        <f>ROUND(G368*(F368/100),2)</f>
        <v>0</v>
      </c>
      <c r="I368" s="33"/>
      <c r="J368" s="22"/>
      <c r="K368" s="22"/>
      <c r="L368" s="22"/>
      <c r="M368" s="22"/>
      <c r="N368" s="22"/>
      <c r="O368" s="22"/>
      <c r="P368" s="22"/>
      <c r="Q368" s="22"/>
    </row>
    <row r="369" spans="3:17" ht="15" customHeight="1" thickBot="1" x14ac:dyDescent="0.35">
      <c r="D369" s="489" t="s">
        <v>23</v>
      </c>
      <c r="E369" s="490"/>
      <c r="F369" s="490"/>
      <c r="G369" s="491"/>
      <c r="H369" s="379">
        <f>SUBTOTAL(9,H368)</f>
        <v>0</v>
      </c>
      <c r="I369" s="185"/>
      <c r="J369" s="22"/>
      <c r="K369" s="22"/>
      <c r="L369" s="22"/>
      <c r="M369" s="22"/>
      <c r="N369" s="22"/>
      <c r="O369" s="22"/>
      <c r="P369" s="22"/>
      <c r="Q369" s="22"/>
    </row>
    <row r="370" spans="3:17" ht="15" customHeight="1" thickBot="1" x14ac:dyDescent="0.35">
      <c r="D370" s="380"/>
      <c r="E370" s="79"/>
      <c r="F370" s="79"/>
      <c r="G370" s="80"/>
      <c r="H370" s="379"/>
      <c r="I370" s="33"/>
      <c r="J370" s="22"/>
      <c r="K370" s="22"/>
      <c r="L370" s="22"/>
      <c r="M370" s="22"/>
      <c r="N370" s="22"/>
      <c r="O370" s="22"/>
      <c r="P370" s="22"/>
      <c r="Q370" s="22"/>
    </row>
    <row r="371" spans="3:17" ht="30" customHeight="1" thickBot="1" x14ac:dyDescent="0.35">
      <c r="D371" s="492" t="s">
        <v>9235</v>
      </c>
      <c r="E371" s="493"/>
      <c r="F371" s="493"/>
      <c r="G371" s="494"/>
      <c r="H371" s="401">
        <f>SUM(H369,H363)</f>
        <v>0</v>
      </c>
      <c r="I371" s="62"/>
      <c r="J371" s="22"/>
      <c r="K371" s="22"/>
      <c r="L371" s="22"/>
      <c r="M371" s="22"/>
      <c r="N371" s="22"/>
      <c r="O371" s="22"/>
      <c r="P371" s="22"/>
      <c r="Q371" s="22"/>
    </row>
    <row r="372" spans="3:17" ht="19.95" customHeight="1" x14ac:dyDescent="0.3">
      <c r="D372" s="495" t="str">
        <f>VLOOKUP(C375,INSUMOS!C:O,3,FALSE)</f>
        <v>Peneira granulométrica</v>
      </c>
      <c r="E372" s="496"/>
      <c r="F372" s="496"/>
      <c r="G372" s="496"/>
      <c r="H372" s="497"/>
      <c r="I372" s="22"/>
      <c r="J372" s="22"/>
      <c r="K372" s="22"/>
      <c r="L372" s="22"/>
      <c r="M372" s="22"/>
      <c r="N372" s="22"/>
      <c r="O372" s="22"/>
      <c r="P372" s="22"/>
      <c r="Q372" s="22"/>
    </row>
    <row r="373" spans="3:17" ht="19.95" customHeight="1" thickBot="1" x14ac:dyDescent="0.35">
      <c r="D373" s="360" t="s">
        <v>6041</v>
      </c>
      <c r="E373" s="22"/>
      <c r="F373" s="22"/>
      <c r="G373" s="22"/>
      <c r="H373" s="419"/>
      <c r="I373" s="22"/>
      <c r="J373" s="22"/>
      <c r="K373" s="22"/>
      <c r="L373" s="22"/>
      <c r="M373" s="22"/>
      <c r="N373" s="22"/>
      <c r="O373" s="22"/>
      <c r="P373" s="22"/>
      <c r="Q373" s="22"/>
    </row>
    <row r="374" spans="3:17" ht="15" customHeight="1" thickBot="1" x14ac:dyDescent="0.35">
      <c r="D374" s="362" t="s">
        <v>6</v>
      </c>
      <c r="E374" s="24" t="s">
        <v>7</v>
      </c>
      <c r="F374" s="24" t="s">
        <v>8</v>
      </c>
      <c r="G374" s="25" t="s">
        <v>9</v>
      </c>
      <c r="H374" s="363" t="s">
        <v>10</v>
      </c>
      <c r="I374" s="62"/>
      <c r="J374" s="22"/>
      <c r="K374" s="22"/>
      <c r="L374" s="22"/>
      <c r="M374" s="22"/>
      <c r="N374" s="22"/>
      <c r="O374" s="22"/>
      <c r="P374" s="22"/>
      <c r="Q374" s="22"/>
    </row>
    <row r="375" spans="3:17" ht="15" customHeight="1" x14ac:dyDescent="0.3">
      <c r="C375" s="201">
        <v>49</v>
      </c>
      <c r="D375" s="406" t="s">
        <v>34</v>
      </c>
      <c r="E375" s="56" t="s">
        <v>35</v>
      </c>
      <c r="F375" s="59"/>
      <c r="G375" s="175">
        <f>J375*(1-$K375)</f>
        <v>92399.999999999985</v>
      </c>
      <c r="H375" s="407">
        <f>F375*G375</f>
        <v>0</v>
      </c>
      <c r="I375" s="58"/>
      <c r="J375" s="63">
        <f>VLOOKUP(C375,INSUMOS!C:I,6,FALSE)</f>
        <v>140000</v>
      </c>
      <c r="K375" s="174">
        <v>0.34</v>
      </c>
      <c r="L375" s="22" t="s">
        <v>5978</v>
      </c>
      <c r="M375" s="22"/>
      <c r="N375" s="22"/>
      <c r="O375" s="22"/>
      <c r="P375" s="22"/>
      <c r="Q375" s="22"/>
    </row>
    <row r="376" spans="3:17" ht="15" customHeight="1" x14ac:dyDescent="0.3">
      <c r="D376" s="406" t="s">
        <v>115</v>
      </c>
      <c r="E376" s="56" t="s">
        <v>17</v>
      </c>
      <c r="F376" s="59">
        <v>100</v>
      </c>
      <c r="G376" s="57">
        <f>H375</f>
        <v>0</v>
      </c>
      <c r="H376" s="407">
        <f>ROUND(G376*(F376/100),2)</f>
        <v>0</v>
      </c>
      <c r="I376" s="58"/>
      <c r="J376" s="63">
        <f>J375*(1-$K$146)</f>
        <v>77000</v>
      </c>
      <c r="K376" s="174">
        <v>0.45</v>
      </c>
      <c r="L376" s="22" t="s">
        <v>5979</v>
      </c>
      <c r="M376" s="22"/>
      <c r="N376" s="22"/>
      <c r="O376" s="22"/>
      <c r="P376" s="22"/>
      <c r="Q376" s="22"/>
    </row>
    <row r="377" spans="3:17" ht="15" customHeight="1" thickBot="1" x14ac:dyDescent="0.35">
      <c r="D377" s="406" t="s">
        <v>36</v>
      </c>
      <c r="E377" s="56" t="s">
        <v>11</v>
      </c>
      <c r="F377" s="59">
        <v>12</v>
      </c>
      <c r="G377" s="57">
        <f>H376</f>
        <v>0</v>
      </c>
      <c r="H377" s="407">
        <f>ROUND(G377/F377,2)</f>
        <v>0</v>
      </c>
      <c r="I377" s="58"/>
      <c r="J377" s="22"/>
      <c r="K377" s="22"/>
      <c r="L377" s="22"/>
      <c r="M377" s="22"/>
      <c r="N377" s="22"/>
      <c r="O377" s="22"/>
      <c r="P377" s="22"/>
      <c r="Q377" s="22"/>
    </row>
    <row r="378" spans="3:17" ht="15" customHeight="1" thickBot="1" x14ac:dyDescent="0.35">
      <c r="D378" s="489" t="s">
        <v>23</v>
      </c>
      <c r="E378" s="490"/>
      <c r="F378" s="490"/>
      <c r="G378" s="491"/>
      <c r="H378" s="379">
        <f>SUBTOTAL(9,H377)</f>
        <v>0</v>
      </c>
      <c r="I378" s="185"/>
      <c r="J378" s="22"/>
      <c r="K378" s="22"/>
      <c r="L378" s="22"/>
      <c r="M378" s="22"/>
      <c r="N378" s="22"/>
      <c r="O378" s="22"/>
      <c r="P378" s="22"/>
      <c r="Q378" s="22"/>
    </row>
    <row r="379" spans="3:17" ht="19.95" customHeight="1" x14ac:dyDescent="0.3">
      <c r="D379" s="408"/>
      <c r="E379" s="409"/>
      <c r="F379" s="409"/>
      <c r="G379" s="409"/>
      <c r="H379" s="410"/>
      <c r="I379" s="58"/>
      <c r="J379" s="58"/>
      <c r="K379" s="58"/>
      <c r="L379" s="58"/>
      <c r="M379" s="58"/>
      <c r="N379" s="58"/>
      <c r="O379" s="58"/>
      <c r="P379" s="58"/>
      <c r="Q379" s="58"/>
    </row>
    <row r="380" spans="3:17" ht="19.95" customHeight="1" thickBot="1" x14ac:dyDescent="0.35">
      <c r="D380" s="360" t="s">
        <v>6042</v>
      </c>
      <c r="E380" s="22"/>
      <c r="F380" s="22"/>
      <c r="G380" s="22"/>
      <c r="H380" s="419"/>
      <c r="I380" s="58"/>
      <c r="J380" s="22"/>
      <c r="K380" s="22"/>
      <c r="L380" s="22"/>
      <c r="M380" s="22"/>
      <c r="N380" s="22"/>
      <c r="O380" s="22"/>
      <c r="P380" s="22"/>
      <c r="Q380" s="22"/>
    </row>
    <row r="381" spans="3:17" ht="15" customHeight="1" thickBot="1" x14ac:dyDescent="0.35">
      <c r="D381" s="362" t="s">
        <v>6</v>
      </c>
      <c r="E381" s="24" t="s">
        <v>7</v>
      </c>
      <c r="F381" s="24" t="s">
        <v>8</v>
      </c>
      <c r="G381" s="25" t="s">
        <v>9</v>
      </c>
      <c r="H381" s="363" t="s">
        <v>10</v>
      </c>
      <c r="I381" s="55"/>
      <c r="J381" s="22"/>
      <c r="K381" s="22"/>
      <c r="L381" s="22"/>
      <c r="M381" s="22"/>
      <c r="N381" s="22"/>
      <c r="O381" s="22"/>
      <c r="P381" s="22"/>
      <c r="Q381" s="22"/>
    </row>
    <row r="382" spans="3:17" ht="15" customHeight="1" x14ac:dyDescent="0.3">
      <c r="D382" s="406" t="s">
        <v>38</v>
      </c>
      <c r="E382" s="56" t="s">
        <v>35</v>
      </c>
      <c r="F382" s="59">
        <f>F375</f>
        <v>0</v>
      </c>
      <c r="G382" s="57">
        <f>G375</f>
        <v>92399.999999999985</v>
      </c>
      <c r="H382" s="407">
        <f>F382*G382</f>
        <v>0</v>
      </c>
      <c r="I382" s="33"/>
      <c r="J382" s="22"/>
      <c r="K382" s="22"/>
      <c r="L382" s="22"/>
      <c r="M382" s="22"/>
      <c r="N382" s="22"/>
      <c r="O382" s="22"/>
      <c r="P382" s="22"/>
      <c r="Q382" s="22"/>
    </row>
    <row r="383" spans="3:17" ht="15" customHeight="1" thickBot="1" x14ac:dyDescent="0.35">
      <c r="D383" s="406" t="s">
        <v>39</v>
      </c>
      <c r="E383" s="56" t="s">
        <v>17</v>
      </c>
      <c r="F383" s="61">
        <v>0.5</v>
      </c>
      <c r="G383" s="57">
        <f>H382</f>
        <v>0</v>
      </c>
      <c r="H383" s="407">
        <f>ROUND(G383*(F383/100),2)</f>
        <v>0</v>
      </c>
      <c r="I383" s="33"/>
      <c r="J383" s="22"/>
      <c r="K383" s="22"/>
      <c r="L383" s="22"/>
      <c r="M383" s="22"/>
      <c r="N383" s="22"/>
      <c r="O383" s="22"/>
      <c r="P383" s="22"/>
      <c r="Q383" s="22"/>
    </row>
    <row r="384" spans="3:17" ht="15" customHeight="1" thickBot="1" x14ac:dyDescent="0.35">
      <c r="D384" s="489" t="s">
        <v>23</v>
      </c>
      <c r="E384" s="490"/>
      <c r="F384" s="490"/>
      <c r="G384" s="491"/>
      <c r="H384" s="379">
        <f>SUBTOTAL(9,H383)</f>
        <v>0</v>
      </c>
      <c r="I384" s="185"/>
      <c r="J384" s="22"/>
      <c r="K384" s="22"/>
      <c r="L384" s="22"/>
      <c r="M384" s="22"/>
      <c r="N384" s="22"/>
      <c r="O384" s="22"/>
      <c r="P384" s="22"/>
      <c r="Q384" s="22"/>
    </row>
    <row r="385" spans="3:17" ht="15" customHeight="1" thickBot="1" x14ac:dyDescent="0.35">
      <c r="D385" s="380"/>
      <c r="E385" s="79"/>
      <c r="F385" s="79"/>
      <c r="G385" s="80"/>
      <c r="H385" s="379"/>
      <c r="I385" s="33"/>
      <c r="J385" s="22"/>
      <c r="K385" s="22"/>
      <c r="L385" s="22"/>
      <c r="M385" s="22"/>
      <c r="N385" s="22"/>
      <c r="O385" s="22"/>
      <c r="P385" s="22"/>
      <c r="Q385" s="22"/>
    </row>
    <row r="386" spans="3:17" ht="30" customHeight="1" thickBot="1" x14ac:dyDescent="0.35">
      <c r="D386" s="492" t="s">
        <v>9236</v>
      </c>
      <c r="E386" s="493"/>
      <c r="F386" s="493"/>
      <c r="G386" s="494"/>
      <c r="H386" s="401">
        <f>SUM(H384,H378)</f>
        <v>0</v>
      </c>
      <c r="I386" s="62"/>
      <c r="J386" s="22"/>
      <c r="K386" s="22"/>
      <c r="L386" s="22"/>
      <c r="M386" s="22"/>
      <c r="N386" s="22"/>
      <c r="O386" s="22"/>
      <c r="P386" s="22"/>
      <c r="Q386" s="22"/>
    </row>
    <row r="387" spans="3:17" ht="19.95" customHeight="1" x14ac:dyDescent="0.3">
      <c r="D387" s="495" t="str">
        <f>VLOOKUP(C390,INSUMOS!C:O,3,FALSE)</f>
        <v>Triturador Móvel 580HP - 50 mm</v>
      </c>
      <c r="E387" s="496"/>
      <c r="F387" s="496"/>
      <c r="G387" s="496"/>
      <c r="H387" s="497"/>
      <c r="I387" s="22"/>
      <c r="J387" s="22"/>
      <c r="K387" s="22"/>
      <c r="L387" s="22"/>
      <c r="M387" s="22"/>
      <c r="N387" s="22"/>
      <c r="O387" s="22"/>
      <c r="P387" s="22"/>
      <c r="Q387" s="22"/>
    </row>
    <row r="388" spans="3:17" ht="19.95" customHeight="1" thickBot="1" x14ac:dyDescent="0.35">
      <c r="D388" s="360" t="s">
        <v>6041</v>
      </c>
      <c r="E388" s="22"/>
      <c r="F388" s="22"/>
      <c r="G388" s="22"/>
      <c r="H388" s="419"/>
      <c r="I388" s="22"/>
      <c r="J388" s="22"/>
      <c r="K388" s="22"/>
      <c r="L388" s="22"/>
      <c r="M388" s="22"/>
      <c r="N388" s="22"/>
      <c r="O388" s="22"/>
      <c r="P388" s="22"/>
      <c r="Q388" s="22"/>
    </row>
    <row r="389" spans="3:17" ht="15" customHeight="1" thickBot="1" x14ac:dyDescent="0.35">
      <c r="D389" s="362" t="s">
        <v>6</v>
      </c>
      <c r="E389" s="24" t="s">
        <v>7</v>
      </c>
      <c r="F389" s="24" t="s">
        <v>8</v>
      </c>
      <c r="G389" s="25" t="s">
        <v>9</v>
      </c>
      <c r="H389" s="363" t="s">
        <v>10</v>
      </c>
      <c r="I389" s="62"/>
      <c r="J389" s="22"/>
      <c r="K389" s="22"/>
      <c r="L389" s="22"/>
      <c r="M389" s="22"/>
      <c r="N389" s="22"/>
      <c r="O389" s="22"/>
      <c r="P389" s="22"/>
      <c r="Q389" s="22"/>
    </row>
    <row r="390" spans="3:17" ht="15" customHeight="1" x14ac:dyDescent="0.3">
      <c r="C390" s="201">
        <v>50</v>
      </c>
      <c r="D390" s="406" t="s">
        <v>34</v>
      </c>
      <c r="E390" s="56" t="s">
        <v>35</v>
      </c>
      <c r="F390" s="56"/>
      <c r="G390" s="175">
        <f>J390*(1-$K390)</f>
        <v>387995.49999999994</v>
      </c>
      <c r="H390" s="407">
        <f>F390*G390</f>
        <v>0</v>
      </c>
      <c r="I390" s="58"/>
      <c r="J390" s="63">
        <f>VLOOKUP(C390,INSUMOS!C:I,6,FALSE)</f>
        <v>890000</v>
      </c>
      <c r="K390" s="184">
        <v>0.56405000000000005</v>
      </c>
      <c r="L390" s="22" t="s">
        <v>5978</v>
      </c>
      <c r="M390" s="22"/>
      <c r="N390" s="22"/>
      <c r="O390" s="22"/>
      <c r="P390" s="22"/>
      <c r="Q390" s="22"/>
    </row>
    <row r="391" spans="3:17" ht="15" customHeight="1" x14ac:dyDescent="0.3">
      <c r="D391" s="406" t="s">
        <v>115</v>
      </c>
      <c r="E391" s="56" t="s">
        <v>17</v>
      </c>
      <c r="F391" s="59">
        <v>100</v>
      </c>
      <c r="G391" s="57">
        <f>H390</f>
        <v>0</v>
      </c>
      <c r="H391" s="407">
        <f>ROUND(G391*(F391/100),2)</f>
        <v>0</v>
      </c>
      <c r="I391" s="58"/>
      <c r="J391" s="63">
        <f>J390*(1-$K$146)</f>
        <v>489500.00000000006</v>
      </c>
      <c r="K391" s="174">
        <v>0.45</v>
      </c>
      <c r="L391" s="22" t="s">
        <v>5979</v>
      </c>
      <c r="M391" s="22"/>
      <c r="N391" s="22"/>
      <c r="O391" s="22"/>
      <c r="P391" s="22"/>
      <c r="Q391" s="22"/>
    </row>
    <row r="392" spans="3:17" ht="15" customHeight="1" thickBot="1" x14ac:dyDescent="0.35">
      <c r="D392" s="406" t="s">
        <v>36</v>
      </c>
      <c r="E392" s="56" t="s">
        <v>11</v>
      </c>
      <c r="F392" s="59">
        <v>12</v>
      </c>
      <c r="G392" s="57">
        <f>H391</f>
        <v>0</v>
      </c>
      <c r="H392" s="407">
        <f>ROUND(G392/F392,2)</f>
        <v>0</v>
      </c>
      <c r="I392" s="58"/>
      <c r="J392" s="22"/>
      <c r="K392" s="22"/>
      <c r="L392" s="22"/>
      <c r="M392" s="22"/>
      <c r="N392" s="22"/>
      <c r="O392" s="22"/>
      <c r="P392" s="22"/>
      <c r="Q392" s="22"/>
    </row>
    <row r="393" spans="3:17" ht="15" customHeight="1" thickBot="1" x14ac:dyDescent="0.35">
      <c r="D393" s="489" t="s">
        <v>23</v>
      </c>
      <c r="E393" s="490"/>
      <c r="F393" s="490"/>
      <c r="G393" s="491"/>
      <c r="H393" s="379">
        <f>SUBTOTAL(9,H392)</f>
        <v>0</v>
      </c>
      <c r="I393" s="185"/>
      <c r="J393" s="22"/>
      <c r="K393" s="22"/>
      <c r="L393" s="22"/>
      <c r="M393" s="22"/>
      <c r="N393" s="22"/>
      <c r="O393" s="22"/>
      <c r="P393" s="22"/>
      <c r="Q393" s="22"/>
    </row>
    <row r="394" spans="3:17" ht="19.95" customHeight="1" x14ac:dyDescent="0.3">
      <c r="D394" s="408"/>
      <c r="E394" s="409"/>
      <c r="F394" s="409"/>
      <c r="G394" s="409"/>
      <c r="H394" s="410"/>
      <c r="I394" s="58"/>
      <c r="J394" s="58"/>
      <c r="K394" s="58"/>
      <c r="L394" s="58"/>
      <c r="M394" s="58"/>
      <c r="N394" s="58"/>
      <c r="O394" s="58"/>
      <c r="P394" s="58"/>
      <c r="Q394" s="58"/>
    </row>
    <row r="395" spans="3:17" ht="19.95" customHeight="1" thickBot="1" x14ac:dyDescent="0.35">
      <c r="D395" s="360" t="s">
        <v>6042</v>
      </c>
      <c r="E395" s="22"/>
      <c r="F395" s="22"/>
      <c r="G395" s="22"/>
      <c r="H395" s="419"/>
      <c r="I395" s="58"/>
      <c r="J395" s="22"/>
      <c r="K395" s="22"/>
      <c r="L395" s="22"/>
      <c r="M395" s="22"/>
      <c r="N395" s="22"/>
      <c r="O395" s="22"/>
      <c r="P395" s="22"/>
      <c r="Q395" s="22"/>
    </row>
    <row r="396" spans="3:17" ht="15" customHeight="1" thickBot="1" x14ac:dyDescent="0.35">
      <c r="D396" s="362" t="s">
        <v>6</v>
      </c>
      <c r="E396" s="24" t="s">
        <v>7</v>
      </c>
      <c r="F396" s="24" t="s">
        <v>8</v>
      </c>
      <c r="G396" s="25" t="s">
        <v>9</v>
      </c>
      <c r="H396" s="363" t="s">
        <v>10</v>
      </c>
      <c r="I396" s="55"/>
      <c r="J396" s="22"/>
      <c r="K396" s="22"/>
      <c r="L396" s="22"/>
      <c r="M396" s="22"/>
      <c r="N396" s="22"/>
      <c r="O396" s="22"/>
      <c r="P396" s="22"/>
      <c r="Q396" s="22"/>
    </row>
    <row r="397" spans="3:17" ht="15" customHeight="1" x14ac:dyDescent="0.3">
      <c r="D397" s="406" t="s">
        <v>38</v>
      </c>
      <c r="E397" s="56" t="s">
        <v>35</v>
      </c>
      <c r="F397" s="59">
        <f>F390</f>
        <v>0</v>
      </c>
      <c r="G397" s="57">
        <f>G390</f>
        <v>387995.49999999994</v>
      </c>
      <c r="H397" s="407">
        <f>F397*G397</f>
        <v>0</v>
      </c>
      <c r="I397" s="33"/>
      <c r="J397" s="22"/>
      <c r="K397" s="22"/>
      <c r="L397" s="22"/>
      <c r="M397" s="22"/>
      <c r="N397" s="22"/>
      <c r="O397" s="22"/>
      <c r="P397" s="22"/>
      <c r="Q397" s="22"/>
    </row>
    <row r="398" spans="3:17" ht="15" customHeight="1" thickBot="1" x14ac:dyDescent="0.35">
      <c r="D398" s="406" t="s">
        <v>39</v>
      </c>
      <c r="E398" s="56" t="s">
        <v>17</v>
      </c>
      <c r="F398" s="61">
        <v>0.5</v>
      </c>
      <c r="G398" s="57">
        <f>H397</f>
        <v>0</v>
      </c>
      <c r="H398" s="407">
        <f>ROUND(G398*(F398/100),2)</f>
        <v>0</v>
      </c>
      <c r="I398" s="33"/>
      <c r="J398" s="22"/>
      <c r="K398" s="22"/>
      <c r="L398" s="22"/>
      <c r="M398" s="22"/>
      <c r="N398" s="22"/>
      <c r="O398" s="22"/>
      <c r="P398" s="22"/>
      <c r="Q398" s="22"/>
    </row>
    <row r="399" spans="3:17" ht="15" customHeight="1" thickBot="1" x14ac:dyDescent="0.35">
      <c r="D399" s="489" t="s">
        <v>23</v>
      </c>
      <c r="E399" s="490"/>
      <c r="F399" s="490"/>
      <c r="G399" s="491"/>
      <c r="H399" s="379">
        <f>SUBTOTAL(9,H398)</f>
        <v>0</v>
      </c>
      <c r="I399" s="185"/>
      <c r="J399" s="22"/>
      <c r="K399" s="22"/>
      <c r="L399" s="22"/>
      <c r="M399" s="22"/>
      <c r="N399" s="22"/>
      <c r="O399" s="22"/>
      <c r="P399" s="22"/>
      <c r="Q399" s="22"/>
    </row>
    <row r="400" spans="3:17" ht="15" customHeight="1" thickBot="1" x14ac:dyDescent="0.35">
      <c r="D400" s="380"/>
      <c r="E400" s="79"/>
      <c r="F400" s="79"/>
      <c r="G400" s="80"/>
      <c r="H400" s="379"/>
      <c r="I400" s="33"/>
      <c r="J400" s="22"/>
      <c r="K400" s="22"/>
      <c r="L400" s="22"/>
      <c r="M400" s="22"/>
      <c r="N400" s="22"/>
      <c r="O400" s="22"/>
      <c r="P400" s="22"/>
      <c r="Q400" s="22"/>
    </row>
    <row r="401" spans="3:17" ht="30" customHeight="1" thickBot="1" x14ac:dyDescent="0.35">
      <c r="D401" s="492" t="s">
        <v>9237</v>
      </c>
      <c r="E401" s="493"/>
      <c r="F401" s="493"/>
      <c r="G401" s="494"/>
      <c r="H401" s="401">
        <f>SUM(H399,H393)</f>
        <v>0</v>
      </c>
      <c r="I401" s="62"/>
      <c r="J401" s="22"/>
      <c r="K401" s="22"/>
      <c r="L401" s="22"/>
      <c r="M401" s="22"/>
      <c r="N401" s="22"/>
      <c r="O401" s="22"/>
      <c r="P401" s="22"/>
      <c r="Q401" s="22"/>
    </row>
    <row r="402" spans="3:17" ht="12.6" customHeight="1" thickBot="1" x14ac:dyDescent="0.35">
      <c r="D402" s="400"/>
      <c r="E402" s="22"/>
      <c r="F402" s="22"/>
      <c r="G402" s="22"/>
      <c r="H402" s="361"/>
      <c r="I402" s="22"/>
      <c r="J402" s="204"/>
      <c r="K402" s="22"/>
      <c r="L402" s="22"/>
      <c r="M402" s="22"/>
      <c r="N402" s="22"/>
      <c r="O402" s="22"/>
      <c r="P402" s="22"/>
      <c r="Q402" s="22"/>
    </row>
    <row r="403" spans="3:17" ht="30" customHeight="1" thickBot="1" x14ac:dyDescent="0.35">
      <c r="D403" s="492" t="s">
        <v>45</v>
      </c>
      <c r="E403" s="493"/>
      <c r="F403" s="493"/>
      <c r="G403" s="494"/>
      <c r="H403" s="401">
        <f>SUM(H183,H225,H326,H341,H267,H356,H371,H386,H401)</f>
        <v>73715.920000000013</v>
      </c>
      <c r="I403" s="22"/>
      <c r="J403" s="22"/>
      <c r="K403" s="22"/>
      <c r="L403" s="22"/>
      <c r="M403" s="22"/>
      <c r="N403" s="22"/>
      <c r="O403" s="22"/>
      <c r="P403" s="22"/>
      <c r="Q403" s="22"/>
    </row>
    <row r="404" spans="3:17" ht="15" customHeight="1" x14ac:dyDescent="0.3">
      <c r="D404" s="400"/>
      <c r="E404" s="22"/>
      <c r="F404" s="22"/>
      <c r="G404" s="22"/>
      <c r="H404" s="361"/>
      <c r="I404" s="22"/>
      <c r="J404" s="22"/>
      <c r="K404" s="22"/>
      <c r="L404" s="22"/>
      <c r="M404" s="22"/>
      <c r="N404" s="22"/>
      <c r="O404" s="22"/>
      <c r="P404" s="22"/>
      <c r="Q404" s="22"/>
    </row>
    <row r="405" spans="3:17" ht="15" customHeight="1" x14ac:dyDescent="0.3">
      <c r="D405" s="495" t="s">
        <v>46</v>
      </c>
      <c r="E405" s="496"/>
      <c r="F405" s="496"/>
      <c r="G405" s="496"/>
      <c r="H405" s="497"/>
      <c r="I405" s="62">
        <f>H412</f>
        <v>0</v>
      </c>
      <c r="J405" s="22"/>
      <c r="K405" s="22"/>
      <c r="L405" s="22"/>
      <c r="M405" s="22"/>
      <c r="N405" s="22"/>
      <c r="O405" s="22"/>
      <c r="P405" s="22"/>
      <c r="Q405" s="22"/>
    </row>
    <row r="406" spans="3:17" ht="15" customHeight="1" thickBot="1" x14ac:dyDescent="0.35">
      <c r="D406" s="422"/>
      <c r="E406" s="23"/>
      <c r="F406" s="23"/>
      <c r="G406" s="23"/>
      <c r="H406" s="423"/>
      <c r="I406" s="22"/>
      <c r="J406" s="22"/>
      <c r="K406" s="22"/>
      <c r="L406" s="359" t="s">
        <v>6109</v>
      </c>
      <c r="M406" s="359" t="s">
        <v>6109</v>
      </c>
      <c r="N406" s="359" t="s">
        <v>6109</v>
      </c>
      <c r="O406" s="359" t="s">
        <v>6109</v>
      </c>
      <c r="P406" s="22"/>
      <c r="Q406" s="22"/>
    </row>
    <row r="407" spans="3:17" ht="15" customHeight="1" thickBot="1" x14ac:dyDescent="0.35">
      <c r="D407" s="362" t="s">
        <v>6</v>
      </c>
      <c r="E407" s="24" t="s">
        <v>7</v>
      </c>
      <c r="F407" s="24" t="s">
        <v>8</v>
      </c>
      <c r="G407" s="25" t="s">
        <v>9</v>
      </c>
      <c r="H407" s="363" t="s">
        <v>10</v>
      </c>
      <c r="I407" s="23"/>
      <c r="J407" s="22"/>
      <c r="K407" s="22"/>
      <c r="L407" s="359" t="s">
        <v>6105</v>
      </c>
      <c r="M407" s="359" t="s">
        <v>6106</v>
      </c>
      <c r="N407" s="359" t="s">
        <v>6107</v>
      </c>
      <c r="O407" s="359" t="s">
        <v>6108</v>
      </c>
      <c r="P407" s="22"/>
    </row>
    <row r="408" spans="3:17" ht="15" customHeight="1" x14ac:dyDescent="0.3">
      <c r="D408" s="364" t="s">
        <v>102</v>
      </c>
      <c r="E408" s="70" t="s">
        <v>82</v>
      </c>
      <c r="F408" s="83">
        <v>100</v>
      </c>
      <c r="G408" s="166"/>
      <c r="H408" s="365">
        <f>ROUND(F408*G408,2)</f>
        <v>0</v>
      </c>
      <c r="I408" s="33"/>
      <c r="J408" s="45">
        <v>71</v>
      </c>
      <c r="K408" s="22"/>
      <c r="L408" s="359" t="e">
        <f>VLOOKUP(L407,'ANEXO I'!C:K,5,FALSE)</f>
        <v>#N/A</v>
      </c>
      <c r="M408" s="359" t="str">
        <f>VLOOKUP(M407,'ANEXO I'!C:K,5,FALSE)</f>
        <v>Horas</v>
      </c>
      <c r="N408" s="359" t="e">
        <f>VLOOKUP(N407,'ANEXO I'!C:K,5,FALSE)*0.1</f>
        <v>#VALUE!</v>
      </c>
      <c r="O408" s="359" t="e">
        <f>VLOOKUP(O407,'ANEXO I'!C:K,5,FALSE)*0.5</f>
        <v>#N/A</v>
      </c>
      <c r="P408" s="22"/>
      <c r="Q408" s="22"/>
    </row>
    <row r="409" spans="3:17" ht="15" customHeight="1" x14ac:dyDescent="0.3">
      <c r="D409" s="424"/>
      <c r="E409" s="70"/>
      <c r="F409" s="73"/>
      <c r="G409" s="72"/>
      <c r="H409" s="365"/>
      <c r="I409" s="74"/>
      <c r="J409" s="29"/>
      <c r="K409" s="29"/>
      <c r="L409" s="359"/>
      <c r="M409" s="359"/>
      <c r="N409" s="359"/>
      <c r="O409" s="359"/>
      <c r="P409" s="22"/>
      <c r="Q409" s="22"/>
    </row>
    <row r="410" spans="3:17" ht="15" customHeight="1" thickBot="1" x14ac:dyDescent="0.35">
      <c r="D410" s="418"/>
      <c r="E410" s="68"/>
      <c r="F410" s="68"/>
      <c r="G410" s="69"/>
      <c r="H410" s="421">
        <f>TRUNC(F410*G410,2)</f>
        <v>0</v>
      </c>
      <c r="I410" s="33"/>
      <c r="J410" s="22"/>
      <c r="K410" s="22"/>
      <c r="L410" s="22"/>
      <c r="M410" s="22"/>
      <c r="N410" s="22"/>
      <c r="O410" s="22"/>
      <c r="P410" s="22"/>
      <c r="Q410" s="22"/>
    </row>
    <row r="411" spans="3:17" ht="15" customHeight="1" thickBot="1" x14ac:dyDescent="0.35">
      <c r="D411" s="498" t="s">
        <v>98</v>
      </c>
      <c r="E411" s="490"/>
      <c r="F411" s="490"/>
      <c r="G411" s="491"/>
      <c r="H411" s="379">
        <f>SUM(H408:H410)</f>
        <v>0</v>
      </c>
      <c r="I411" s="33"/>
      <c r="J411" s="22"/>
      <c r="K411" s="22"/>
      <c r="L411" s="22"/>
      <c r="M411" s="22"/>
      <c r="N411" s="22"/>
      <c r="O411" s="22"/>
      <c r="P411" s="22"/>
      <c r="Q411" s="22"/>
    </row>
    <row r="412" spans="3:17" ht="30" customHeight="1" thickBot="1" x14ac:dyDescent="0.35">
      <c r="D412" s="492" t="s">
        <v>98</v>
      </c>
      <c r="E412" s="493"/>
      <c r="F412" s="493"/>
      <c r="G412" s="494"/>
      <c r="H412" s="401">
        <f>SUM(H411)</f>
        <v>0</v>
      </c>
      <c r="I412" s="33"/>
      <c r="J412" s="22"/>
      <c r="K412" s="22"/>
      <c r="L412" s="22"/>
      <c r="M412" s="22"/>
      <c r="N412" s="22"/>
      <c r="O412" s="22"/>
      <c r="P412" s="22"/>
      <c r="Q412" s="22"/>
    </row>
    <row r="413" spans="3:17" ht="15" customHeight="1" thickBot="1" x14ac:dyDescent="0.35">
      <c r="D413" s="400"/>
      <c r="E413" s="22"/>
      <c r="F413" s="22"/>
      <c r="G413" s="22"/>
      <c r="H413" s="361"/>
      <c r="I413" s="22"/>
      <c r="J413" s="22"/>
      <c r="K413" s="22"/>
      <c r="L413" s="22"/>
      <c r="M413" s="22"/>
      <c r="N413" s="22"/>
      <c r="O413" s="22"/>
      <c r="P413" s="22"/>
      <c r="Q413" s="22"/>
    </row>
    <row r="414" spans="3:17" ht="20.100000000000001" customHeight="1" thickBot="1" x14ac:dyDescent="0.35">
      <c r="D414" s="420" t="s">
        <v>100</v>
      </c>
      <c r="E414" s="79"/>
      <c r="F414" s="79"/>
      <c r="G414" s="80"/>
      <c r="H414" s="379">
        <f>H412+H403+H139+H116</f>
        <v>108042.75</v>
      </c>
      <c r="I414" s="62">
        <f>SUM(I8:I412)</f>
        <v>108095.39000000001</v>
      </c>
      <c r="J414" s="22"/>
      <c r="K414" s="22"/>
      <c r="L414" s="22"/>
      <c r="M414" s="22"/>
      <c r="N414" s="22"/>
      <c r="O414" s="22"/>
      <c r="P414" s="22"/>
      <c r="Q414" s="22"/>
    </row>
    <row r="415" spans="3:17" ht="20.100000000000001" customHeight="1" thickBot="1" x14ac:dyDescent="0.35">
      <c r="C415" s="20" t="s">
        <v>6136</v>
      </c>
      <c r="D415" s="420" t="s">
        <v>105</v>
      </c>
      <c r="E415" s="79"/>
      <c r="F415" s="79"/>
      <c r="G415" s="80"/>
      <c r="H415" s="425">
        <v>1</v>
      </c>
      <c r="I415" s="22"/>
      <c r="J415" s="22"/>
      <c r="K415" s="22"/>
      <c r="L415" s="22"/>
      <c r="M415" s="22"/>
      <c r="N415" s="22"/>
      <c r="O415" s="22"/>
      <c r="P415" s="22"/>
      <c r="Q415" s="22"/>
    </row>
    <row r="416" spans="3:17" ht="20.100000000000001" customHeight="1" thickBot="1" x14ac:dyDescent="0.35">
      <c r="D416" s="420" t="s">
        <v>97</v>
      </c>
      <c r="E416" s="79"/>
      <c r="F416" s="79"/>
      <c r="G416" s="80"/>
      <c r="H416" s="426">
        <f>ROUND(H414/H415,3)</f>
        <v>108042.75</v>
      </c>
      <c r="I416" s="75"/>
      <c r="J416" s="22"/>
      <c r="K416" s="22"/>
      <c r="L416" s="22"/>
      <c r="M416" s="22"/>
      <c r="N416" s="22"/>
      <c r="O416" s="22"/>
      <c r="P416" s="22"/>
      <c r="Q416" s="22"/>
    </row>
    <row r="417" spans="3:17" ht="20.100000000000001" customHeight="1" thickBot="1" x14ac:dyDescent="0.35">
      <c r="D417" s="420" t="s">
        <v>4</v>
      </c>
      <c r="E417" s="79"/>
      <c r="F417" s="79"/>
      <c r="G417" s="82">
        <f>'III-BDI'!$F$25</f>
        <v>0.24779999999999999</v>
      </c>
      <c r="H417" s="426">
        <f>ROUND(H416*G417,2)</f>
        <v>26772.99</v>
      </c>
      <c r="I417" s="22"/>
      <c r="J417" s="22"/>
      <c r="K417" s="22"/>
      <c r="L417" s="22"/>
      <c r="M417" s="22"/>
      <c r="N417" s="22"/>
      <c r="O417" s="22"/>
      <c r="P417" s="22"/>
      <c r="Q417" s="22"/>
    </row>
    <row r="418" spans="3:17" ht="30" customHeight="1" x14ac:dyDescent="0.3">
      <c r="C418" s="208">
        <v>1</v>
      </c>
      <c r="D418" s="486" t="s">
        <v>99</v>
      </c>
      <c r="E418" s="487"/>
      <c r="F418" s="487"/>
      <c r="G418" s="488"/>
      <c r="H418" s="427">
        <f>SUM(H416:H417)</f>
        <v>134815.74</v>
      </c>
      <c r="I418" s="76"/>
      <c r="J418" s="22">
        <v>220.53</v>
      </c>
      <c r="K418" s="184">
        <f>H418/J418-1</f>
        <v>610.32607808461432</v>
      </c>
      <c r="L418" s="22"/>
      <c r="M418" s="22"/>
      <c r="N418" s="22"/>
      <c r="O418" s="22"/>
      <c r="P418" s="22"/>
      <c r="Q418" s="22"/>
    </row>
    <row r="419" spans="3:17" ht="15" customHeight="1" x14ac:dyDescent="0.3">
      <c r="D419" s="22"/>
      <c r="E419" s="22"/>
      <c r="F419" s="22"/>
      <c r="G419" s="22"/>
      <c r="H419" s="77"/>
      <c r="I419" s="22"/>
      <c r="J419" s="22"/>
      <c r="K419" s="22"/>
      <c r="L419" s="22"/>
      <c r="M419" s="22"/>
      <c r="N419" s="22"/>
      <c r="O419" s="22"/>
      <c r="P419" s="22"/>
      <c r="Q419" s="22"/>
    </row>
    <row r="420" spans="3:17" ht="15" customHeight="1" x14ac:dyDescent="0.3">
      <c r="D420" s="160" t="s">
        <v>152</v>
      </c>
      <c r="E420" s="118"/>
      <c r="F420" s="22"/>
      <c r="G420" s="22"/>
      <c r="H420" s="22"/>
      <c r="I420" s="22"/>
      <c r="J420" s="22"/>
      <c r="K420" s="22"/>
      <c r="L420" s="22"/>
      <c r="M420" s="22"/>
      <c r="N420" s="22"/>
      <c r="O420" s="22"/>
      <c r="P420" s="22"/>
      <c r="Q420" s="22"/>
    </row>
    <row r="421" spans="3:17" ht="15" customHeight="1" x14ac:dyDescent="0.3">
      <c r="D421" s="22"/>
      <c r="E421" s="22"/>
      <c r="F421" s="22"/>
      <c r="G421" s="22"/>
      <c r="H421" s="22"/>
      <c r="I421" s="22"/>
      <c r="J421" s="22"/>
      <c r="K421" s="22"/>
      <c r="L421" s="22"/>
      <c r="M421" s="22"/>
      <c r="N421" s="22"/>
      <c r="O421" s="22"/>
      <c r="P421" s="22"/>
      <c r="Q421" s="22"/>
    </row>
    <row r="422" spans="3:17" ht="15" customHeight="1" x14ac:dyDescent="0.3">
      <c r="D422" s="22"/>
      <c r="E422" s="22"/>
      <c r="F422" s="22"/>
      <c r="G422" s="22"/>
      <c r="H422" s="22"/>
      <c r="I422" s="22"/>
      <c r="J422" s="22"/>
      <c r="K422" s="22"/>
      <c r="L422" s="22"/>
      <c r="M422" s="22"/>
      <c r="N422" s="22"/>
      <c r="O422" s="22"/>
      <c r="P422" s="22"/>
      <c r="Q422" s="22"/>
    </row>
    <row r="423" spans="3:17" ht="15" customHeight="1" x14ac:dyDescent="0.3">
      <c r="D423" s="22"/>
      <c r="E423" s="22"/>
      <c r="F423" s="22"/>
      <c r="G423" s="22"/>
      <c r="H423" s="22"/>
      <c r="I423" s="22"/>
      <c r="J423" s="22"/>
      <c r="K423" s="22"/>
      <c r="L423" s="22"/>
      <c r="M423" s="22"/>
      <c r="N423" s="22"/>
      <c r="O423" s="22"/>
      <c r="P423" s="22"/>
      <c r="Q423" s="22"/>
    </row>
    <row r="424" spans="3:17" ht="15" customHeight="1" x14ac:dyDescent="0.3">
      <c r="D424" s="22"/>
      <c r="E424" s="22"/>
      <c r="F424" s="22"/>
      <c r="G424" s="22"/>
      <c r="H424" s="22"/>
      <c r="I424" s="22"/>
      <c r="J424" s="22"/>
      <c r="K424" s="22"/>
      <c r="L424" s="22"/>
      <c r="M424" s="22"/>
      <c r="N424" s="22"/>
      <c r="O424" s="22"/>
      <c r="P424" s="22"/>
      <c r="Q424" s="22"/>
    </row>
    <row r="425" spans="3:17" ht="15" customHeight="1" x14ac:dyDescent="0.3">
      <c r="D425" s="22"/>
      <c r="E425" s="22"/>
      <c r="F425" s="22"/>
      <c r="G425" s="22"/>
      <c r="H425" s="22"/>
      <c r="I425" s="22"/>
      <c r="J425" s="22"/>
      <c r="K425" s="22"/>
      <c r="L425" s="22"/>
      <c r="M425" s="22"/>
      <c r="N425" s="22"/>
      <c r="O425" s="22"/>
      <c r="P425" s="22"/>
      <c r="Q425" s="22"/>
    </row>
    <row r="426" spans="3:17" ht="15" customHeight="1" x14ac:dyDescent="0.3">
      <c r="D426" s="22"/>
      <c r="E426" s="22"/>
      <c r="F426" s="22"/>
      <c r="G426" s="22"/>
      <c r="H426" s="22"/>
      <c r="I426" s="22"/>
      <c r="J426" s="22"/>
      <c r="K426" s="22"/>
      <c r="L426" s="22"/>
      <c r="M426" s="22"/>
      <c r="N426" s="22"/>
      <c r="O426" s="22"/>
      <c r="P426" s="22"/>
      <c r="Q426" s="22"/>
    </row>
    <row r="427" spans="3:17" ht="15" customHeight="1" x14ac:dyDescent="0.3">
      <c r="D427" s="22"/>
      <c r="E427" s="22"/>
      <c r="F427" s="22"/>
      <c r="G427" s="22"/>
      <c r="H427" s="22"/>
      <c r="I427" s="22"/>
      <c r="J427" s="22"/>
      <c r="K427" s="22"/>
      <c r="L427" s="22"/>
      <c r="M427" s="22"/>
      <c r="N427" s="22"/>
      <c r="O427" s="22"/>
      <c r="P427" s="22"/>
      <c r="Q427" s="22"/>
    </row>
    <row r="428" spans="3:17" ht="15" customHeight="1" x14ac:dyDescent="0.3">
      <c r="D428" s="22"/>
      <c r="E428" s="22"/>
      <c r="F428" s="22"/>
      <c r="G428" s="22"/>
      <c r="H428" s="22"/>
      <c r="I428" s="22"/>
      <c r="J428" s="22"/>
      <c r="K428" s="22"/>
      <c r="L428" s="22"/>
      <c r="M428" s="22"/>
      <c r="N428" s="22"/>
      <c r="O428" s="22"/>
      <c r="P428" s="22"/>
      <c r="Q428" s="22"/>
    </row>
    <row r="429" spans="3:17" ht="15" customHeight="1" x14ac:dyDescent="0.3">
      <c r="D429" s="22"/>
      <c r="E429" s="22"/>
      <c r="F429" s="22"/>
      <c r="G429" s="22"/>
      <c r="H429" s="22"/>
      <c r="I429" s="22"/>
      <c r="J429" s="22"/>
      <c r="K429" s="22"/>
      <c r="L429" s="22"/>
      <c r="M429" s="22"/>
      <c r="N429" s="22"/>
      <c r="O429" s="22"/>
      <c r="P429" s="22"/>
      <c r="Q429" s="22"/>
    </row>
    <row r="430" spans="3:17" ht="15" customHeight="1" x14ac:dyDescent="0.3">
      <c r="D430" s="22"/>
      <c r="E430" s="22"/>
      <c r="F430" s="22"/>
      <c r="G430" s="22"/>
      <c r="H430" s="22"/>
      <c r="I430" s="22"/>
      <c r="J430" s="22"/>
      <c r="K430" s="22"/>
      <c r="L430" s="22"/>
      <c r="M430" s="22"/>
      <c r="N430" s="22"/>
      <c r="O430" s="22"/>
      <c r="P430" s="22"/>
      <c r="Q430" s="22"/>
    </row>
    <row r="431" spans="3:17" ht="15" customHeight="1" x14ac:dyDescent="0.3">
      <c r="D431" s="22"/>
      <c r="E431" s="22"/>
      <c r="F431" s="22"/>
      <c r="G431" s="22"/>
      <c r="H431" s="22"/>
      <c r="I431" s="22"/>
      <c r="J431" s="22"/>
      <c r="K431" s="22"/>
      <c r="L431" s="22"/>
      <c r="M431" s="22"/>
      <c r="N431" s="22"/>
      <c r="O431" s="22"/>
      <c r="P431" s="22"/>
      <c r="Q431" s="22"/>
    </row>
    <row r="432" spans="3:17" ht="15" customHeight="1" x14ac:dyDescent="0.3">
      <c r="D432" s="22"/>
      <c r="E432" s="22"/>
      <c r="F432" s="22"/>
      <c r="G432" s="22"/>
      <c r="H432" s="22"/>
      <c r="I432" s="22"/>
      <c r="J432" s="22"/>
      <c r="K432" s="22"/>
      <c r="L432" s="22"/>
      <c r="M432" s="22"/>
      <c r="N432" s="22"/>
      <c r="O432" s="22"/>
      <c r="P432" s="22"/>
      <c r="Q432" s="22"/>
    </row>
    <row r="433" spans="4:17" ht="15" customHeight="1" x14ac:dyDescent="0.3">
      <c r="D433" s="22"/>
      <c r="E433" s="22"/>
      <c r="F433" s="22"/>
      <c r="G433" s="22"/>
      <c r="H433" s="22"/>
      <c r="I433" s="22"/>
      <c r="J433" s="22"/>
      <c r="K433" s="22"/>
      <c r="L433" s="22"/>
      <c r="M433" s="22"/>
      <c r="N433" s="22"/>
      <c r="O433" s="22"/>
      <c r="P433" s="22"/>
      <c r="Q433" s="22"/>
    </row>
    <row r="434" spans="4:17" ht="15" customHeight="1" x14ac:dyDescent="0.3">
      <c r="D434" s="22"/>
      <c r="E434" s="22"/>
      <c r="F434" s="22"/>
      <c r="G434" s="22"/>
      <c r="H434" s="22"/>
      <c r="I434" s="22"/>
      <c r="J434" s="22"/>
      <c r="K434" s="22"/>
      <c r="L434" s="22"/>
      <c r="M434" s="22"/>
      <c r="N434" s="22"/>
      <c r="O434" s="22"/>
      <c r="P434" s="22"/>
      <c r="Q434" s="22"/>
    </row>
    <row r="435" spans="4:17" ht="15" customHeight="1" x14ac:dyDescent="0.3">
      <c r="D435" s="22"/>
      <c r="E435" s="22"/>
      <c r="F435" s="22"/>
      <c r="G435" s="22"/>
      <c r="H435" s="22"/>
      <c r="I435" s="22"/>
      <c r="J435" s="22"/>
      <c r="K435" s="22"/>
      <c r="L435" s="22"/>
      <c r="M435" s="22"/>
      <c r="N435" s="22"/>
      <c r="O435" s="22"/>
      <c r="P435" s="22"/>
      <c r="Q435" s="22"/>
    </row>
    <row r="436" spans="4:17" ht="15" customHeight="1" x14ac:dyDescent="0.3">
      <c r="D436" s="22"/>
      <c r="E436" s="22"/>
      <c r="F436" s="22"/>
      <c r="G436" s="22"/>
      <c r="H436" s="22"/>
      <c r="I436" s="22"/>
      <c r="J436" s="22"/>
      <c r="K436" s="22"/>
      <c r="L436" s="22"/>
      <c r="M436" s="22"/>
      <c r="N436" s="22"/>
      <c r="O436" s="22"/>
      <c r="P436" s="22"/>
      <c r="Q436" s="22"/>
    </row>
    <row r="437" spans="4:17" ht="15" customHeight="1" x14ac:dyDescent="0.3">
      <c r="D437" s="22"/>
      <c r="E437" s="22"/>
      <c r="F437" s="22"/>
      <c r="G437" s="22"/>
      <c r="H437" s="22"/>
      <c r="I437" s="22"/>
      <c r="J437" s="22"/>
      <c r="K437" s="22"/>
      <c r="L437" s="22"/>
      <c r="M437" s="22"/>
      <c r="N437" s="22"/>
      <c r="O437" s="22"/>
      <c r="P437" s="22"/>
      <c r="Q437" s="22"/>
    </row>
    <row r="438" spans="4:17" ht="15" customHeight="1" x14ac:dyDescent="0.3">
      <c r="D438" s="22"/>
      <c r="E438" s="22"/>
      <c r="F438" s="22"/>
      <c r="G438" s="22"/>
      <c r="H438" s="22"/>
      <c r="I438" s="22"/>
      <c r="J438" s="22"/>
      <c r="K438" s="22"/>
      <c r="L438" s="22"/>
      <c r="M438" s="22"/>
      <c r="N438" s="22"/>
      <c r="O438" s="22"/>
      <c r="P438" s="22"/>
      <c r="Q438" s="22"/>
    </row>
    <row r="439" spans="4:17" ht="15" customHeight="1" x14ac:dyDescent="0.3">
      <c r="D439" s="22"/>
      <c r="E439" s="22"/>
      <c r="F439" s="22"/>
      <c r="G439" s="22"/>
      <c r="H439" s="22"/>
      <c r="I439" s="22"/>
      <c r="J439" s="22"/>
      <c r="K439" s="22"/>
      <c r="L439" s="22"/>
      <c r="M439" s="22"/>
      <c r="N439" s="22"/>
      <c r="O439" s="22"/>
      <c r="P439" s="22"/>
      <c r="Q439" s="22"/>
    </row>
    <row r="440" spans="4:17" ht="15" customHeight="1" x14ac:dyDescent="0.3">
      <c r="D440" s="22"/>
      <c r="E440" s="22"/>
      <c r="F440" s="22"/>
      <c r="G440" s="22"/>
      <c r="H440" s="22"/>
      <c r="I440" s="22"/>
      <c r="J440" s="22"/>
      <c r="K440" s="22"/>
      <c r="L440" s="22"/>
      <c r="M440" s="22"/>
      <c r="N440" s="22"/>
      <c r="O440" s="22"/>
      <c r="P440" s="22"/>
      <c r="Q440" s="22"/>
    </row>
    <row r="441" spans="4:17" ht="15" customHeight="1" x14ac:dyDescent="0.3">
      <c r="D441" s="22"/>
      <c r="E441" s="22"/>
      <c r="F441" s="22"/>
      <c r="G441" s="22"/>
      <c r="H441" s="22"/>
      <c r="I441" s="22"/>
      <c r="J441" s="22"/>
      <c r="K441" s="22"/>
      <c r="L441" s="22"/>
      <c r="M441" s="22"/>
      <c r="N441" s="22"/>
      <c r="O441" s="22"/>
      <c r="P441" s="22"/>
      <c r="Q441" s="22"/>
    </row>
    <row r="442" spans="4:17" ht="15" customHeight="1" x14ac:dyDescent="0.3">
      <c r="D442" s="22"/>
      <c r="E442" s="22"/>
      <c r="F442" s="22"/>
      <c r="G442" s="22"/>
      <c r="H442" s="22"/>
      <c r="I442" s="22"/>
      <c r="J442" s="22"/>
      <c r="K442" s="22"/>
      <c r="L442" s="22"/>
      <c r="M442" s="22"/>
      <c r="N442" s="22"/>
      <c r="O442" s="22"/>
      <c r="P442" s="22"/>
      <c r="Q442" s="22"/>
    </row>
    <row r="443" spans="4:17" ht="15" customHeight="1" x14ac:dyDescent="0.3">
      <c r="D443" s="22"/>
      <c r="E443" s="22"/>
      <c r="F443" s="22"/>
      <c r="G443" s="22"/>
      <c r="H443" s="22"/>
      <c r="I443" s="22"/>
      <c r="J443" s="22"/>
      <c r="K443" s="22"/>
      <c r="L443" s="22"/>
      <c r="M443" s="22"/>
      <c r="N443" s="22"/>
      <c r="O443" s="22"/>
      <c r="P443" s="22"/>
      <c r="Q443" s="22"/>
    </row>
    <row r="444" spans="4:17" ht="15" customHeight="1" x14ac:dyDescent="0.3">
      <c r="D444" s="22"/>
      <c r="E444" s="22"/>
      <c r="F444" s="22"/>
      <c r="G444" s="22"/>
      <c r="H444" s="22"/>
      <c r="I444" s="22"/>
      <c r="J444" s="22"/>
      <c r="K444" s="22"/>
      <c r="L444" s="22"/>
      <c r="M444" s="22"/>
      <c r="N444" s="22"/>
      <c r="O444" s="22"/>
      <c r="P444" s="22"/>
      <c r="Q444" s="22"/>
    </row>
    <row r="445" spans="4:17" ht="15" customHeight="1" x14ac:dyDescent="0.3">
      <c r="D445" s="22"/>
      <c r="E445" s="22"/>
      <c r="F445" s="22"/>
      <c r="G445" s="22"/>
      <c r="H445" s="22"/>
      <c r="I445" s="22"/>
      <c r="J445" s="22"/>
      <c r="K445" s="22"/>
      <c r="L445" s="22"/>
      <c r="M445" s="22"/>
      <c r="N445" s="22"/>
      <c r="O445" s="22"/>
      <c r="P445" s="22"/>
      <c r="Q445" s="22"/>
    </row>
    <row r="446" spans="4:17" ht="15" customHeight="1" x14ac:dyDescent="0.3">
      <c r="D446" s="22"/>
      <c r="E446" s="22"/>
      <c r="F446" s="22"/>
      <c r="G446" s="22"/>
      <c r="H446" s="22"/>
      <c r="I446" s="22"/>
      <c r="J446" s="22"/>
      <c r="K446" s="22"/>
      <c r="L446" s="22"/>
      <c r="M446" s="22"/>
      <c r="N446" s="22"/>
      <c r="O446" s="22"/>
      <c r="P446" s="22"/>
      <c r="Q446" s="22"/>
    </row>
    <row r="447" spans="4:17" ht="15" customHeight="1" x14ac:dyDescent="0.3">
      <c r="D447" s="22"/>
      <c r="E447" s="22"/>
      <c r="F447" s="22"/>
      <c r="G447" s="22"/>
      <c r="H447" s="22"/>
      <c r="I447" s="22"/>
      <c r="J447" s="22"/>
      <c r="K447" s="22"/>
      <c r="L447" s="22"/>
      <c r="M447" s="22"/>
      <c r="N447" s="22"/>
      <c r="O447" s="22"/>
      <c r="P447" s="22"/>
      <c r="Q447" s="22"/>
    </row>
    <row r="448" spans="4:17" ht="15" customHeight="1" x14ac:dyDescent="0.3">
      <c r="D448" s="22"/>
      <c r="E448" s="22"/>
      <c r="F448" s="22"/>
      <c r="G448" s="22"/>
      <c r="H448" s="22"/>
      <c r="I448" s="22"/>
      <c r="J448" s="22"/>
      <c r="K448" s="22"/>
      <c r="L448" s="22"/>
      <c r="M448" s="22"/>
      <c r="N448" s="22"/>
      <c r="O448" s="22"/>
      <c r="P448" s="22"/>
      <c r="Q448" s="22"/>
    </row>
    <row r="449" spans="4:17" ht="15" customHeight="1" x14ac:dyDescent="0.3">
      <c r="D449" s="22"/>
      <c r="E449" s="22"/>
      <c r="F449" s="22"/>
      <c r="G449" s="22"/>
      <c r="H449" s="22"/>
      <c r="I449" s="22"/>
      <c r="J449" s="22"/>
      <c r="K449" s="22"/>
      <c r="L449" s="22"/>
      <c r="M449" s="22"/>
      <c r="N449" s="22"/>
      <c r="O449" s="22"/>
      <c r="P449" s="22"/>
      <c r="Q449" s="22"/>
    </row>
    <row r="450" spans="4:17" ht="15" customHeight="1" x14ac:dyDescent="0.3">
      <c r="D450" s="22"/>
      <c r="E450" s="22"/>
      <c r="F450" s="22"/>
      <c r="G450" s="22"/>
      <c r="H450" s="22"/>
      <c r="I450" s="22"/>
      <c r="J450" s="22"/>
      <c r="K450" s="22"/>
      <c r="L450" s="22"/>
      <c r="M450" s="22"/>
      <c r="N450" s="22"/>
      <c r="O450" s="22"/>
      <c r="P450" s="22"/>
      <c r="Q450" s="22"/>
    </row>
    <row r="451" spans="4:17" ht="15" customHeight="1" x14ac:dyDescent="0.3">
      <c r="D451" s="22"/>
      <c r="E451" s="22"/>
      <c r="F451" s="22"/>
      <c r="G451" s="22"/>
      <c r="H451" s="22"/>
      <c r="I451" s="22"/>
      <c r="J451" s="22"/>
      <c r="K451" s="22"/>
      <c r="L451" s="22"/>
      <c r="M451" s="22"/>
      <c r="N451" s="22"/>
      <c r="O451" s="22"/>
      <c r="P451" s="22"/>
      <c r="Q451" s="22"/>
    </row>
    <row r="452" spans="4:17" ht="15" customHeight="1" x14ac:dyDescent="0.3">
      <c r="D452" s="22"/>
      <c r="E452" s="22"/>
      <c r="F452" s="22"/>
      <c r="G452" s="22"/>
      <c r="H452" s="22"/>
      <c r="I452" s="22"/>
      <c r="J452" s="22"/>
      <c r="K452" s="22"/>
      <c r="L452" s="22"/>
      <c r="M452" s="22"/>
      <c r="N452" s="22"/>
      <c r="O452" s="22"/>
      <c r="P452" s="22"/>
      <c r="Q452" s="22"/>
    </row>
    <row r="453" spans="4:17" ht="15" customHeight="1" x14ac:dyDescent="0.3">
      <c r="D453" s="22"/>
      <c r="E453" s="22"/>
      <c r="F453" s="22"/>
      <c r="G453" s="22"/>
      <c r="H453" s="22"/>
      <c r="I453" s="22"/>
      <c r="J453" s="22"/>
      <c r="K453" s="22"/>
      <c r="L453" s="22"/>
      <c r="M453" s="22"/>
      <c r="N453" s="22"/>
      <c r="O453" s="22"/>
      <c r="P453" s="22"/>
      <c r="Q453" s="22"/>
    </row>
    <row r="454" spans="4:17" ht="15" customHeight="1" x14ac:dyDescent="0.3">
      <c r="D454" s="22"/>
      <c r="E454" s="22"/>
      <c r="F454" s="22"/>
      <c r="G454" s="22"/>
      <c r="H454" s="22"/>
      <c r="I454" s="22"/>
      <c r="J454" s="22"/>
      <c r="K454" s="22"/>
      <c r="L454" s="22"/>
      <c r="M454" s="22"/>
      <c r="N454" s="22"/>
      <c r="O454" s="22"/>
      <c r="P454" s="22"/>
      <c r="Q454" s="22"/>
    </row>
    <row r="455" spans="4:17" ht="15" customHeight="1" x14ac:dyDescent="0.3">
      <c r="D455" s="22"/>
      <c r="E455" s="22"/>
      <c r="F455" s="22"/>
      <c r="G455" s="22"/>
      <c r="H455" s="22"/>
      <c r="I455" s="22"/>
      <c r="J455" s="22"/>
      <c r="K455" s="22"/>
      <c r="L455" s="22"/>
      <c r="M455" s="22"/>
      <c r="N455" s="22"/>
      <c r="O455" s="22"/>
      <c r="P455" s="22"/>
      <c r="Q455" s="22"/>
    </row>
    <row r="456" spans="4:17" ht="15" customHeight="1" x14ac:dyDescent="0.3">
      <c r="D456" s="22"/>
      <c r="E456" s="22"/>
      <c r="F456" s="22"/>
      <c r="G456" s="22"/>
      <c r="H456" s="22"/>
      <c r="I456" s="22"/>
      <c r="J456" s="22"/>
      <c r="K456" s="22"/>
      <c r="L456" s="22"/>
      <c r="M456" s="22"/>
      <c r="N456" s="22"/>
      <c r="O456" s="22"/>
      <c r="P456" s="22"/>
      <c r="Q456" s="22"/>
    </row>
    <row r="457" spans="4:17" ht="15" customHeight="1" x14ac:dyDescent="0.3">
      <c r="D457" s="22"/>
      <c r="E457" s="22"/>
      <c r="F457" s="22"/>
      <c r="G457" s="22"/>
      <c r="H457" s="22"/>
      <c r="I457" s="22"/>
      <c r="J457" s="22"/>
      <c r="K457" s="22"/>
      <c r="L457" s="22"/>
      <c r="M457" s="22"/>
      <c r="N457" s="22"/>
      <c r="O457" s="22"/>
      <c r="P457" s="22"/>
      <c r="Q457" s="22"/>
    </row>
    <row r="458" spans="4:17" ht="15" customHeight="1" x14ac:dyDescent="0.3">
      <c r="D458" s="22"/>
      <c r="E458" s="22"/>
      <c r="F458" s="22"/>
      <c r="G458" s="22"/>
      <c r="H458" s="22"/>
      <c r="I458" s="22"/>
      <c r="J458" s="22"/>
      <c r="K458" s="22"/>
      <c r="L458" s="22"/>
      <c r="M458" s="22"/>
      <c r="N458" s="22"/>
      <c r="O458" s="22"/>
      <c r="P458" s="22"/>
      <c r="Q458" s="22"/>
    </row>
    <row r="459" spans="4:17" ht="15" customHeight="1" x14ac:dyDescent="0.3">
      <c r="D459" s="22"/>
      <c r="E459" s="22"/>
      <c r="F459" s="22"/>
      <c r="G459" s="22"/>
      <c r="H459" s="22"/>
      <c r="I459" s="22"/>
      <c r="J459" s="22"/>
      <c r="K459" s="22"/>
      <c r="L459" s="22"/>
      <c r="M459" s="22"/>
      <c r="N459" s="22"/>
      <c r="O459" s="22"/>
      <c r="P459" s="22"/>
      <c r="Q459" s="22"/>
    </row>
    <row r="460" spans="4:17" ht="15" customHeight="1" x14ac:dyDescent="0.3">
      <c r="D460" s="22"/>
      <c r="E460" s="22"/>
      <c r="F460" s="22"/>
      <c r="G460" s="22"/>
      <c r="H460" s="22"/>
      <c r="I460" s="22"/>
      <c r="J460" s="22"/>
      <c r="K460" s="22"/>
      <c r="L460" s="22"/>
      <c r="M460" s="22"/>
      <c r="N460" s="22"/>
      <c r="O460" s="22"/>
      <c r="P460" s="22"/>
      <c r="Q460" s="22"/>
    </row>
    <row r="461" spans="4:17" ht="15" customHeight="1" x14ac:dyDescent="0.3">
      <c r="D461" s="22"/>
      <c r="E461" s="22"/>
      <c r="F461" s="22"/>
      <c r="G461" s="22"/>
      <c r="H461" s="22"/>
      <c r="I461" s="22"/>
      <c r="J461" s="22"/>
      <c r="K461" s="22"/>
      <c r="L461" s="22"/>
      <c r="M461" s="22"/>
      <c r="N461" s="22"/>
      <c r="O461" s="22"/>
      <c r="P461" s="22"/>
      <c r="Q461" s="22"/>
    </row>
    <row r="462" spans="4:17" ht="15" customHeight="1" x14ac:dyDescent="0.3">
      <c r="D462" s="22"/>
      <c r="E462" s="22"/>
      <c r="F462" s="22"/>
      <c r="G462" s="22"/>
      <c r="H462" s="22"/>
      <c r="I462" s="22"/>
      <c r="J462" s="22"/>
      <c r="K462" s="22"/>
      <c r="L462" s="22"/>
      <c r="M462" s="22"/>
      <c r="N462" s="22"/>
      <c r="O462" s="22"/>
      <c r="P462" s="22"/>
      <c r="Q462" s="22"/>
    </row>
    <row r="463" spans="4:17" ht="15" customHeight="1" x14ac:dyDescent="0.3">
      <c r="D463" s="22"/>
      <c r="E463" s="22"/>
      <c r="F463" s="22"/>
      <c r="G463" s="22"/>
      <c r="H463" s="22"/>
      <c r="I463" s="22"/>
      <c r="J463" s="22"/>
      <c r="K463" s="22"/>
      <c r="L463" s="22"/>
      <c r="M463" s="22"/>
      <c r="N463" s="22"/>
      <c r="O463" s="22"/>
      <c r="P463" s="22"/>
      <c r="Q463" s="22"/>
    </row>
    <row r="464" spans="4:17" ht="15" customHeight="1" x14ac:dyDescent="0.3">
      <c r="D464" s="22"/>
      <c r="E464" s="22"/>
      <c r="F464" s="22"/>
      <c r="G464" s="22"/>
      <c r="H464" s="22"/>
      <c r="I464" s="22"/>
      <c r="J464" s="22"/>
      <c r="K464" s="22"/>
      <c r="L464" s="22"/>
      <c r="M464" s="22"/>
      <c r="N464" s="22"/>
      <c r="O464" s="22"/>
      <c r="P464" s="22"/>
      <c r="Q464" s="22"/>
    </row>
    <row r="465" spans="4:17" ht="15" customHeight="1" x14ac:dyDescent="0.3">
      <c r="D465" s="22"/>
      <c r="E465" s="22"/>
      <c r="F465" s="22"/>
      <c r="G465" s="22"/>
      <c r="H465" s="22"/>
      <c r="I465" s="22"/>
      <c r="J465" s="22"/>
      <c r="K465" s="22"/>
      <c r="L465" s="22"/>
      <c r="M465" s="22"/>
      <c r="N465" s="22"/>
      <c r="O465" s="22"/>
      <c r="P465" s="22"/>
      <c r="Q465" s="22"/>
    </row>
    <row r="466" spans="4:17" ht="15" customHeight="1" x14ac:dyDescent="0.3">
      <c r="D466" s="22"/>
      <c r="E466" s="22"/>
      <c r="F466" s="22"/>
      <c r="G466" s="22"/>
      <c r="H466" s="22"/>
      <c r="I466" s="22"/>
      <c r="J466" s="22"/>
      <c r="K466" s="22"/>
      <c r="L466" s="22"/>
      <c r="M466" s="22"/>
      <c r="N466" s="22"/>
      <c r="O466" s="22"/>
      <c r="P466" s="22"/>
      <c r="Q466" s="22"/>
    </row>
    <row r="467" spans="4:17" ht="15" customHeight="1" x14ac:dyDescent="0.3">
      <c r="D467" s="22"/>
      <c r="E467" s="22"/>
      <c r="F467" s="22"/>
      <c r="G467" s="22"/>
      <c r="H467" s="22"/>
      <c r="I467" s="22"/>
      <c r="J467" s="22"/>
      <c r="K467" s="22"/>
      <c r="L467" s="22"/>
      <c r="M467" s="22"/>
      <c r="N467" s="22"/>
      <c r="O467" s="22"/>
      <c r="P467" s="22"/>
      <c r="Q467" s="22"/>
    </row>
    <row r="468" spans="4:17" ht="15" customHeight="1" x14ac:dyDescent="0.3">
      <c r="D468" s="22"/>
      <c r="E468" s="22"/>
      <c r="F468" s="22"/>
      <c r="G468" s="22"/>
      <c r="H468" s="22"/>
      <c r="I468" s="22"/>
      <c r="J468" s="22"/>
      <c r="K468" s="22"/>
      <c r="L468" s="22"/>
      <c r="M468" s="22"/>
      <c r="N468" s="22"/>
      <c r="O468" s="22"/>
      <c r="P468" s="22"/>
      <c r="Q468" s="22"/>
    </row>
    <row r="469" spans="4:17" ht="15" customHeight="1" x14ac:dyDescent="0.3">
      <c r="D469" s="22"/>
      <c r="E469" s="22"/>
      <c r="F469" s="22"/>
      <c r="G469" s="22"/>
      <c r="H469" s="22"/>
      <c r="I469" s="22"/>
      <c r="J469" s="22"/>
      <c r="K469" s="22"/>
      <c r="L469" s="22"/>
      <c r="M469" s="22"/>
      <c r="N469" s="22"/>
      <c r="O469" s="22"/>
      <c r="P469" s="22"/>
      <c r="Q469" s="22"/>
    </row>
    <row r="470" spans="4:17" ht="15" customHeight="1" x14ac:dyDescent="0.3">
      <c r="D470" s="22"/>
      <c r="E470" s="22"/>
      <c r="F470" s="22"/>
      <c r="G470" s="22"/>
      <c r="H470" s="22"/>
      <c r="I470" s="22"/>
      <c r="J470" s="22"/>
      <c r="K470" s="22"/>
      <c r="L470" s="22"/>
      <c r="M470" s="22"/>
      <c r="N470" s="22"/>
      <c r="O470" s="22"/>
      <c r="P470" s="22"/>
      <c r="Q470" s="22"/>
    </row>
    <row r="471" spans="4:17" ht="15" customHeight="1" x14ac:dyDescent="0.3">
      <c r="D471" s="22"/>
      <c r="E471" s="22"/>
      <c r="F471" s="22"/>
      <c r="G471" s="22"/>
      <c r="H471" s="22"/>
      <c r="I471" s="22"/>
      <c r="J471" s="22"/>
      <c r="K471" s="22"/>
      <c r="L471" s="22"/>
      <c r="M471" s="22"/>
      <c r="N471" s="22"/>
      <c r="O471" s="22"/>
      <c r="P471" s="22"/>
      <c r="Q471" s="22"/>
    </row>
    <row r="472" spans="4:17" ht="15" customHeight="1" x14ac:dyDescent="0.3">
      <c r="D472" s="22"/>
      <c r="E472" s="22"/>
      <c r="F472" s="22"/>
      <c r="G472" s="22"/>
      <c r="H472" s="22"/>
      <c r="I472" s="22"/>
      <c r="J472" s="22"/>
      <c r="K472" s="22"/>
      <c r="L472" s="22"/>
      <c r="M472" s="22"/>
      <c r="N472" s="22"/>
      <c r="O472" s="22"/>
      <c r="P472" s="22"/>
      <c r="Q472" s="22"/>
    </row>
    <row r="473" spans="4:17" ht="15" customHeight="1" x14ac:dyDescent="0.3">
      <c r="D473" s="22"/>
      <c r="E473" s="22"/>
      <c r="F473" s="22"/>
      <c r="G473" s="22"/>
      <c r="H473" s="22"/>
      <c r="I473" s="22"/>
      <c r="J473" s="22"/>
      <c r="K473" s="22"/>
      <c r="L473" s="22"/>
      <c r="M473" s="22"/>
      <c r="N473" s="22"/>
      <c r="O473" s="22"/>
      <c r="P473" s="22"/>
      <c r="Q473" s="22"/>
    </row>
    <row r="474" spans="4:17" ht="15" customHeight="1" x14ac:dyDescent="0.3">
      <c r="D474" s="22"/>
      <c r="E474" s="22"/>
      <c r="F474" s="22"/>
      <c r="G474" s="22"/>
      <c r="H474" s="22"/>
      <c r="I474" s="22"/>
      <c r="J474" s="22"/>
      <c r="K474" s="22"/>
      <c r="L474" s="22"/>
      <c r="M474" s="22"/>
      <c r="N474" s="22"/>
      <c r="O474" s="22"/>
      <c r="P474" s="22"/>
      <c r="Q474" s="22"/>
    </row>
    <row r="475" spans="4:17" ht="15" customHeight="1" x14ac:dyDescent="0.3">
      <c r="D475" s="22"/>
      <c r="E475" s="22"/>
      <c r="F475" s="22"/>
      <c r="G475" s="22"/>
      <c r="H475" s="22"/>
      <c r="I475" s="22"/>
      <c r="J475" s="22"/>
      <c r="K475" s="22"/>
      <c r="L475" s="22"/>
      <c r="M475" s="22"/>
      <c r="N475" s="22"/>
      <c r="O475" s="22"/>
      <c r="P475" s="22"/>
      <c r="Q475" s="22"/>
    </row>
    <row r="476" spans="4:17" ht="15" customHeight="1" x14ac:dyDescent="0.3">
      <c r="D476" s="22"/>
      <c r="E476" s="22"/>
      <c r="F476" s="22"/>
      <c r="G476" s="22"/>
      <c r="H476" s="22"/>
      <c r="I476" s="22"/>
      <c r="J476" s="22"/>
      <c r="K476" s="22"/>
      <c r="L476" s="22"/>
      <c r="M476" s="22"/>
      <c r="N476" s="22"/>
      <c r="O476" s="22"/>
      <c r="P476" s="22"/>
      <c r="Q476" s="22"/>
    </row>
    <row r="477" spans="4:17" ht="15" customHeight="1" x14ac:dyDescent="0.3">
      <c r="D477" s="22"/>
      <c r="E477" s="22"/>
      <c r="F477" s="22"/>
      <c r="G477" s="22"/>
      <c r="H477" s="22"/>
      <c r="I477" s="22"/>
      <c r="J477" s="22"/>
      <c r="K477" s="22"/>
      <c r="L477" s="22"/>
      <c r="M477" s="22"/>
      <c r="N477" s="22"/>
      <c r="O477" s="22"/>
      <c r="P477" s="22"/>
      <c r="Q477" s="22"/>
    </row>
    <row r="478" spans="4:17" ht="15" customHeight="1" x14ac:dyDescent="0.3">
      <c r="D478" s="22"/>
      <c r="E478" s="22"/>
      <c r="F478" s="22"/>
      <c r="G478" s="22"/>
      <c r="H478" s="22"/>
      <c r="I478" s="22"/>
      <c r="J478" s="22"/>
      <c r="K478" s="22"/>
      <c r="L478" s="22"/>
      <c r="M478" s="22"/>
      <c r="N478" s="22"/>
      <c r="O478" s="22"/>
      <c r="P478" s="22"/>
      <c r="Q478" s="22"/>
    </row>
    <row r="479" spans="4:17" ht="15" customHeight="1" x14ac:dyDescent="0.3">
      <c r="D479" s="22"/>
      <c r="E479" s="22"/>
      <c r="F479" s="22"/>
      <c r="G479" s="22"/>
      <c r="H479" s="22"/>
      <c r="I479" s="22"/>
      <c r="J479" s="22"/>
      <c r="K479" s="22"/>
      <c r="L479" s="22"/>
      <c r="M479" s="22"/>
      <c r="N479" s="22"/>
      <c r="O479" s="22"/>
      <c r="P479" s="22"/>
      <c r="Q479" s="22"/>
    </row>
    <row r="480" spans="4:17" ht="15" customHeight="1" x14ac:dyDescent="0.3">
      <c r="D480" s="22"/>
      <c r="E480" s="22"/>
      <c r="F480" s="22"/>
      <c r="G480" s="22"/>
      <c r="H480" s="22"/>
      <c r="I480" s="22"/>
      <c r="J480" s="22"/>
      <c r="K480" s="22"/>
      <c r="L480" s="22"/>
      <c r="M480" s="22"/>
      <c r="N480" s="22"/>
      <c r="O480" s="22"/>
      <c r="P480" s="22"/>
      <c r="Q480" s="22"/>
    </row>
    <row r="481" spans="4:17" ht="15" customHeight="1" x14ac:dyDescent="0.3">
      <c r="D481" s="22"/>
      <c r="E481" s="22"/>
      <c r="F481" s="22"/>
      <c r="G481" s="22"/>
      <c r="H481" s="22"/>
      <c r="I481" s="22"/>
      <c r="J481" s="22"/>
      <c r="K481" s="22"/>
      <c r="L481" s="22"/>
      <c r="M481" s="22"/>
      <c r="N481" s="22"/>
      <c r="O481" s="22"/>
      <c r="P481" s="22"/>
      <c r="Q481" s="22"/>
    </row>
    <row r="482" spans="4:17" ht="15" customHeight="1" x14ac:dyDescent="0.3">
      <c r="D482" s="22"/>
      <c r="E482" s="22"/>
      <c r="F482" s="22"/>
      <c r="G482" s="22"/>
      <c r="H482" s="22"/>
      <c r="I482" s="22"/>
      <c r="J482" s="22"/>
      <c r="K482" s="22"/>
      <c r="L482" s="22"/>
      <c r="M482" s="22"/>
      <c r="N482" s="22"/>
      <c r="O482" s="22"/>
      <c r="P482" s="22"/>
      <c r="Q482" s="22"/>
    </row>
    <row r="483" spans="4:17" ht="15" customHeight="1" x14ac:dyDescent="0.3">
      <c r="D483" s="22"/>
      <c r="E483" s="22"/>
      <c r="F483" s="22"/>
      <c r="G483" s="22"/>
      <c r="H483" s="22"/>
      <c r="I483" s="22"/>
      <c r="J483" s="22"/>
      <c r="K483" s="22"/>
      <c r="L483" s="22"/>
      <c r="M483" s="22"/>
      <c r="N483" s="22"/>
      <c r="O483" s="22"/>
      <c r="P483" s="22"/>
      <c r="Q483" s="22"/>
    </row>
    <row r="484" spans="4:17" ht="15" customHeight="1" x14ac:dyDescent="0.3">
      <c r="D484" s="22"/>
      <c r="E484" s="22"/>
      <c r="F484" s="22"/>
      <c r="G484" s="22"/>
      <c r="H484" s="22"/>
      <c r="I484" s="22"/>
      <c r="J484" s="22"/>
      <c r="K484" s="22"/>
      <c r="L484" s="22"/>
      <c r="M484" s="22"/>
      <c r="N484" s="22"/>
      <c r="O484" s="22"/>
      <c r="P484" s="22"/>
      <c r="Q484" s="22"/>
    </row>
    <row r="485" spans="4:17" ht="15" customHeight="1" x14ac:dyDescent="0.3">
      <c r="D485" s="22"/>
      <c r="E485" s="22"/>
      <c r="F485" s="22"/>
      <c r="G485" s="22"/>
      <c r="H485" s="22"/>
      <c r="I485" s="22"/>
      <c r="J485" s="22"/>
      <c r="K485" s="22"/>
      <c r="L485" s="22"/>
      <c r="M485" s="22"/>
      <c r="N485" s="22"/>
      <c r="O485" s="22"/>
      <c r="P485" s="22"/>
      <c r="Q485" s="22"/>
    </row>
    <row r="486" spans="4:17" ht="15" customHeight="1" x14ac:dyDescent="0.3">
      <c r="D486" s="22"/>
      <c r="E486" s="22"/>
      <c r="F486" s="22"/>
      <c r="G486" s="22"/>
      <c r="H486" s="22"/>
      <c r="I486" s="22"/>
      <c r="J486" s="22"/>
      <c r="K486" s="22"/>
      <c r="L486" s="22"/>
      <c r="M486" s="22"/>
      <c r="N486" s="22"/>
      <c r="O486" s="22"/>
      <c r="P486" s="22"/>
      <c r="Q486" s="22"/>
    </row>
    <row r="487" spans="4:17" ht="15" customHeight="1" x14ac:dyDescent="0.3">
      <c r="D487" s="22"/>
      <c r="E487" s="22"/>
      <c r="F487" s="22"/>
      <c r="G487" s="22"/>
      <c r="H487" s="22"/>
      <c r="I487" s="22"/>
      <c r="J487" s="22"/>
      <c r="K487" s="22"/>
      <c r="L487" s="22"/>
      <c r="M487" s="22"/>
      <c r="N487" s="22"/>
      <c r="O487" s="22"/>
      <c r="P487" s="22"/>
      <c r="Q487" s="22"/>
    </row>
    <row r="488" spans="4:17" ht="15" customHeight="1" x14ac:dyDescent="0.3">
      <c r="D488" s="22"/>
      <c r="E488" s="22"/>
      <c r="F488" s="22"/>
      <c r="G488" s="22"/>
      <c r="H488" s="22"/>
      <c r="I488" s="22"/>
      <c r="J488" s="22"/>
      <c r="K488" s="22"/>
      <c r="L488" s="22"/>
      <c r="M488" s="22"/>
      <c r="N488" s="22"/>
      <c r="O488" s="22"/>
      <c r="P488" s="22"/>
      <c r="Q488" s="22"/>
    </row>
    <row r="489" spans="4:17" ht="15" customHeight="1" x14ac:dyDescent="0.3">
      <c r="D489" s="22"/>
      <c r="E489" s="22"/>
      <c r="F489" s="22"/>
      <c r="G489" s="22"/>
      <c r="H489" s="22"/>
      <c r="I489" s="22"/>
      <c r="J489" s="22"/>
      <c r="K489" s="22"/>
      <c r="L489" s="22"/>
      <c r="M489" s="22"/>
      <c r="N489" s="22"/>
      <c r="O489" s="22"/>
      <c r="P489" s="22"/>
      <c r="Q489" s="22"/>
    </row>
    <row r="490" spans="4:17" ht="15" customHeight="1" x14ac:dyDescent="0.3">
      <c r="D490" s="22"/>
      <c r="E490" s="22"/>
      <c r="F490" s="22"/>
      <c r="G490" s="22"/>
      <c r="H490" s="22"/>
      <c r="I490" s="22"/>
      <c r="J490" s="22"/>
      <c r="K490" s="22"/>
      <c r="L490" s="22"/>
      <c r="M490" s="22"/>
      <c r="N490" s="22"/>
      <c r="O490" s="22"/>
      <c r="P490" s="22"/>
      <c r="Q490" s="22"/>
    </row>
    <row r="491" spans="4:17" ht="15" customHeight="1" x14ac:dyDescent="0.3">
      <c r="D491" s="22"/>
      <c r="E491" s="22"/>
      <c r="F491" s="22"/>
      <c r="G491" s="22"/>
      <c r="H491" s="22"/>
      <c r="I491" s="22"/>
      <c r="J491" s="22"/>
      <c r="K491" s="22"/>
      <c r="L491" s="22"/>
      <c r="M491" s="22"/>
      <c r="N491" s="22"/>
      <c r="O491" s="22"/>
      <c r="P491" s="22"/>
      <c r="Q491" s="22"/>
    </row>
    <row r="492" spans="4:17" ht="15" customHeight="1" x14ac:dyDescent="0.3">
      <c r="D492" s="22"/>
      <c r="E492" s="22"/>
      <c r="F492" s="22"/>
      <c r="G492" s="22"/>
      <c r="H492" s="22"/>
      <c r="I492" s="22"/>
      <c r="J492" s="22"/>
      <c r="K492" s="22"/>
      <c r="L492" s="22"/>
      <c r="M492" s="22"/>
      <c r="N492" s="22"/>
      <c r="O492" s="22"/>
      <c r="P492" s="22"/>
      <c r="Q492" s="22"/>
    </row>
    <row r="493" spans="4:17" ht="15" customHeight="1" x14ac:dyDescent="0.3">
      <c r="D493" s="22"/>
      <c r="E493" s="22"/>
      <c r="F493" s="22"/>
      <c r="G493" s="22"/>
      <c r="H493" s="22"/>
      <c r="I493" s="22"/>
      <c r="J493" s="22"/>
      <c r="K493" s="22"/>
      <c r="L493" s="22"/>
      <c r="M493" s="22"/>
      <c r="N493" s="22"/>
      <c r="O493" s="22"/>
      <c r="P493" s="22"/>
      <c r="Q493" s="22"/>
    </row>
    <row r="494" spans="4:17" ht="15" customHeight="1" x14ac:dyDescent="0.3">
      <c r="D494" s="22"/>
      <c r="E494" s="22"/>
      <c r="F494" s="22"/>
      <c r="G494" s="22"/>
      <c r="H494" s="22"/>
      <c r="I494" s="22"/>
      <c r="J494" s="22"/>
      <c r="K494" s="22"/>
      <c r="L494" s="22"/>
      <c r="M494" s="22"/>
      <c r="N494" s="22"/>
      <c r="O494" s="22"/>
      <c r="P494" s="22"/>
      <c r="Q494" s="22"/>
    </row>
    <row r="495" spans="4:17" ht="15" customHeight="1" x14ac:dyDescent="0.3">
      <c r="D495" s="22"/>
      <c r="E495" s="22"/>
      <c r="F495" s="22"/>
      <c r="G495" s="22"/>
      <c r="H495" s="22"/>
      <c r="I495" s="22"/>
      <c r="J495" s="22"/>
      <c r="K495" s="22"/>
      <c r="L495" s="22"/>
      <c r="M495" s="22"/>
      <c r="N495" s="22"/>
      <c r="O495" s="22"/>
      <c r="P495" s="22"/>
      <c r="Q495" s="22"/>
    </row>
    <row r="496" spans="4:17" ht="15" customHeight="1" x14ac:dyDescent="0.3">
      <c r="D496" s="22"/>
      <c r="E496" s="22"/>
      <c r="F496" s="22"/>
      <c r="G496" s="22"/>
      <c r="H496" s="22"/>
      <c r="I496" s="22"/>
      <c r="J496" s="22"/>
      <c r="K496" s="22"/>
      <c r="L496" s="22"/>
      <c r="M496" s="22"/>
      <c r="N496" s="22"/>
      <c r="O496" s="22"/>
      <c r="P496" s="22"/>
      <c r="Q496" s="22"/>
    </row>
    <row r="497" spans="4:17" ht="15" customHeight="1" x14ac:dyDescent="0.3">
      <c r="D497" s="22"/>
      <c r="E497" s="22"/>
      <c r="F497" s="22"/>
      <c r="G497" s="22"/>
      <c r="H497" s="22"/>
      <c r="I497" s="22"/>
      <c r="J497" s="22"/>
      <c r="K497" s="22"/>
      <c r="L497" s="22"/>
      <c r="M497" s="22"/>
      <c r="N497" s="22"/>
      <c r="O497" s="22"/>
      <c r="P497" s="22"/>
      <c r="Q497" s="22"/>
    </row>
    <row r="498" spans="4:17" ht="15" customHeight="1" x14ac:dyDescent="0.3">
      <c r="D498" s="22"/>
      <c r="E498" s="22"/>
      <c r="F498" s="22"/>
      <c r="G498" s="22"/>
      <c r="H498" s="22"/>
      <c r="I498" s="22"/>
      <c r="J498" s="22"/>
      <c r="K498" s="22"/>
      <c r="L498" s="22"/>
      <c r="M498" s="22"/>
      <c r="N498" s="22"/>
      <c r="O498" s="22"/>
      <c r="P498" s="22"/>
      <c r="Q498" s="22"/>
    </row>
    <row r="499" spans="4:17" ht="15" customHeight="1" x14ac:dyDescent="0.3">
      <c r="D499" s="22"/>
      <c r="E499" s="22"/>
      <c r="F499" s="22"/>
      <c r="G499" s="22"/>
      <c r="H499" s="22"/>
      <c r="I499" s="22"/>
      <c r="J499" s="22"/>
      <c r="K499" s="22"/>
      <c r="L499" s="22"/>
      <c r="M499" s="22"/>
      <c r="N499" s="22"/>
      <c r="O499" s="22"/>
      <c r="P499" s="22"/>
      <c r="Q499" s="22"/>
    </row>
    <row r="500" spans="4:17" ht="15" customHeight="1" x14ac:dyDescent="0.3">
      <c r="D500" s="22"/>
      <c r="E500" s="22"/>
      <c r="F500" s="22"/>
      <c r="G500" s="22"/>
      <c r="H500" s="22"/>
      <c r="I500" s="22"/>
      <c r="J500" s="22"/>
      <c r="K500" s="22"/>
      <c r="L500" s="22"/>
      <c r="M500" s="22"/>
      <c r="N500" s="22"/>
      <c r="O500" s="22"/>
      <c r="P500" s="22"/>
      <c r="Q500" s="22"/>
    </row>
    <row r="501" spans="4:17" ht="14.25" customHeight="1" x14ac:dyDescent="0.3">
      <c r="D501" s="22"/>
      <c r="E501" s="22"/>
      <c r="F501" s="22"/>
      <c r="G501" s="22"/>
      <c r="H501" s="22"/>
      <c r="I501" s="22"/>
      <c r="J501" s="22"/>
      <c r="K501" s="22"/>
      <c r="L501" s="22"/>
      <c r="M501" s="22"/>
      <c r="N501" s="22"/>
      <c r="O501" s="22"/>
      <c r="P501" s="22"/>
      <c r="Q501" s="22"/>
    </row>
    <row r="502" spans="4:17" ht="14.25" customHeight="1" x14ac:dyDescent="0.3">
      <c r="D502" s="22"/>
      <c r="E502" s="22"/>
      <c r="F502" s="22"/>
      <c r="G502" s="22"/>
      <c r="H502" s="22"/>
      <c r="I502" s="22"/>
      <c r="J502" s="22"/>
      <c r="K502" s="22"/>
      <c r="L502" s="22"/>
      <c r="M502" s="22"/>
      <c r="N502" s="22"/>
      <c r="O502" s="22"/>
      <c r="P502" s="22"/>
      <c r="Q502" s="22"/>
    </row>
    <row r="503" spans="4:17" ht="14.25" customHeight="1" x14ac:dyDescent="0.3">
      <c r="D503" s="22"/>
      <c r="E503" s="22"/>
      <c r="F503" s="22"/>
      <c r="G503" s="22"/>
      <c r="H503" s="22"/>
      <c r="I503" s="22"/>
      <c r="J503" s="22"/>
      <c r="K503" s="22"/>
      <c r="L503" s="22"/>
      <c r="M503" s="22"/>
      <c r="N503" s="22"/>
      <c r="O503" s="22"/>
      <c r="P503" s="22"/>
      <c r="Q503" s="22"/>
    </row>
    <row r="504" spans="4:17" ht="14.25" customHeight="1" x14ac:dyDescent="0.3">
      <c r="D504" s="22"/>
      <c r="E504" s="22"/>
      <c r="F504" s="22"/>
      <c r="G504" s="22"/>
      <c r="H504" s="22"/>
      <c r="I504" s="22"/>
      <c r="J504" s="22"/>
      <c r="K504" s="22"/>
      <c r="L504" s="22"/>
      <c r="M504" s="22"/>
      <c r="N504" s="22"/>
      <c r="O504" s="22"/>
      <c r="P504" s="22"/>
      <c r="Q504" s="22"/>
    </row>
    <row r="505" spans="4:17" ht="14.25" customHeight="1" x14ac:dyDescent="0.3">
      <c r="D505" s="22"/>
      <c r="E505" s="22"/>
      <c r="F505" s="22"/>
      <c r="G505" s="22"/>
      <c r="H505" s="22"/>
      <c r="I505" s="22"/>
      <c r="J505" s="22"/>
      <c r="K505" s="22"/>
      <c r="L505" s="22"/>
      <c r="M505" s="22"/>
      <c r="N505" s="22"/>
      <c r="O505" s="22"/>
      <c r="P505" s="22"/>
      <c r="Q505" s="22"/>
    </row>
    <row r="506" spans="4:17" ht="14.25" customHeight="1" x14ac:dyDescent="0.3">
      <c r="D506" s="22"/>
      <c r="E506" s="22"/>
      <c r="F506" s="22"/>
      <c r="G506" s="22"/>
      <c r="H506" s="22"/>
      <c r="I506" s="22"/>
      <c r="J506" s="22"/>
      <c r="K506" s="22"/>
      <c r="L506" s="22"/>
      <c r="M506" s="22"/>
      <c r="N506" s="22"/>
      <c r="O506" s="22"/>
      <c r="P506" s="22"/>
      <c r="Q506" s="22"/>
    </row>
    <row r="507" spans="4:17" ht="14.25" customHeight="1" x14ac:dyDescent="0.3">
      <c r="D507" s="22"/>
      <c r="E507" s="22"/>
      <c r="F507" s="22"/>
      <c r="G507" s="22"/>
      <c r="H507" s="22"/>
      <c r="I507" s="22"/>
      <c r="J507" s="22"/>
      <c r="K507" s="22"/>
      <c r="L507" s="22"/>
      <c r="M507" s="22"/>
      <c r="N507" s="22"/>
      <c r="O507" s="22"/>
      <c r="P507" s="22"/>
      <c r="Q507" s="22"/>
    </row>
    <row r="508" spans="4:17" ht="14.25" customHeight="1" x14ac:dyDescent="0.3">
      <c r="D508" s="22"/>
      <c r="E508" s="22"/>
      <c r="F508" s="22"/>
      <c r="G508" s="22"/>
      <c r="H508" s="22"/>
      <c r="I508" s="22"/>
      <c r="J508" s="22"/>
      <c r="K508" s="22"/>
      <c r="L508" s="22"/>
      <c r="M508" s="22"/>
      <c r="N508" s="22"/>
      <c r="O508" s="22"/>
      <c r="P508" s="22"/>
      <c r="Q508" s="22"/>
    </row>
    <row r="509" spans="4:17" ht="14.25" customHeight="1" x14ac:dyDescent="0.3">
      <c r="D509" s="22"/>
      <c r="E509" s="22"/>
      <c r="F509" s="22"/>
      <c r="G509" s="22"/>
      <c r="H509" s="22"/>
      <c r="I509" s="22"/>
      <c r="J509" s="22"/>
      <c r="K509" s="22"/>
      <c r="L509" s="22"/>
      <c r="M509" s="22"/>
      <c r="N509" s="22"/>
      <c r="O509" s="22"/>
      <c r="P509" s="22"/>
      <c r="Q509" s="22"/>
    </row>
    <row r="510" spans="4:17" ht="14.25" customHeight="1" x14ac:dyDescent="0.3">
      <c r="D510" s="22"/>
      <c r="E510" s="22"/>
      <c r="F510" s="22"/>
      <c r="G510" s="22"/>
      <c r="H510" s="22"/>
      <c r="I510" s="22"/>
      <c r="J510" s="22"/>
      <c r="K510" s="22"/>
      <c r="L510" s="22"/>
      <c r="M510" s="22"/>
      <c r="N510" s="22"/>
      <c r="O510" s="22"/>
      <c r="P510" s="22"/>
      <c r="Q510" s="22"/>
    </row>
    <row r="511" spans="4:17" ht="14.25" customHeight="1" x14ac:dyDescent="0.3">
      <c r="D511" s="22"/>
      <c r="E511" s="22"/>
      <c r="F511" s="22"/>
      <c r="G511" s="22"/>
      <c r="H511" s="22"/>
      <c r="I511" s="22"/>
      <c r="J511" s="22"/>
      <c r="K511" s="22"/>
      <c r="L511" s="22"/>
      <c r="M511" s="22"/>
      <c r="N511" s="22"/>
      <c r="O511" s="22"/>
      <c r="P511" s="22"/>
      <c r="Q511" s="22"/>
    </row>
    <row r="512" spans="4:17" ht="14.25" customHeight="1" x14ac:dyDescent="0.3">
      <c r="D512" s="22"/>
      <c r="E512" s="22"/>
      <c r="F512" s="22"/>
      <c r="G512" s="22"/>
      <c r="H512" s="22"/>
      <c r="I512" s="22"/>
      <c r="J512" s="22"/>
      <c r="K512" s="22"/>
      <c r="L512" s="22"/>
      <c r="M512" s="22"/>
      <c r="N512" s="22"/>
      <c r="O512" s="22"/>
      <c r="P512" s="22"/>
      <c r="Q512" s="22"/>
    </row>
    <row r="513" spans="4:17" ht="14.25" customHeight="1" x14ac:dyDescent="0.3">
      <c r="D513" s="22"/>
      <c r="E513" s="22"/>
      <c r="F513" s="22"/>
      <c r="G513" s="22"/>
      <c r="H513" s="22"/>
      <c r="I513" s="22"/>
      <c r="J513" s="22"/>
      <c r="K513" s="22"/>
      <c r="L513" s="22"/>
      <c r="M513" s="22"/>
      <c r="N513" s="22"/>
      <c r="O513" s="22"/>
      <c r="P513" s="22"/>
      <c r="Q513" s="22"/>
    </row>
    <row r="514" spans="4:17" ht="14.25" customHeight="1" x14ac:dyDescent="0.3">
      <c r="D514" s="22"/>
      <c r="E514" s="22"/>
      <c r="F514" s="22"/>
      <c r="G514" s="22"/>
      <c r="H514" s="22"/>
      <c r="I514" s="22"/>
      <c r="J514" s="22"/>
      <c r="K514" s="22"/>
      <c r="L514" s="22"/>
      <c r="M514" s="22"/>
      <c r="N514" s="22"/>
      <c r="O514" s="22"/>
      <c r="P514" s="22"/>
      <c r="Q514" s="22"/>
    </row>
    <row r="515" spans="4:17" ht="14.25" customHeight="1" x14ac:dyDescent="0.3">
      <c r="D515" s="22"/>
      <c r="E515" s="22"/>
      <c r="F515" s="22"/>
      <c r="G515" s="22"/>
      <c r="H515" s="22"/>
      <c r="I515" s="22"/>
      <c r="J515" s="22"/>
      <c r="K515" s="22"/>
      <c r="L515" s="22"/>
      <c r="M515" s="22"/>
      <c r="N515" s="22"/>
      <c r="O515" s="22"/>
      <c r="P515" s="22"/>
      <c r="Q515" s="22"/>
    </row>
    <row r="516" spans="4:17" ht="14.25" customHeight="1" x14ac:dyDescent="0.3">
      <c r="D516" s="22"/>
      <c r="E516" s="22"/>
      <c r="F516" s="22"/>
      <c r="G516" s="22"/>
      <c r="H516" s="22"/>
      <c r="I516" s="22"/>
      <c r="J516" s="22"/>
      <c r="K516" s="22"/>
      <c r="L516" s="22"/>
      <c r="M516" s="22"/>
      <c r="N516" s="22"/>
      <c r="O516" s="22"/>
      <c r="P516" s="22"/>
      <c r="Q516" s="22"/>
    </row>
    <row r="517" spans="4:17" ht="14.25" customHeight="1" x14ac:dyDescent="0.3">
      <c r="D517" s="22"/>
      <c r="E517" s="22"/>
      <c r="F517" s="22"/>
      <c r="G517" s="22"/>
      <c r="H517" s="22"/>
      <c r="I517" s="22"/>
      <c r="J517" s="22"/>
      <c r="K517" s="22"/>
      <c r="L517" s="22"/>
      <c r="M517" s="22"/>
      <c r="N517" s="22"/>
      <c r="O517" s="22"/>
      <c r="P517" s="22"/>
      <c r="Q517" s="22"/>
    </row>
    <row r="518" spans="4:17" ht="14.25" customHeight="1" x14ac:dyDescent="0.3">
      <c r="D518" s="22"/>
      <c r="E518" s="22"/>
      <c r="F518" s="22"/>
      <c r="G518" s="22"/>
      <c r="H518" s="22"/>
      <c r="I518" s="22"/>
      <c r="J518" s="22"/>
      <c r="K518" s="22"/>
      <c r="L518" s="22"/>
      <c r="M518" s="22"/>
      <c r="N518" s="22"/>
      <c r="O518" s="22"/>
      <c r="P518" s="22"/>
      <c r="Q518" s="22"/>
    </row>
    <row r="519" spans="4:17" ht="14.25" customHeight="1" x14ac:dyDescent="0.3">
      <c r="D519" s="22"/>
      <c r="E519" s="22"/>
      <c r="F519" s="22"/>
      <c r="G519" s="22"/>
      <c r="H519" s="22"/>
      <c r="I519" s="22"/>
      <c r="J519" s="22"/>
      <c r="K519" s="22"/>
      <c r="L519" s="22"/>
      <c r="M519" s="22"/>
      <c r="N519" s="22"/>
      <c r="O519" s="22"/>
      <c r="P519" s="22"/>
      <c r="Q519" s="22"/>
    </row>
    <row r="520" spans="4:17" ht="14.25" customHeight="1" x14ac:dyDescent="0.3">
      <c r="D520" s="22"/>
      <c r="E520" s="22"/>
      <c r="F520" s="22"/>
      <c r="G520" s="22"/>
      <c r="H520" s="22"/>
      <c r="I520" s="22"/>
      <c r="J520" s="22"/>
      <c r="K520" s="22"/>
      <c r="L520" s="22"/>
      <c r="M520" s="22"/>
      <c r="N520" s="22"/>
      <c r="O520" s="22"/>
      <c r="P520" s="22"/>
      <c r="Q520" s="22"/>
    </row>
    <row r="521" spans="4:17" ht="14.25" customHeight="1" x14ac:dyDescent="0.3">
      <c r="D521" s="22"/>
      <c r="E521" s="22"/>
      <c r="F521" s="22"/>
      <c r="G521" s="22"/>
      <c r="H521" s="22"/>
      <c r="I521" s="22"/>
      <c r="J521" s="22"/>
      <c r="K521" s="22"/>
      <c r="L521" s="22"/>
      <c r="M521" s="22"/>
      <c r="N521" s="22"/>
      <c r="O521" s="22"/>
      <c r="P521" s="22"/>
      <c r="Q521" s="22"/>
    </row>
    <row r="522" spans="4:17" ht="14.25" customHeight="1" x14ac:dyDescent="0.3">
      <c r="D522" s="22"/>
      <c r="E522" s="22"/>
      <c r="F522" s="22"/>
      <c r="G522" s="22"/>
      <c r="H522" s="22"/>
      <c r="I522" s="22"/>
      <c r="J522" s="22"/>
      <c r="K522" s="22"/>
      <c r="L522" s="22"/>
      <c r="M522" s="22"/>
      <c r="N522" s="22"/>
      <c r="O522" s="22"/>
      <c r="P522" s="22"/>
      <c r="Q522" s="22"/>
    </row>
    <row r="523" spans="4:17" ht="14.25" customHeight="1" x14ac:dyDescent="0.3">
      <c r="D523" s="22"/>
      <c r="E523" s="22"/>
      <c r="F523" s="22"/>
      <c r="G523" s="22"/>
      <c r="H523" s="22"/>
      <c r="I523" s="22"/>
      <c r="J523" s="22"/>
      <c r="K523" s="22"/>
      <c r="L523" s="22"/>
      <c r="M523" s="22"/>
      <c r="N523" s="22"/>
      <c r="O523" s="22"/>
      <c r="P523" s="22"/>
      <c r="Q523" s="22"/>
    </row>
    <row r="524" spans="4:17" ht="14.25" customHeight="1" x14ac:dyDescent="0.3">
      <c r="D524" s="22"/>
      <c r="E524" s="22"/>
      <c r="F524" s="22"/>
      <c r="G524" s="22"/>
      <c r="H524" s="22"/>
      <c r="I524" s="22"/>
      <c r="J524" s="22"/>
      <c r="K524" s="22"/>
      <c r="L524" s="22"/>
      <c r="M524" s="22"/>
      <c r="N524" s="22"/>
      <c r="O524" s="22"/>
      <c r="P524" s="22"/>
      <c r="Q524" s="22"/>
    </row>
    <row r="525" spans="4:17" ht="14.25" customHeight="1" x14ac:dyDescent="0.3">
      <c r="D525" s="22"/>
      <c r="E525" s="22"/>
      <c r="F525" s="22"/>
      <c r="G525" s="22"/>
      <c r="H525" s="22"/>
      <c r="I525" s="22"/>
      <c r="J525" s="22"/>
      <c r="K525" s="22"/>
      <c r="L525" s="22"/>
      <c r="M525" s="22"/>
      <c r="N525" s="22"/>
      <c r="O525" s="22"/>
      <c r="P525" s="22"/>
      <c r="Q525" s="22"/>
    </row>
    <row r="526" spans="4:17" ht="14.25" customHeight="1" x14ac:dyDescent="0.3">
      <c r="D526" s="22"/>
      <c r="E526" s="22"/>
      <c r="F526" s="22"/>
      <c r="G526" s="22"/>
      <c r="H526" s="22"/>
      <c r="I526" s="22"/>
      <c r="J526" s="22"/>
      <c r="K526" s="22"/>
      <c r="L526" s="22"/>
      <c r="M526" s="22"/>
      <c r="N526" s="22"/>
      <c r="O526" s="22"/>
      <c r="P526" s="22"/>
      <c r="Q526" s="22"/>
    </row>
    <row r="527" spans="4:17" ht="14.25" customHeight="1" x14ac:dyDescent="0.3">
      <c r="D527" s="22"/>
      <c r="E527" s="22"/>
      <c r="F527" s="22"/>
      <c r="G527" s="22"/>
      <c r="H527" s="22"/>
      <c r="I527" s="22"/>
      <c r="J527" s="22"/>
      <c r="K527" s="22"/>
      <c r="L527" s="22"/>
      <c r="M527" s="22"/>
      <c r="N527" s="22"/>
      <c r="O527" s="22"/>
      <c r="P527" s="22"/>
      <c r="Q527" s="22"/>
    </row>
    <row r="528" spans="4:17" ht="14.25" customHeight="1" x14ac:dyDescent="0.3">
      <c r="D528" s="22"/>
      <c r="E528" s="22"/>
      <c r="F528" s="22"/>
      <c r="G528" s="22"/>
      <c r="H528" s="22"/>
      <c r="I528" s="22"/>
      <c r="J528" s="22"/>
      <c r="K528" s="22"/>
      <c r="L528" s="22"/>
      <c r="M528" s="22"/>
      <c r="N528" s="22"/>
      <c r="O528" s="22"/>
      <c r="P528" s="22"/>
      <c r="Q528" s="22"/>
    </row>
    <row r="529" spans="4:17" ht="14.25" customHeight="1" x14ac:dyDescent="0.3">
      <c r="D529" s="22"/>
      <c r="E529" s="22"/>
      <c r="F529" s="22"/>
      <c r="G529" s="22"/>
      <c r="H529" s="22"/>
      <c r="I529" s="22"/>
      <c r="J529" s="22"/>
      <c r="K529" s="22"/>
      <c r="L529" s="22"/>
      <c r="M529" s="22"/>
      <c r="N529" s="22"/>
      <c r="O529" s="22"/>
      <c r="P529" s="22"/>
      <c r="Q529" s="22"/>
    </row>
    <row r="530" spans="4:17" ht="14.25" customHeight="1" x14ac:dyDescent="0.3">
      <c r="D530" s="22"/>
      <c r="E530" s="22"/>
      <c r="F530" s="22"/>
      <c r="G530" s="22"/>
      <c r="H530" s="22"/>
      <c r="I530" s="22"/>
      <c r="J530" s="22"/>
      <c r="K530" s="22"/>
      <c r="L530" s="22"/>
      <c r="M530" s="22"/>
      <c r="N530" s="22"/>
      <c r="O530" s="22"/>
      <c r="P530" s="22"/>
      <c r="Q530" s="22"/>
    </row>
    <row r="531" spans="4:17" ht="14.25" customHeight="1" x14ac:dyDescent="0.3">
      <c r="D531" s="22"/>
      <c r="E531" s="22"/>
      <c r="F531" s="22"/>
      <c r="G531" s="22"/>
      <c r="H531" s="22"/>
      <c r="I531" s="22"/>
      <c r="J531" s="22"/>
      <c r="K531" s="22"/>
      <c r="L531" s="22"/>
      <c r="M531" s="22"/>
      <c r="N531" s="22"/>
      <c r="O531" s="22"/>
      <c r="P531" s="22"/>
      <c r="Q531" s="22"/>
    </row>
    <row r="532" spans="4:17" ht="14.25" customHeight="1" x14ac:dyDescent="0.3">
      <c r="D532" s="22"/>
      <c r="E532" s="22"/>
      <c r="F532" s="22"/>
      <c r="G532" s="22"/>
      <c r="H532" s="22"/>
      <c r="I532" s="22"/>
      <c r="J532" s="22"/>
      <c r="K532" s="22"/>
      <c r="L532" s="22"/>
      <c r="M532" s="22"/>
      <c r="N532" s="22"/>
      <c r="O532" s="22"/>
      <c r="P532" s="22"/>
      <c r="Q532" s="22"/>
    </row>
    <row r="533" spans="4:17" ht="14.25" customHeight="1" x14ac:dyDescent="0.3">
      <c r="D533" s="22"/>
      <c r="E533" s="22"/>
      <c r="F533" s="22"/>
      <c r="G533" s="22"/>
      <c r="H533" s="22"/>
      <c r="I533" s="22"/>
      <c r="J533" s="22"/>
      <c r="K533" s="22"/>
      <c r="L533" s="22"/>
      <c r="M533" s="22"/>
      <c r="N533" s="22"/>
      <c r="O533" s="22"/>
      <c r="P533" s="22"/>
      <c r="Q533" s="22"/>
    </row>
    <row r="534" spans="4:17" ht="14.25" customHeight="1" x14ac:dyDescent="0.3">
      <c r="D534" s="22"/>
      <c r="E534" s="22"/>
      <c r="F534" s="22"/>
      <c r="G534" s="22"/>
      <c r="H534" s="22"/>
      <c r="I534" s="22"/>
      <c r="J534" s="22"/>
      <c r="K534" s="22"/>
      <c r="L534" s="22"/>
      <c r="M534" s="22"/>
      <c r="N534" s="22"/>
      <c r="O534" s="22"/>
      <c r="P534" s="22"/>
      <c r="Q534" s="22"/>
    </row>
    <row r="535" spans="4:17" ht="14.25" customHeight="1" x14ac:dyDescent="0.3">
      <c r="D535" s="22"/>
      <c r="E535" s="22"/>
      <c r="F535" s="22"/>
      <c r="G535" s="22"/>
      <c r="H535" s="22"/>
      <c r="I535" s="22"/>
      <c r="J535" s="22"/>
      <c r="K535" s="22"/>
      <c r="L535" s="22"/>
      <c r="M535" s="22"/>
      <c r="N535" s="22"/>
      <c r="O535" s="22"/>
      <c r="P535" s="22"/>
      <c r="Q535" s="22"/>
    </row>
    <row r="536" spans="4:17" ht="14.25" customHeight="1" x14ac:dyDescent="0.3">
      <c r="D536" s="22"/>
      <c r="E536" s="22"/>
      <c r="F536" s="22"/>
      <c r="G536" s="22"/>
      <c r="H536" s="22"/>
      <c r="I536" s="22"/>
      <c r="J536" s="22"/>
      <c r="K536" s="22"/>
      <c r="L536" s="22"/>
      <c r="M536" s="22"/>
      <c r="N536" s="22"/>
      <c r="O536" s="22"/>
      <c r="P536" s="22"/>
      <c r="Q536" s="22"/>
    </row>
    <row r="537" spans="4:17" ht="14.25" customHeight="1" x14ac:dyDescent="0.3">
      <c r="D537" s="22"/>
      <c r="E537" s="22"/>
      <c r="F537" s="22"/>
      <c r="G537" s="22"/>
      <c r="H537" s="22"/>
      <c r="I537" s="22"/>
      <c r="J537" s="22"/>
      <c r="K537" s="22"/>
      <c r="L537" s="22"/>
      <c r="M537" s="22"/>
      <c r="N537" s="22"/>
      <c r="O537" s="22"/>
      <c r="P537" s="22"/>
      <c r="Q537" s="22"/>
    </row>
    <row r="538" spans="4:17" ht="14.25" customHeight="1" x14ac:dyDescent="0.3">
      <c r="D538" s="22"/>
      <c r="E538" s="22"/>
      <c r="F538" s="22"/>
      <c r="G538" s="22"/>
      <c r="H538" s="22"/>
      <c r="I538" s="22"/>
      <c r="J538" s="22"/>
      <c r="K538" s="22"/>
      <c r="L538" s="22"/>
      <c r="M538" s="22"/>
      <c r="N538" s="22"/>
      <c r="O538" s="22"/>
      <c r="P538" s="22"/>
      <c r="Q538" s="22"/>
    </row>
    <row r="539" spans="4:17" ht="14.25" customHeight="1" x14ac:dyDescent="0.3">
      <c r="D539" s="22"/>
      <c r="E539" s="22"/>
      <c r="F539" s="22"/>
      <c r="G539" s="22"/>
      <c r="H539" s="22"/>
      <c r="I539" s="22"/>
      <c r="J539" s="22"/>
      <c r="K539" s="22"/>
      <c r="L539" s="22"/>
      <c r="M539" s="22"/>
      <c r="N539" s="22"/>
      <c r="O539" s="22"/>
      <c r="P539" s="22"/>
      <c r="Q539" s="22"/>
    </row>
    <row r="540" spans="4:17" ht="14.25" customHeight="1" x14ac:dyDescent="0.3">
      <c r="D540" s="22"/>
      <c r="E540" s="22"/>
      <c r="F540" s="22"/>
      <c r="G540" s="22"/>
      <c r="H540" s="22"/>
      <c r="I540" s="22"/>
      <c r="J540" s="22"/>
      <c r="K540" s="22"/>
      <c r="L540" s="22"/>
      <c r="M540" s="22"/>
      <c r="N540" s="22"/>
      <c r="O540" s="22"/>
      <c r="P540" s="22"/>
      <c r="Q540" s="22"/>
    </row>
    <row r="541" spans="4:17" ht="14.25" customHeight="1" x14ac:dyDescent="0.3">
      <c r="D541" s="22"/>
      <c r="E541" s="22"/>
      <c r="F541" s="22"/>
      <c r="G541" s="22"/>
      <c r="H541" s="22"/>
      <c r="I541" s="22"/>
      <c r="J541" s="22"/>
      <c r="K541" s="22"/>
      <c r="L541" s="22"/>
      <c r="M541" s="22"/>
      <c r="N541" s="22"/>
      <c r="O541" s="22"/>
      <c r="P541" s="22"/>
      <c r="Q541" s="22"/>
    </row>
    <row r="542" spans="4:17" ht="14.25" customHeight="1" x14ac:dyDescent="0.3">
      <c r="D542" s="22"/>
      <c r="E542" s="22"/>
      <c r="F542" s="22"/>
      <c r="G542" s="22"/>
      <c r="H542" s="22"/>
      <c r="I542" s="22"/>
      <c r="J542" s="22"/>
      <c r="K542" s="22"/>
      <c r="L542" s="22"/>
      <c r="M542" s="22"/>
      <c r="N542" s="22"/>
      <c r="O542" s="22"/>
      <c r="P542" s="22"/>
      <c r="Q542" s="22"/>
    </row>
    <row r="543" spans="4:17" ht="14.25" customHeight="1" x14ac:dyDescent="0.3">
      <c r="D543" s="22"/>
      <c r="E543" s="22"/>
      <c r="F543" s="22"/>
      <c r="G543" s="22"/>
      <c r="H543" s="22"/>
      <c r="I543" s="22"/>
      <c r="J543" s="22"/>
      <c r="K543" s="22"/>
      <c r="L543" s="22"/>
      <c r="M543" s="22"/>
      <c r="N543" s="22"/>
      <c r="O543" s="22"/>
      <c r="P543" s="22"/>
      <c r="Q543" s="22"/>
    </row>
    <row r="544" spans="4:17" ht="14.25" customHeight="1" x14ac:dyDescent="0.3">
      <c r="D544" s="22"/>
      <c r="E544" s="22"/>
      <c r="F544" s="22"/>
      <c r="G544" s="22"/>
      <c r="H544" s="22"/>
      <c r="I544" s="22"/>
      <c r="J544" s="22"/>
      <c r="K544" s="22"/>
      <c r="L544" s="22"/>
      <c r="M544" s="22"/>
      <c r="N544" s="22"/>
      <c r="O544" s="22"/>
      <c r="P544" s="22"/>
      <c r="Q544" s="22"/>
    </row>
    <row r="545" spans="4:17" ht="14.25" customHeight="1" x14ac:dyDescent="0.3">
      <c r="D545" s="22"/>
      <c r="E545" s="22"/>
      <c r="F545" s="22"/>
      <c r="G545" s="22"/>
      <c r="H545" s="22"/>
      <c r="I545" s="22"/>
      <c r="J545" s="22"/>
      <c r="K545" s="22"/>
      <c r="L545" s="22"/>
      <c r="M545" s="22"/>
      <c r="N545" s="22"/>
      <c r="O545" s="22"/>
      <c r="P545" s="22"/>
      <c r="Q545" s="22"/>
    </row>
    <row r="546" spans="4:17" ht="14.25" customHeight="1" x14ac:dyDescent="0.3">
      <c r="D546" s="22"/>
      <c r="E546" s="22"/>
      <c r="F546" s="22"/>
      <c r="G546" s="22"/>
      <c r="H546" s="22"/>
      <c r="I546" s="22"/>
      <c r="J546" s="22"/>
      <c r="K546" s="22"/>
      <c r="L546" s="22"/>
      <c r="M546" s="22"/>
      <c r="N546" s="22"/>
      <c r="O546" s="22"/>
      <c r="P546" s="22"/>
      <c r="Q546" s="22"/>
    </row>
    <row r="547" spans="4:17" ht="14.25" customHeight="1" x14ac:dyDescent="0.3">
      <c r="D547" s="22"/>
      <c r="E547" s="22"/>
      <c r="F547" s="22"/>
      <c r="G547" s="22"/>
      <c r="H547" s="22"/>
      <c r="I547" s="22"/>
      <c r="J547" s="22"/>
      <c r="K547" s="22"/>
      <c r="L547" s="22"/>
      <c r="M547" s="22"/>
      <c r="N547" s="22"/>
      <c r="O547" s="22"/>
      <c r="P547" s="22"/>
      <c r="Q547" s="22"/>
    </row>
    <row r="548" spans="4:17" ht="14.25" customHeight="1" x14ac:dyDescent="0.3">
      <c r="D548" s="22"/>
      <c r="E548" s="22"/>
      <c r="F548" s="22"/>
      <c r="G548" s="22"/>
      <c r="H548" s="22"/>
      <c r="I548" s="22"/>
      <c r="J548" s="22"/>
      <c r="K548" s="22"/>
      <c r="L548" s="22"/>
      <c r="M548" s="22"/>
      <c r="N548" s="22"/>
      <c r="O548" s="22"/>
      <c r="P548" s="22"/>
      <c r="Q548" s="22"/>
    </row>
    <row r="549" spans="4:17" ht="14.25" customHeight="1" x14ac:dyDescent="0.3">
      <c r="D549" s="22"/>
      <c r="E549" s="22"/>
      <c r="F549" s="22"/>
      <c r="G549" s="22"/>
      <c r="H549" s="22"/>
      <c r="I549" s="22"/>
      <c r="J549" s="22"/>
      <c r="K549" s="22"/>
      <c r="L549" s="22"/>
      <c r="M549" s="22"/>
      <c r="N549" s="22"/>
      <c r="O549" s="22"/>
      <c r="P549" s="22"/>
      <c r="Q549" s="22"/>
    </row>
    <row r="550" spans="4:17" ht="14.25" customHeight="1" x14ac:dyDescent="0.3">
      <c r="D550" s="22"/>
      <c r="E550" s="22"/>
      <c r="F550" s="22"/>
      <c r="G550" s="22"/>
      <c r="H550" s="22"/>
      <c r="I550" s="22"/>
      <c r="J550" s="22"/>
      <c r="K550" s="22"/>
      <c r="L550" s="22"/>
      <c r="M550" s="22"/>
      <c r="N550" s="22"/>
      <c r="O550" s="22"/>
      <c r="P550" s="22"/>
      <c r="Q550" s="22"/>
    </row>
    <row r="551" spans="4:17" ht="14.25" customHeight="1" x14ac:dyDescent="0.3">
      <c r="D551" s="22"/>
      <c r="E551" s="22"/>
      <c r="F551" s="22"/>
      <c r="G551" s="22"/>
      <c r="H551" s="22"/>
      <c r="I551" s="22"/>
      <c r="J551" s="22"/>
      <c r="K551" s="22"/>
      <c r="L551" s="22"/>
      <c r="M551" s="22"/>
      <c r="N551" s="22"/>
      <c r="O551" s="22"/>
      <c r="P551" s="22"/>
      <c r="Q551" s="22"/>
    </row>
    <row r="552" spans="4:17" ht="14.25" customHeight="1" x14ac:dyDescent="0.3">
      <c r="D552" s="22"/>
      <c r="E552" s="22"/>
      <c r="F552" s="22"/>
      <c r="G552" s="22"/>
      <c r="H552" s="22"/>
      <c r="I552" s="22"/>
      <c r="J552" s="22"/>
      <c r="K552" s="22"/>
      <c r="L552" s="22"/>
      <c r="M552" s="22"/>
      <c r="N552" s="22"/>
      <c r="O552" s="22"/>
      <c r="P552" s="22"/>
      <c r="Q552" s="22"/>
    </row>
    <row r="553" spans="4:17" ht="14.25" customHeight="1" x14ac:dyDescent="0.3">
      <c r="D553" s="22"/>
      <c r="E553" s="22"/>
      <c r="F553" s="22"/>
      <c r="G553" s="22"/>
      <c r="H553" s="22"/>
      <c r="I553" s="22"/>
      <c r="J553" s="22"/>
      <c r="K553" s="22"/>
      <c r="L553" s="22"/>
      <c r="M553" s="22"/>
      <c r="N553" s="22"/>
      <c r="O553" s="22"/>
      <c r="P553" s="22"/>
      <c r="Q553" s="22"/>
    </row>
    <row r="554" spans="4:17" ht="14.25" customHeight="1" x14ac:dyDescent="0.3">
      <c r="D554" s="22"/>
      <c r="E554" s="22"/>
      <c r="F554" s="22"/>
      <c r="G554" s="22"/>
      <c r="H554" s="22"/>
      <c r="I554" s="22"/>
      <c r="J554" s="22"/>
      <c r="K554" s="22"/>
      <c r="L554" s="22"/>
      <c r="M554" s="22"/>
      <c r="N554" s="22"/>
      <c r="O554" s="22"/>
      <c r="P554" s="22"/>
      <c r="Q554" s="22"/>
    </row>
    <row r="555" spans="4:17" ht="14.25" customHeight="1" x14ac:dyDescent="0.3">
      <c r="D555" s="22"/>
      <c r="E555" s="22"/>
      <c r="F555" s="22"/>
      <c r="G555" s="22"/>
      <c r="H555" s="22"/>
      <c r="I555" s="22"/>
      <c r="J555" s="22"/>
      <c r="K555" s="22"/>
      <c r="L555" s="22"/>
      <c r="M555" s="22"/>
      <c r="N555" s="22"/>
      <c r="O555" s="22"/>
      <c r="P555" s="22"/>
      <c r="Q555" s="22"/>
    </row>
    <row r="556" spans="4:17" ht="14.25" customHeight="1" x14ac:dyDescent="0.3">
      <c r="D556" s="22"/>
      <c r="E556" s="22"/>
      <c r="F556" s="22"/>
      <c r="G556" s="22"/>
      <c r="H556" s="22"/>
      <c r="I556" s="22"/>
      <c r="J556" s="22"/>
      <c r="K556" s="22"/>
      <c r="L556" s="22"/>
      <c r="M556" s="22"/>
      <c r="N556" s="22"/>
      <c r="O556" s="22"/>
      <c r="P556" s="22"/>
      <c r="Q556" s="22"/>
    </row>
    <row r="557" spans="4:17" ht="14.25" customHeight="1" x14ac:dyDescent="0.3">
      <c r="D557" s="22"/>
      <c r="E557" s="22"/>
      <c r="F557" s="22"/>
      <c r="G557" s="22"/>
      <c r="H557" s="22"/>
      <c r="I557" s="22"/>
      <c r="J557" s="22"/>
      <c r="K557" s="22"/>
      <c r="L557" s="22"/>
      <c r="M557" s="22"/>
      <c r="N557" s="22"/>
      <c r="O557" s="22"/>
      <c r="P557" s="22"/>
      <c r="Q557" s="22"/>
    </row>
    <row r="558" spans="4:17" ht="14.25" customHeight="1" x14ac:dyDescent="0.3">
      <c r="D558" s="22"/>
      <c r="E558" s="22"/>
      <c r="F558" s="22"/>
      <c r="G558" s="22"/>
      <c r="H558" s="22"/>
      <c r="I558" s="22"/>
      <c r="J558" s="22"/>
      <c r="K558" s="22"/>
      <c r="L558" s="22"/>
      <c r="M558" s="22"/>
      <c r="N558" s="22"/>
      <c r="O558" s="22"/>
      <c r="P558" s="22"/>
      <c r="Q558" s="22"/>
    </row>
    <row r="559" spans="4:17" ht="14.25" customHeight="1" x14ac:dyDescent="0.3">
      <c r="D559" s="22"/>
      <c r="E559" s="22"/>
      <c r="F559" s="22"/>
      <c r="G559" s="22"/>
      <c r="H559" s="22"/>
      <c r="I559" s="22"/>
      <c r="J559" s="22"/>
      <c r="K559" s="22"/>
      <c r="L559" s="22"/>
      <c r="M559" s="22"/>
      <c r="N559" s="22"/>
      <c r="O559" s="22"/>
      <c r="P559" s="22"/>
      <c r="Q559" s="22"/>
    </row>
    <row r="560" spans="4:17" ht="14.25" customHeight="1" x14ac:dyDescent="0.3">
      <c r="D560" s="22"/>
      <c r="E560" s="22"/>
      <c r="F560" s="22"/>
      <c r="G560" s="22"/>
      <c r="H560" s="22"/>
      <c r="I560" s="22"/>
      <c r="J560" s="22"/>
      <c r="K560" s="22"/>
      <c r="L560" s="22"/>
      <c r="M560" s="22"/>
      <c r="N560" s="22"/>
      <c r="O560" s="22"/>
      <c r="P560" s="22"/>
      <c r="Q560" s="22"/>
    </row>
    <row r="561" spans="4:17" ht="14.25" customHeight="1" x14ac:dyDescent="0.3">
      <c r="D561" s="22"/>
      <c r="E561" s="22"/>
      <c r="F561" s="22"/>
      <c r="G561" s="22"/>
      <c r="H561" s="22"/>
      <c r="I561" s="22"/>
      <c r="J561" s="22"/>
      <c r="K561" s="22"/>
      <c r="L561" s="22"/>
      <c r="M561" s="22"/>
      <c r="N561" s="22"/>
      <c r="O561" s="22"/>
      <c r="P561" s="22"/>
      <c r="Q561" s="22"/>
    </row>
    <row r="562" spans="4:17" ht="14.25" customHeight="1" x14ac:dyDescent="0.3">
      <c r="D562" s="22"/>
      <c r="E562" s="22"/>
      <c r="F562" s="22"/>
      <c r="G562" s="22"/>
      <c r="H562" s="22"/>
      <c r="I562" s="22"/>
      <c r="J562" s="22"/>
      <c r="K562" s="22"/>
      <c r="L562" s="22"/>
      <c r="M562" s="22"/>
      <c r="N562" s="22"/>
      <c r="O562" s="22"/>
      <c r="P562" s="22"/>
      <c r="Q562" s="22"/>
    </row>
    <row r="563" spans="4:17" ht="14.25" customHeight="1" x14ac:dyDescent="0.3">
      <c r="D563" s="22"/>
      <c r="E563" s="22"/>
      <c r="F563" s="22"/>
      <c r="G563" s="22"/>
      <c r="H563" s="22"/>
      <c r="I563" s="22"/>
      <c r="J563" s="22"/>
      <c r="K563" s="22"/>
      <c r="L563" s="22"/>
      <c r="M563" s="22"/>
      <c r="N563" s="22"/>
      <c r="O563" s="22"/>
      <c r="P563" s="22"/>
      <c r="Q563" s="22"/>
    </row>
    <row r="564" spans="4:17" ht="14.25" customHeight="1" x14ac:dyDescent="0.3">
      <c r="D564" s="22"/>
      <c r="E564" s="22"/>
      <c r="F564" s="22"/>
      <c r="G564" s="22"/>
      <c r="H564" s="22"/>
      <c r="I564" s="22"/>
      <c r="J564" s="22"/>
      <c r="K564" s="22"/>
      <c r="L564" s="22"/>
      <c r="M564" s="22"/>
      <c r="N564" s="22"/>
      <c r="O564" s="22"/>
      <c r="P564" s="22"/>
      <c r="Q564" s="22"/>
    </row>
    <row r="565" spans="4:17" ht="14.25" customHeight="1" x14ac:dyDescent="0.3">
      <c r="D565" s="22"/>
      <c r="E565" s="22"/>
      <c r="F565" s="22"/>
      <c r="G565" s="22"/>
      <c r="H565" s="22"/>
      <c r="I565" s="22"/>
      <c r="J565" s="22"/>
      <c r="K565" s="22"/>
      <c r="L565" s="22"/>
      <c r="M565" s="22"/>
      <c r="N565" s="22"/>
      <c r="O565" s="22"/>
      <c r="P565" s="22"/>
      <c r="Q565" s="22"/>
    </row>
    <row r="566" spans="4:17" ht="14.25" customHeight="1" x14ac:dyDescent="0.3">
      <c r="D566" s="22"/>
      <c r="E566" s="22"/>
      <c r="F566" s="22"/>
      <c r="G566" s="22"/>
      <c r="H566" s="22"/>
      <c r="I566" s="22"/>
      <c r="J566" s="22"/>
      <c r="K566" s="22"/>
      <c r="L566" s="22"/>
      <c r="M566" s="22"/>
      <c r="N566" s="22"/>
      <c r="O566" s="22"/>
      <c r="P566" s="22"/>
      <c r="Q566" s="22"/>
    </row>
    <row r="567" spans="4:17" ht="14.25" customHeight="1" x14ac:dyDescent="0.3">
      <c r="D567" s="22"/>
      <c r="E567" s="22"/>
      <c r="F567" s="22"/>
      <c r="G567" s="22"/>
      <c r="H567" s="22"/>
      <c r="I567" s="22"/>
      <c r="J567" s="22"/>
      <c r="K567" s="22"/>
      <c r="L567" s="22"/>
      <c r="M567" s="22"/>
      <c r="N567" s="22"/>
      <c r="O567" s="22"/>
      <c r="P567" s="22"/>
      <c r="Q567" s="22"/>
    </row>
    <row r="568" spans="4:17" ht="14.25" customHeight="1" x14ac:dyDescent="0.3">
      <c r="D568" s="22"/>
      <c r="E568" s="22"/>
      <c r="F568" s="22"/>
      <c r="G568" s="22"/>
      <c r="H568" s="22"/>
      <c r="I568" s="22"/>
      <c r="J568" s="22"/>
      <c r="K568" s="22"/>
      <c r="L568" s="22"/>
      <c r="M568" s="22"/>
      <c r="N568" s="22"/>
      <c r="O568" s="22"/>
      <c r="P568" s="22"/>
      <c r="Q568" s="22"/>
    </row>
    <row r="569" spans="4:17" ht="14.25" customHeight="1" x14ac:dyDescent="0.3">
      <c r="D569" s="22"/>
      <c r="E569" s="22"/>
      <c r="F569" s="22"/>
      <c r="G569" s="22"/>
      <c r="H569" s="22"/>
      <c r="I569" s="22"/>
      <c r="J569" s="22"/>
      <c r="K569" s="22"/>
      <c r="L569" s="22"/>
      <c r="M569" s="22"/>
      <c r="N569" s="22"/>
      <c r="O569" s="22"/>
      <c r="P569" s="22"/>
      <c r="Q569" s="22"/>
    </row>
    <row r="570" spans="4:17" ht="14.25" customHeight="1" x14ac:dyDescent="0.3">
      <c r="D570" s="22"/>
      <c r="E570" s="22"/>
      <c r="F570" s="22"/>
      <c r="G570" s="22"/>
      <c r="H570" s="22"/>
      <c r="I570" s="22"/>
      <c r="J570" s="22"/>
      <c r="K570" s="22"/>
      <c r="L570" s="22"/>
      <c r="M570" s="22"/>
      <c r="N570" s="22"/>
      <c r="O570" s="22"/>
      <c r="P570" s="22"/>
      <c r="Q570" s="22"/>
    </row>
    <row r="571" spans="4:17" ht="14.25" customHeight="1" x14ac:dyDescent="0.3">
      <c r="D571" s="22"/>
      <c r="E571" s="22"/>
      <c r="F571" s="22"/>
      <c r="G571" s="22"/>
      <c r="H571" s="22"/>
      <c r="I571" s="22"/>
      <c r="J571" s="22"/>
      <c r="K571" s="22"/>
      <c r="L571" s="22"/>
      <c r="M571" s="22"/>
      <c r="N571" s="22"/>
      <c r="O571" s="22"/>
      <c r="P571" s="22"/>
      <c r="Q571" s="22"/>
    </row>
    <row r="572" spans="4:17" ht="14.25" customHeight="1" x14ac:dyDescent="0.3">
      <c r="D572" s="22"/>
      <c r="E572" s="22"/>
      <c r="F572" s="22"/>
      <c r="G572" s="22"/>
      <c r="H572" s="22"/>
      <c r="I572" s="22"/>
      <c r="J572" s="22"/>
      <c r="K572" s="22"/>
      <c r="L572" s="22"/>
      <c r="M572" s="22"/>
      <c r="N572" s="22"/>
      <c r="O572" s="22"/>
      <c r="P572" s="22"/>
      <c r="Q572" s="22"/>
    </row>
    <row r="573" spans="4:17" ht="14.25" customHeight="1" x14ac:dyDescent="0.3">
      <c r="D573" s="22"/>
      <c r="E573" s="22"/>
      <c r="F573" s="22"/>
      <c r="G573" s="22"/>
      <c r="H573" s="22"/>
      <c r="I573" s="22"/>
      <c r="J573" s="22"/>
      <c r="K573" s="22"/>
      <c r="L573" s="22"/>
      <c r="M573" s="22"/>
      <c r="N573" s="22"/>
      <c r="O573" s="22"/>
      <c r="P573" s="22"/>
      <c r="Q573" s="22"/>
    </row>
    <row r="574" spans="4:17" ht="14.25" customHeight="1" x14ac:dyDescent="0.3">
      <c r="D574" s="22"/>
      <c r="E574" s="22"/>
      <c r="F574" s="22"/>
      <c r="G574" s="22"/>
      <c r="H574" s="22"/>
      <c r="I574" s="22"/>
      <c r="J574" s="22"/>
      <c r="K574" s="22"/>
      <c r="L574" s="22"/>
      <c r="M574" s="22"/>
      <c r="N574" s="22"/>
      <c r="O574" s="22"/>
      <c r="P574" s="22"/>
      <c r="Q574" s="22"/>
    </row>
    <row r="575" spans="4:17" ht="14.25" customHeight="1" x14ac:dyDescent="0.3">
      <c r="D575" s="22"/>
      <c r="E575" s="22"/>
      <c r="F575" s="22"/>
      <c r="G575" s="22"/>
      <c r="H575" s="22"/>
      <c r="I575" s="22"/>
      <c r="J575" s="22"/>
      <c r="K575" s="22"/>
      <c r="L575" s="22"/>
      <c r="M575" s="22"/>
      <c r="N575" s="22"/>
      <c r="O575" s="22"/>
      <c r="P575" s="22"/>
      <c r="Q575" s="22"/>
    </row>
    <row r="576" spans="4:17" ht="14.25" customHeight="1" x14ac:dyDescent="0.3">
      <c r="D576" s="22"/>
      <c r="E576" s="22"/>
      <c r="F576" s="22"/>
      <c r="G576" s="22"/>
      <c r="H576" s="22"/>
      <c r="I576" s="22"/>
      <c r="J576" s="22"/>
      <c r="K576" s="22"/>
      <c r="L576" s="22"/>
      <c r="M576" s="22"/>
      <c r="N576" s="22"/>
      <c r="O576" s="22"/>
      <c r="P576" s="22"/>
      <c r="Q576" s="22"/>
    </row>
    <row r="577" spans="4:17" ht="14.25" customHeight="1" x14ac:dyDescent="0.3">
      <c r="D577" s="22"/>
      <c r="E577" s="22"/>
      <c r="F577" s="22"/>
      <c r="G577" s="22"/>
      <c r="H577" s="22"/>
      <c r="I577" s="22"/>
      <c r="J577" s="22"/>
      <c r="K577" s="22"/>
      <c r="L577" s="22"/>
      <c r="M577" s="22"/>
      <c r="N577" s="22"/>
      <c r="O577" s="22"/>
      <c r="P577" s="22"/>
      <c r="Q577" s="22"/>
    </row>
    <row r="578" spans="4:17" ht="14.25" customHeight="1" x14ac:dyDescent="0.3">
      <c r="D578" s="22"/>
      <c r="E578" s="22"/>
      <c r="F578" s="22"/>
      <c r="G578" s="22"/>
      <c r="H578" s="22"/>
      <c r="I578" s="22"/>
      <c r="J578" s="22"/>
      <c r="K578" s="22"/>
      <c r="L578" s="22"/>
      <c r="M578" s="22"/>
      <c r="N578" s="22"/>
      <c r="O578" s="22"/>
      <c r="P578" s="22"/>
      <c r="Q578" s="22"/>
    </row>
    <row r="579" spans="4:17" ht="14.25" customHeight="1" x14ac:dyDescent="0.3">
      <c r="D579" s="22"/>
      <c r="E579" s="22"/>
      <c r="F579" s="22"/>
      <c r="G579" s="22"/>
      <c r="H579" s="22"/>
      <c r="I579" s="22"/>
      <c r="J579" s="22"/>
      <c r="K579" s="22"/>
      <c r="L579" s="22"/>
      <c r="M579" s="22"/>
      <c r="N579" s="22"/>
      <c r="O579" s="22"/>
      <c r="P579" s="22"/>
      <c r="Q579" s="22"/>
    </row>
    <row r="580" spans="4:17" ht="14.25" customHeight="1" x14ac:dyDescent="0.3">
      <c r="D580" s="22"/>
      <c r="E580" s="22"/>
      <c r="F580" s="22"/>
      <c r="G580" s="22"/>
      <c r="H580" s="22"/>
      <c r="I580" s="22"/>
      <c r="J580" s="22"/>
      <c r="K580" s="22"/>
      <c r="L580" s="22"/>
      <c r="M580" s="22"/>
      <c r="N580" s="22"/>
      <c r="O580" s="22"/>
      <c r="P580" s="22"/>
      <c r="Q580" s="22"/>
    </row>
    <row r="581" spans="4:17" ht="14.25" customHeight="1" x14ac:dyDescent="0.3">
      <c r="D581" s="22"/>
      <c r="E581" s="22"/>
      <c r="F581" s="22"/>
      <c r="G581" s="22"/>
      <c r="H581" s="22"/>
      <c r="I581" s="22"/>
      <c r="J581" s="22"/>
      <c r="K581" s="22"/>
      <c r="L581" s="22"/>
      <c r="M581" s="22"/>
      <c r="N581" s="22"/>
      <c r="O581" s="22"/>
      <c r="P581" s="22"/>
      <c r="Q581" s="22"/>
    </row>
    <row r="582" spans="4:17" ht="14.25" customHeight="1" x14ac:dyDescent="0.3">
      <c r="D582" s="22"/>
      <c r="E582" s="22"/>
      <c r="F582" s="22"/>
      <c r="G582" s="22"/>
      <c r="H582" s="22"/>
      <c r="I582" s="22"/>
      <c r="J582" s="22"/>
      <c r="K582" s="22"/>
      <c r="L582" s="22"/>
      <c r="M582" s="22"/>
      <c r="N582" s="22"/>
      <c r="O582" s="22"/>
      <c r="P582" s="22"/>
      <c r="Q582" s="22"/>
    </row>
    <row r="583" spans="4:17" ht="14.25" customHeight="1" x14ac:dyDescent="0.3">
      <c r="D583" s="22"/>
      <c r="E583" s="22"/>
      <c r="F583" s="22"/>
      <c r="G583" s="22"/>
      <c r="H583" s="22"/>
      <c r="I583" s="22"/>
      <c r="J583" s="22"/>
      <c r="K583" s="22"/>
      <c r="L583" s="22"/>
      <c r="M583" s="22"/>
      <c r="N583" s="22"/>
      <c r="O583" s="22"/>
      <c r="P583" s="22"/>
      <c r="Q583" s="22"/>
    </row>
    <row r="584" spans="4:17" ht="14.25" customHeight="1" x14ac:dyDescent="0.3">
      <c r="D584" s="22"/>
      <c r="E584" s="22"/>
      <c r="F584" s="22"/>
      <c r="G584" s="22"/>
      <c r="H584" s="22"/>
      <c r="I584" s="22"/>
      <c r="J584" s="22"/>
      <c r="K584" s="22"/>
      <c r="L584" s="22"/>
      <c r="M584" s="22"/>
      <c r="N584" s="22"/>
      <c r="O584" s="22"/>
      <c r="P584" s="22"/>
      <c r="Q584" s="22"/>
    </row>
    <row r="585" spans="4:17" ht="14.25" customHeight="1" x14ac:dyDescent="0.3">
      <c r="D585" s="22"/>
      <c r="E585" s="22"/>
      <c r="F585" s="22"/>
      <c r="G585" s="22"/>
      <c r="H585" s="22"/>
      <c r="I585" s="22"/>
      <c r="J585" s="22"/>
      <c r="K585" s="22"/>
      <c r="L585" s="22"/>
      <c r="M585" s="22"/>
      <c r="N585" s="22"/>
      <c r="O585" s="22"/>
      <c r="P585" s="22"/>
      <c r="Q585" s="22"/>
    </row>
    <row r="586" spans="4:17" ht="14.25" customHeight="1" x14ac:dyDescent="0.3">
      <c r="D586" s="22"/>
      <c r="E586" s="22"/>
      <c r="F586" s="22"/>
      <c r="G586" s="22"/>
      <c r="H586" s="22"/>
      <c r="I586" s="22"/>
      <c r="J586" s="22"/>
      <c r="K586" s="22"/>
      <c r="L586" s="22"/>
      <c r="M586" s="22"/>
      <c r="N586" s="22"/>
      <c r="O586" s="22"/>
      <c r="P586" s="22"/>
      <c r="Q586" s="22"/>
    </row>
    <row r="587" spans="4:17" ht="14.25" customHeight="1" x14ac:dyDescent="0.3">
      <c r="D587" s="22"/>
      <c r="E587" s="22"/>
      <c r="F587" s="22"/>
      <c r="G587" s="22"/>
      <c r="H587" s="22"/>
      <c r="I587" s="22"/>
      <c r="J587" s="22"/>
      <c r="K587" s="22"/>
      <c r="L587" s="22"/>
      <c r="M587" s="22"/>
      <c r="N587" s="22"/>
      <c r="O587" s="22"/>
      <c r="P587" s="22"/>
      <c r="Q587" s="22"/>
    </row>
    <row r="588" spans="4:17" ht="14.25" customHeight="1" x14ac:dyDescent="0.3">
      <c r="D588" s="22"/>
      <c r="E588" s="22"/>
      <c r="F588" s="22"/>
      <c r="G588" s="22"/>
      <c r="H588" s="22"/>
      <c r="I588" s="22"/>
      <c r="J588" s="22"/>
      <c r="K588" s="22"/>
      <c r="L588" s="22"/>
      <c r="M588" s="22"/>
      <c r="N588" s="22"/>
      <c r="O588" s="22"/>
      <c r="P588" s="22"/>
      <c r="Q588" s="22"/>
    </row>
    <row r="589" spans="4:17" ht="14.25" customHeight="1" x14ac:dyDescent="0.3">
      <c r="D589" s="22"/>
      <c r="E589" s="22"/>
      <c r="F589" s="22"/>
      <c r="G589" s="22"/>
      <c r="H589" s="22"/>
      <c r="I589" s="22"/>
      <c r="J589" s="22"/>
      <c r="K589" s="22"/>
      <c r="L589" s="22"/>
      <c r="M589" s="22"/>
      <c r="N589" s="22"/>
      <c r="O589" s="22"/>
      <c r="P589" s="22"/>
      <c r="Q589" s="22"/>
    </row>
    <row r="590" spans="4:17" ht="14.25" customHeight="1" x14ac:dyDescent="0.3">
      <c r="D590" s="22"/>
      <c r="E590" s="22"/>
      <c r="F590" s="22"/>
      <c r="G590" s="22"/>
      <c r="H590" s="22"/>
      <c r="I590" s="22"/>
      <c r="J590" s="22"/>
      <c r="K590" s="22"/>
      <c r="L590" s="22"/>
      <c r="M590" s="22"/>
      <c r="N590" s="22"/>
      <c r="O590" s="22"/>
      <c r="P590" s="22"/>
      <c r="Q590" s="22"/>
    </row>
    <row r="591" spans="4:17" ht="14.25" customHeight="1" x14ac:dyDescent="0.3">
      <c r="D591" s="22"/>
      <c r="E591" s="22"/>
      <c r="F591" s="22"/>
      <c r="G591" s="22"/>
      <c r="H591" s="22"/>
      <c r="I591" s="22"/>
      <c r="J591" s="22"/>
      <c r="K591" s="22"/>
      <c r="L591" s="22"/>
      <c r="M591" s="22"/>
      <c r="N591" s="22"/>
      <c r="O591" s="22"/>
      <c r="P591" s="22"/>
      <c r="Q591" s="22"/>
    </row>
    <row r="592" spans="4:17" ht="14.25" customHeight="1" x14ac:dyDescent="0.3">
      <c r="D592" s="22"/>
      <c r="E592" s="22"/>
      <c r="F592" s="22"/>
      <c r="G592" s="22"/>
      <c r="H592" s="22"/>
      <c r="I592" s="22"/>
      <c r="J592" s="22"/>
      <c r="K592" s="22"/>
      <c r="L592" s="22"/>
      <c r="M592" s="22"/>
      <c r="N592" s="22"/>
      <c r="O592" s="22"/>
      <c r="P592" s="22"/>
      <c r="Q592" s="22"/>
    </row>
    <row r="593" spans="4:17" ht="14.25" customHeight="1" x14ac:dyDescent="0.3">
      <c r="D593" s="22"/>
      <c r="E593" s="22"/>
      <c r="F593" s="22"/>
      <c r="G593" s="22"/>
      <c r="H593" s="22"/>
      <c r="I593" s="22"/>
      <c r="J593" s="22"/>
      <c r="K593" s="22"/>
      <c r="L593" s="22"/>
      <c r="M593" s="22"/>
      <c r="N593" s="22"/>
      <c r="O593" s="22"/>
      <c r="P593" s="22"/>
      <c r="Q593" s="22"/>
    </row>
    <row r="594" spans="4:17" ht="14.25" customHeight="1" x14ac:dyDescent="0.3">
      <c r="D594" s="22"/>
      <c r="E594" s="22"/>
      <c r="F594" s="22"/>
      <c r="G594" s="22"/>
      <c r="H594" s="22"/>
      <c r="I594" s="22"/>
      <c r="J594" s="22"/>
      <c r="K594" s="22"/>
      <c r="L594" s="22"/>
      <c r="M594" s="22"/>
      <c r="N594" s="22"/>
      <c r="O594" s="22"/>
      <c r="P594" s="22"/>
      <c r="Q594" s="22"/>
    </row>
    <row r="595" spans="4:17" ht="14.25" customHeight="1" x14ac:dyDescent="0.3">
      <c r="D595" s="22"/>
      <c r="E595" s="22"/>
      <c r="F595" s="22"/>
      <c r="G595" s="22"/>
      <c r="H595" s="22"/>
      <c r="I595" s="22"/>
      <c r="J595" s="22"/>
      <c r="K595" s="22"/>
      <c r="L595" s="22"/>
      <c r="M595" s="22"/>
      <c r="N595" s="22"/>
      <c r="O595" s="22"/>
      <c r="P595" s="22"/>
      <c r="Q595" s="22"/>
    </row>
    <row r="596" spans="4:17" ht="14.25" customHeight="1" x14ac:dyDescent="0.3">
      <c r="D596" s="22"/>
      <c r="E596" s="22"/>
      <c r="F596" s="22"/>
      <c r="G596" s="22"/>
      <c r="H596" s="22"/>
      <c r="I596" s="22"/>
      <c r="J596" s="22"/>
      <c r="K596" s="22"/>
      <c r="L596" s="22"/>
      <c r="M596" s="22"/>
      <c r="N596" s="22"/>
      <c r="O596" s="22"/>
      <c r="P596" s="22"/>
      <c r="Q596" s="22"/>
    </row>
    <row r="597" spans="4:17" ht="14.25" customHeight="1" x14ac:dyDescent="0.3">
      <c r="D597" s="22"/>
      <c r="E597" s="22"/>
      <c r="F597" s="22"/>
      <c r="G597" s="22"/>
      <c r="H597" s="22"/>
      <c r="I597" s="22"/>
      <c r="J597" s="22"/>
      <c r="K597" s="22"/>
      <c r="L597" s="22"/>
      <c r="M597" s="22"/>
      <c r="N597" s="22"/>
      <c r="O597" s="22"/>
      <c r="P597" s="22"/>
      <c r="Q597" s="22"/>
    </row>
    <row r="598" spans="4:17" ht="14.25" customHeight="1" x14ac:dyDescent="0.3">
      <c r="D598" s="22"/>
      <c r="E598" s="22"/>
      <c r="F598" s="22"/>
      <c r="G598" s="22"/>
      <c r="H598" s="22"/>
      <c r="I598" s="22"/>
      <c r="J598" s="22"/>
      <c r="K598" s="22"/>
      <c r="L598" s="22"/>
      <c r="M598" s="22"/>
      <c r="N598" s="22"/>
      <c r="O598" s="22"/>
      <c r="P598" s="22"/>
      <c r="Q598" s="22"/>
    </row>
    <row r="599" spans="4:17" ht="14.25" customHeight="1" x14ac:dyDescent="0.3">
      <c r="D599" s="22"/>
      <c r="E599" s="22"/>
      <c r="F599" s="22"/>
      <c r="G599" s="22"/>
      <c r="H599" s="22"/>
      <c r="I599" s="22"/>
      <c r="J599" s="22"/>
      <c r="K599" s="22"/>
      <c r="L599" s="22"/>
      <c r="M599" s="22"/>
      <c r="N599" s="22"/>
      <c r="O599" s="22"/>
      <c r="P599" s="22"/>
      <c r="Q599" s="22"/>
    </row>
    <row r="600" spans="4:17" ht="14.25" customHeight="1" x14ac:dyDescent="0.3">
      <c r="D600" s="22"/>
      <c r="E600" s="22"/>
      <c r="F600" s="22"/>
      <c r="G600" s="22"/>
      <c r="H600" s="22"/>
      <c r="I600" s="22"/>
      <c r="J600" s="22"/>
      <c r="K600" s="22"/>
      <c r="L600" s="22"/>
      <c r="M600" s="22"/>
      <c r="N600" s="22"/>
      <c r="O600" s="22"/>
      <c r="P600" s="22"/>
      <c r="Q600" s="22"/>
    </row>
    <row r="601" spans="4:17" ht="14.25" customHeight="1" x14ac:dyDescent="0.3">
      <c r="D601" s="22"/>
      <c r="E601" s="22"/>
      <c r="F601" s="22"/>
      <c r="G601" s="22"/>
      <c r="H601" s="22"/>
      <c r="I601" s="22"/>
      <c r="J601" s="22"/>
      <c r="K601" s="22"/>
      <c r="L601" s="22"/>
      <c r="M601" s="22"/>
      <c r="N601" s="22"/>
      <c r="O601" s="22"/>
      <c r="P601" s="22"/>
      <c r="Q601" s="22"/>
    </row>
    <row r="602" spans="4:17" ht="14.25" customHeight="1" x14ac:dyDescent="0.3">
      <c r="D602" s="22"/>
      <c r="E602" s="22"/>
      <c r="F602" s="22"/>
      <c r="G602" s="22"/>
      <c r="H602" s="22"/>
      <c r="I602" s="22"/>
      <c r="J602" s="22"/>
      <c r="K602" s="22"/>
      <c r="L602" s="22"/>
      <c r="M602" s="22"/>
      <c r="N602" s="22"/>
      <c r="O602" s="22"/>
      <c r="P602" s="22"/>
      <c r="Q602" s="22"/>
    </row>
    <row r="603" spans="4:17" ht="14.25" customHeight="1" x14ac:dyDescent="0.3">
      <c r="D603" s="22"/>
      <c r="E603" s="22"/>
      <c r="F603" s="22"/>
      <c r="G603" s="22"/>
      <c r="H603" s="22"/>
      <c r="I603" s="22"/>
      <c r="J603" s="22"/>
      <c r="K603" s="22"/>
      <c r="L603" s="22"/>
      <c r="M603" s="22"/>
      <c r="N603" s="22"/>
      <c r="O603" s="22"/>
      <c r="P603" s="22"/>
      <c r="Q603" s="22"/>
    </row>
    <row r="604" spans="4:17" ht="14.25" customHeight="1" x14ac:dyDescent="0.3">
      <c r="D604" s="22"/>
      <c r="E604" s="22"/>
      <c r="F604" s="22"/>
      <c r="G604" s="22"/>
      <c r="H604" s="22"/>
      <c r="I604" s="22"/>
      <c r="J604" s="22"/>
      <c r="K604" s="22"/>
      <c r="L604" s="22"/>
      <c r="M604" s="22"/>
      <c r="N604" s="22"/>
      <c r="O604" s="22"/>
      <c r="P604" s="22"/>
      <c r="Q604" s="22"/>
    </row>
    <row r="605" spans="4:17" ht="14.25" customHeight="1" x14ac:dyDescent="0.3">
      <c r="D605" s="22"/>
      <c r="E605" s="22"/>
      <c r="F605" s="22"/>
      <c r="G605" s="22"/>
      <c r="H605" s="22"/>
      <c r="I605" s="22"/>
      <c r="J605" s="22"/>
      <c r="K605" s="22"/>
      <c r="L605" s="22"/>
      <c r="M605" s="22"/>
      <c r="N605" s="22"/>
      <c r="O605" s="22"/>
      <c r="P605" s="22"/>
      <c r="Q605" s="22"/>
    </row>
    <row r="606" spans="4:17" ht="14.25" customHeight="1" x14ac:dyDescent="0.3">
      <c r="D606" s="22"/>
      <c r="E606" s="22"/>
      <c r="F606" s="22"/>
      <c r="G606" s="22"/>
      <c r="H606" s="22"/>
      <c r="I606" s="22"/>
      <c r="J606" s="22"/>
      <c r="K606" s="22"/>
      <c r="L606" s="22"/>
      <c r="M606" s="22"/>
      <c r="N606" s="22"/>
      <c r="O606" s="22"/>
      <c r="P606" s="22"/>
      <c r="Q606" s="22"/>
    </row>
    <row r="607" spans="4:17" ht="14.25" customHeight="1" x14ac:dyDescent="0.3">
      <c r="D607" s="22"/>
      <c r="E607" s="22"/>
      <c r="F607" s="22"/>
      <c r="G607" s="22"/>
      <c r="H607" s="22"/>
      <c r="I607" s="22"/>
      <c r="J607" s="22"/>
      <c r="K607" s="22"/>
      <c r="L607" s="22"/>
      <c r="M607" s="22"/>
      <c r="N607" s="22"/>
      <c r="O607" s="22"/>
      <c r="P607" s="22"/>
      <c r="Q607" s="22"/>
    </row>
    <row r="608" spans="4:17" ht="14.25" customHeight="1" x14ac:dyDescent="0.3">
      <c r="D608" s="22"/>
      <c r="E608" s="22"/>
      <c r="F608" s="22"/>
      <c r="G608" s="22"/>
      <c r="H608" s="22"/>
      <c r="I608" s="22"/>
      <c r="J608" s="22"/>
      <c r="K608" s="22"/>
      <c r="L608" s="22"/>
      <c r="M608" s="22"/>
      <c r="N608" s="22"/>
      <c r="O608" s="22"/>
      <c r="P608" s="22"/>
      <c r="Q608" s="22"/>
    </row>
    <row r="609" spans="4:17" ht="14.25" customHeight="1" x14ac:dyDescent="0.3">
      <c r="D609" s="22"/>
      <c r="E609" s="22"/>
      <c r="F609" s="22"/>
      <c r="G609" s="22"/>
      <c r="H609" s="22"/>
      <c r="I609" s="22"/>
      <c r="J609" s="22"/>
      <c r="K609" s="22"/>
      <c r="L609" s="22"/>
      <c r="M609" s="22"/>
      <c r="N609" s="22"/>
      <c r="O609" s="22"/>
      <c r="P609" s="22"/>
      <c r="Q609" s="22"/>
    </row>
    <row r="610" spans="4:17" ht="14.25" customHeight="1" x14ac:dyDescent="0.3">
      <c r="D610" s="22"/>
      <c r="E610" s="22"/>
      <c r="F610" s="22"/>
      <c r="G610" s="22"/>
      <c r="H610" s="22"/>
      <c r="I610" s="22"/>
      <c r="J610" s="22"/>
      <c r="K610" s="22"/>
      <c r="L610" s="22"/>
      <c r="M610" s="22"/>
      <c r="N610" s="22"/>
      <c r="O610" s="22"/>
      <c r="P610" s="22"/>
      <c r="Q610" s="22"/>
    </row>
    <row r="611" spans="4:17" ht="14.25" customHeight="1" x14ac:dyDescent="0.3">
      <c r="D611" s="22"/>
      <c r="E611" s="22"/>
      <c r="F611" s="22"/>
      <c r="G611" s="22"/>
      <c r="H611" s="22"/>
      <c r="I611" s="22"/>
      <c r="J611" s="22"/>
      <c r="K611" s="22"/>
      <c r="L611" s="22"/>
      <c r="M611" s="22"/>
      <c r="N611" s="22"/>
      <c r="O611" s="22"/>
      <c r="P611" s="22"/>
      <c r="Q611" s="22"/>
    </row>
    <row r="612" spans="4:17" ht="14.25" customHeight="1" x14ac:dyDescent="0.3">
      <c r="D612" s="22"/>
      <c r="E612" s="22"/>
      <c r="F612" s="22"/>
      <c r="G612" s="22"/>
      <c r="H612" s="22"/>
      <c r="I612" s="22"/>
      <c r="J612" s="22"/>
      <c r="K612" s="22"/>
      <c r="L612" s="22"/>
      <c r="M612" s="22"/>
      <c r="N612" s="22"/>
      <c r="O612" s="22"/>
      <c r="P612" s="22"/>
      <c r="Q612" s="22"/>
    </row>
    <row r="613" spans="4:17" ht="14.25" customHeight="1" x14ac:dyDescent="0.3">
      <c r="D613" s="22"/>
      <c r="E613" s="22"/>
      <c r="F613" s="22"/>
      <c r="G613" s="22"/>
      <c r="H613" s="22"/>
      <c r="I613" s="22"/>
      <c r="J613" s="22"/>
      <c r="K613" s="22"/>
      <c r="L613" s="22"/>
      <c r="M613" s="22"/>
      <c r="N613" s="22"/>
      <c r="O613" s="22"/>
      <c r="P613" s="22"/>
      <c r="Q613" s="22"/>
    </row>
    <row r="614" spans="4:17" ht="14.25" customHeight="1" x14ac:dyDescent="0.3">
      <c r="D614" s="22"/>
      <c r="E614" s="22"/>
      <c r="F614" s="22"/>
      <c r="G614" s="22"/>
      <c r="H614" s="22"/>
      <c r="I614" s="22"/>
      <c r="J614" s="22"/>
      <c r="K614" s="22"/>
      <c r="L614" s="22"/>
      <c r="M614" s="22"/>
      <c r="N614" s="22"/>
      <c r="O614" s="22"/>
      <c r="P614" s="22"/>
      <c r="Q614" s="22"/>
    </row>
    <row r="615" spans="4:17" ht="14.25" customHeight="1" x14ac:dyDescent="0.3">
      <c r="D615" s="22"/>
      <c r="E615" s="22"/>
      <c r="F615" s="22"/>
      <c r="G615" s="22"/>
      <c r="H615" s="22"/>
      <c r="I615" s="22"/>
      <c r="J615" s="22"/>
      <c r="K615" s="22"/>
      <c r="L615" s="22"/>
      <c r="M615" s="22"/>
      <c r="N615" s="22"/>
      <c r="O615" s="22"/>
      <c r="P615" s="22"/>
      <c r="Q615" s="22"/>
    </row>
    <row r="616" spans="4:17" ht="14.25" customHeight="1" x14ac:dyDescent="0.3">
      <c r="D616" s="22"/>
      <c r="E616" s="22"/>
      <c r="F616" s="22"/>
      <c r="G616" s="22"/>
      <c r="H616" s="22"/>
      <c r="I616" s="22"/>
      <c r="J616" s="22"/>
      <c r="K616" s="22"/>
      <c r="L616" s="22"/>
      <c r="M616" s="22"/>
      <c r="N616" s="22"/>
      <c r="O616" s="22"/>
      <c r="P616" s="22"/>
      <c r="Q616" s="22"/>
    </row>
    <row r="617" spans="4:17" ht="14.25" customHeight="1" x14ac:dyDescent="0.3">
      <c r="D617" s="22"/>
      <c r="E617" s="22"/>
      <c r="F617" s="22"/>
      <c r="G617" s="22"/>
      <c r="H617" s="22"/>
      <c r="I617" s="22"/>
      <c r="J617" s="22"/>
      <c r="K617" s="22"/>
      <c r="L617" s="22"/>
      <c r="M617" s="22"/>
      <c r="N617" s="22"/>
      <c r="O617" s="22"/>
      <c r="P617" s="22"/>
      <c r="Q617" s="22"/>
    </row>
    <row r="618" spans="4:17" ht="14.25" customHeight="1" x14ac:dyDescent="0.3">
      <c r="D618" s="22"/>
      <c r="E618" s="22"/>
      <c r="F618" s="22"/>
      <c r="G618" s="22"/>
      <c r="H618" s="22"/>
      <c r="I618" s="22"/>
      <c r="J618" s="22"/>
      <c r="K618" s="22"/>
      <c r="L618" s="22"/>
      <c r="M618" s="22"/>
      <c r="N618" s="22"/>
      <c r="O618" s="22"/>
      <c r="P618" s="22"/>
      <c r="Q618" s="22"/>
    </row>
    <row r="619" spans="4:17" ht="14.25" customHeight="1" x14ac:dyDescent="0.3">
      <c r="D619" s="22"/>
      <c r="E619" s="22"/>
      <c r="F619" s="22"/>
      <c r="G619" s="22"/>
      <c r="H619" s="22"/>
      <c r="I619" s="22"/>
      <c r="J619" s="22"/>
      <c r="K619" s="22"/>
      <c r="L619" s="22"/>
      <c r="M619" s="22"/>
      <c r="N619" s="22"/>
      <c r="O619" s="22"/>
      <c r="P619" s="22"/>
      <c r="Q619" s="22"/>
    </row>
    <row r="620" spans="4:17" ht="14.25" customHeight="1" x14ac:dyDescent="0.3">
      <c r="D620" s="22"/>
      <c r="E620" s="22"/>
      <c r="F620" s="22"/>
      <c r="G620" s="22"/>
      <c r="H620" s="22"/>
      <c r="I620" s="22"/>
      <c r="J620" s="22"/>
      <c r="K620" s="22"/>
      <c r="L620" s="22"/>
      <c r="M620" s="22"/>
      <c r="N620" s="22"/>
      <c r="O620" s="22"/>
      <c r="P620" s="22"/>
      <c r="Q620" s="22"/>
    </row>
    <row r="621" spans="4:17" ht="14.25" customHeight="1" x14ac:dyDescent="0.3">
      <c r="D621" s="22"/>
      <c r="E621" s="22"/>
      <c r="F621" s="22"/>
      <c r="G621" s="22"/>
      <c r="H621" s="22"/>
      <c r="I621" s="22"/>
      <c r="J621" s="22"/>
      <c r="K621" s="22"/>
      <c r="L621" s="22"/>
      <c r="M621" s="22"/>
      <c r="N621" s="22"/>
      <c r="O621" s="22"/>
      <c r="P621" s="22"/>
      <c r="Q621" s="22"/>
    </row>
    <row r="622" spans="4:17" ht="14.25" customHeight="1" x14ac:dyDescent="0.3">
      <c r="D622" s="22"/>
      <c r="E622" s="22"/>
      <c r="F622" s="22"/>
      <c r="G622" s="22"/>
      <c r="H622" s="22"/>
      <c r="I622" s="22"/>
      <c r="L622" s="22"/>
      <c r="M622" s="22"/>
      <c r="N622" s="22"/>
      <c r="O622" s="22"/>
      <c r="P622" s="22"/>
      <c r="Q622" s="22"/>
    </row>
    <row r="623" spans="4:17" ht="14.25" customHeight="1" x14ac:dyDescent="0.3">
      <c r="D623" s="22"/>
      <c r="E623" s="22"/>
      <c r="F623" s="22"/>
      <c r="G623" s="22"/>
      <c r="H623" s="22"/>
      <c r="I623" s="22"/>
      <c r="L623" s="22"/>
      <c r="M623" s="22"/>
      <c r="N623" s="22"/>
      <c r="O623" s="22"/>
      <c r="P623" s="22"/>
      <c r="Q623" s="22"/>
    </row>
  </sheetData>
  <mergeCells count="100">
    <mergeCell ref="M308:Q308"/>
    <mergeCell ref="D309:G309"/>
    <mergeCell ref="D33:G33"/>
    <mergeCell ref="D268:H268"/>
    <mergeCell ref="D274:G274"/>
    <mergeCell ref="D275:H275"/>
    <mergeCell ref="D281:G281"/>
    <mergeCell ref="D94:H94"/>
    <mergeCell ref="D34:H34"/>
    <mergeCell ref="D45:G45"/>
    <mergeCell ref="D56:G56"/>
    <mergeCell ref="D57:H57"/>
    <mergeCell ref="D58:H58"/>
    <mergeCell ref="D70:G70"/>
    <mergeCell ref="D71:H71"/>
    <mergeCell ref="D80:G80"/>
    <mergeCell ref="D139:G139"/>
    <mergeCell ref="D140:H140"/>
    <mergeCell ref="D1:H1"/>
    <mergeCell ref="D6:H7"/>
    <mergeCell ref="D8:H8"/>
    <mergeCell ref="D21:G21"/>
    <mergeCell ref="D22:H22"/>
    <mergeCell ref="D173:H173"/>
    <mergeCell ref="D181:G181"/>
    <mergeCell ref="D182:H182"/>
    <mergeCell ref="D81:G81"/>
    <mergeCell ref="D92:G92"/>
    <mergeCell ref="D93:H93"/>
    <mergeCell ref="D141:H141"/>
    <mergeCell ref="D95:H95"/>
    <mergeCell ref="D96:G96"/>
    <mergeCell ref="D97:H97"/>
    <mergeCell ref="D105:G105"/>
    <mergeCell ref="D114:G114"/>
    <mergeCell ref="D116:G116"/>
    <mergeCell ref="D118:H118"/>
    <mergeCell ref="D137:G137"/>
    <mergeCell ref="D138:H138"/>
    <mergeCell ref="D142:H142"/>
    <mergeCell ref="D148:G148"/>
    <mergeCell ref="D149:H149"/>
    <mergeCell ref="D155:G155"/>
    <mergeCell ref="D172:G172"/>
    <mergeCell ref="M182:Q182"/>
    <mergeCell ref="D183:G183"/>
    <mergeCell ref="D184:H184"/>
    <mergeCell ref="D191:H191"/>
    <mergeCell ref="D197:G197"/>
    <mergeCell ref="D190:G190"/>
    <mergeCell ref="D214:G214"/>
    <mergeCell ref="D215:H215"/>
    <mergeCell ref="D223:G223"/>
    <mergeCell ref="M266:Q266"/>
    <mergeCell ref="D267:G267"/>
    <mergeCell ref="M224:Q224"/>
    <mergeCell ref="D225:G225"/>
    <mergeCell ref="D226:H226"/>
    <mergeCell ref="D232:G232"/>
    <mergeCell ref="D233:H233"/>
    <mergeCell ref="D239:G239"/>
    <mergeCell ref="D224:H224"/>
    <mergeCell ref="D327:H327"/>
    <mergeCell ref="D256:G256"/>
    <mergeCell ref="D257:H257"/>
    <mergeCell ref="D265:G265"/>
    <mergeCell ref="D266:H266"/>
    <mergeCell ref="D298:G298"/>
    <mergeCell ref="D299:H299"/>
    <mergeCell ref="D307:G307"/>
    <mergeCell ref="D308:H308"/>
    <mergeCell ref="D310:H310"/>
    <mergeCell ref="D316:G316"/>
    <mergeCell ref="D322:G322"/>
    <mergeCell ref="D324:G324"/>
    <mergeCell ref="D326:G326"/>
    <mergeCell ref="D372:H372"/>
    <mergeCell ref="D333:G333"/>
    <mergeCell ref="D339:G339"/>
    <mergeCell ref="D341:G341"/>
    <mergeCell ref="D342:H342"/>
    <mergeCell ref="D348:G348"/>
    <mergeCell ref="D354:G354"/>
    <mergeCell ref="D356:G356"/>
    <mergeCell ref="D357:H357"/>
    <mergeCell ref="D363:G363"/>
    <mergeCell ref="D369:G369"/>
    <mergeCell ref="D371:G371"/>
    <mergeCell ref="D418:G418"/>
    <mergeCell ref="D378:G378"/>
    <mergeCell ref="D384:G384"/>
    <mergeCell ref="D386:G386"/>
    <mergeCell ref="D387:H387"/>
    <mergeCell ref="D393:G393"/>
    <mergeCell ref="D399:G399"/>
    <mergeCell ref="D401:G401"/>
    <mergeCell ref="D403:G403"/>
    <mergeCell ref="D405:H405"/>
    <mergeCell ref="D411:G411"/>
    <mergeCell ref="D412:G412"/>
  </mergeCells>
  <printOptions horizontalCentered="1"/>
  <pageMargins left="0.98425196850393704" right="0.78740157480314965" top="1.1811023622047245" bottom="0.78740157480314965" header="0.31496062992125984" footer="0.31496062992125984"/>
  <pageSetup paperSize="9" scale="59" fitToHeight="4" orientation="landscape" r:id="rId1"/>
  <rowBreaks count="4" manualBreakCount="4">
    <brk id="58" min="3" max="7" man="1"/>
    <brk id="97" min="3" max="7" man="1"/>
    <brk id="139" min="3" max="7" man="1"/>
    <brk id="401" min="3"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C953F-38E6-4B5D-97FB-B39A2A5D58C9}">
  <sheetPr>
    <tabColor rgb="FFFF0000"/>
  </sheetPr>
  <dimension ref="B1:U623"/>
  <sheetViews>
    <sheetView topLeftCell="A391" zoomScale="90" zoomScaleNormal="90" workbookViewId="0">
      <selection activeCell="K376" sqref="K376"/>
    </sheetView>
  </sheetViews>
  <sheetFormatPr defaultColWidth="17.33203125" defaultRowHeight="15" customHeight="1" x14ac:dyDescent="0.3"/>
  <cols>
    <col min="1" max="3" width="6.6640625" style="20" customWidth="1"/>
    <col min="4" max="4" width="113.6640625" style="20" customWidth="1"/>
    <col min="5" max="5" width="12.88671875" style="20" customWidth="1"/>
    <col min="6" max="6" width="13.88671875" style="20" customWidth="1"/>
    <col min="7" max="8" width="19.33203125" style="20" customWidth="1"/>
    <col min="9" max="9" width="17.5546875" style="20" customWidth="1"/>
    <col min="10" max="10" width="13.6640625" style="20" customWidth="1"/>
    <col min="11" max="11" width="11.5546875" style="20" customWidth="1"/>
    <col min="12" max="17" width="9.109375" style="20" customWidth="1"/>
    <col min="18" max="16384" width="17.33203125" style="20"/>
  </cols>
  <sheetData>
    <row r="1" spans="3:17" ht="15" customHeight="1" x14ac:dyDescent="0.3">
      <c r="D1" s="524" t="s">
        <v>6048</v>
      </c>
      <c r="E1" s="496"/>
      <c r="F1" s="496"/>
      <c r="G1" s="496"/>
      <c r="H1" s="525"/>
    </row>
    <row r="3" spans="3:17" ht="30" customHeight="1" x14ac:dyDescent="0.3">
      <c r="D3" s="213" t="str">
        <f>'ANEXO I'!D3</f>
        <v>MUNICÍPIO DE GUAÍRA</v>
      </c>
      <c r="E3" s="213"/>
      <c r="F3" s="213"/>
      <c r="G3" s="213"/>
      <c r="H3" s="213"/>
      <c r="J3" s="20" t="s">
        <v>5964</v>
      </c>
      <c r="K3" s="202">
        <f>'ENCARGOS SOCIAIS'!$E$41</f>
        <v>0.71260000000000012</v>
      </c>
    </row>
    <row r="4" spans="3:17" ht="15" customHeight="1" x14ac:dyDescent="0.3">
      <c r="J4" s="20" t="s">
        <v>5965</v>
      </c>
      <c r="K4" s="202">
        <v>1.25</v>
      </c>
    </row>
    <row r="6" spans="3:17" ht="12.75" customHeight="1" x14ac:dyDescent="0.3">
      <c r="C6" s="208" t="s">
        <v>6106</v>
      </c>
      <c r="D6" s="526" t="str">
        <f>VLOOKUP(C6,'ANEXO I'!C:K,3,FALSE)</f>
        <v>Escavação e peneiramento</v>
      </c>
      <c r="E6" s="527"/>
      <c r="F6" s="527"/>
      <c r="G6" s="527"/>
      <c r="H6" s="528"/>
      <c r="I6" s="21"/>
      <c r="J6" s="22"/>
      <c r="K6" s="22"/>
      <c r="L6" s="22"/>
      <c r="M6" s="22"/>
      <c r="N6" s="22"/>
      <c r="O6" s="22"/>
      <c r="P6" s="22"/>
      <c r="Q6" s="22"/>
    </row>
    <row r="7" spans="3:17" ht="12.75" customHeight="1" thickBot="1" x14ac:dyDescent="0.35">
      <c r="D7" s="529"/>
      <c r="E7" s="530"/>
      <c r="F7" s="530"/>
      <c r="G7" s="530"/>
      <c r="H7" s="531"/>
      <c r="I7" s="21"/>
      <c r="J7" s="22"/>
      <c r="K7" s="22"/>
      <c r="L7" s="22"/>
      <c r="M7" s="22"/>
      <c r="N7" s="22"/>
      <c r="O7" s="22"/>
      <c r="P7" s="22"/>
      <c r="Q7" s="22"/>
    </row>
    <row r="8" spans="3:17" ht="21" customHeight="1" x14ac:dyDescent="0.3">
      <c r="D8" s="495" t="s">
        <v>5</v>
      </c>
      <c r="E8" s="496"/>
      <c r="F8" s="496"/>
      <c r="G8" s="496"/>
      <c r="H8" s="497"/>
      <c r="I8" s="62">
        <f>H116</f>
        <v>36975.040000000001</v>
      </c>
      <c r="J8" s="22"/>
      <c r="K8" s="22"/>
      <c r="L8" s="22"/>
      <c r="M8" s="22"/>
      <c r="N8" s="22"/>
      <c r="O8" s="22"/>
      <c r="P8" s="22"/>
      <c r="Q8" s="22"/>
    </row>
    <row r="9" spans="3:17" ht="12.6" customHeight="1" thickBot="1" x14ac:dyDescent="0.35">
      <c r="D9" s="360"/>
      <c r="E9" s="22"/>
      <c r="F9" s="22"/>
      <c r="G9" s="22"/>
      <c r="H9" s="361"/>
      <c r="I9" s="22"/>
      <c r="J9" s="22"/>
      <c r="K9" s="22"/>
      <c r="L9" s="22"/>
      <c r="M9" s="22"/>
      <c r="N9" s="22"/>
      <c r="O9" s="22"/>
      <c r="P9" s="22"/>
      <c r="Q9" s="22"/>
    </row>
    <row r="10" spans="3:17" ht="28.5" customHeight="1" thickBot="1" x14ac:dyDescent="0.35">
      <c r="D10" s="431" t="s">
        <v>6</v>
      </c>
      <c r="E10" s="432" t="s">
        <v>7</v>
      </c>
      <c r="F10" s="432" t="s">
        <v>8</v>
      </c>
      <c r="G10" s="433" t="s">
        <v>9</v>
      </c>
      <c r="H10" s="434" t="s">
        <v>10</v>
      </c>
      <c r="I10" s="23"/>
      <c r="J10" s="50"/>
      <c r="K10" s="22"/>
      <c r="L10" s="22"/>
      <c r="M10" s="22"/>
      <c r="N10" s="22"/>
      <c r="O10" s="22"/>
      <c r="P10" s="22"/>
      <c r="Q10" s="22"/>
    </row>
    <row r="11" spans="3:17" ht="19.95" customHeight="1" x14ac:dyDescent="0.3">
      <c r="D11" s="428" t="str">
        <f>VLOOKUP(C12,INSUMOS!C:I,3,FALSE)</f>
        <v>OPERADOR DE MÁQUINAS - BRITADOR, TRITURADOR, PENEIRA, ENTRE OUTROS</v>
      </c>
      <c r="E11" s="429"/>
      <c r="F11" s="429"/>
      <c r="G11" s="429"/>
      <c r="H11" s="430"/>
      <c r="I11" s="33"/>
      <c r="J11" s="22"/>
      <c r="K11" s="22"/>
      <c r="L11" s="22" t="s">
        <v>6113</v>
      </c>
      <c r="M11" s="22" t="s">
        <v>6114</v>
      </c>
      <c r="N11" s="22"/>
      <c r="O11" s="22"/>
      <c r="P11" s="22"/>
      <c r="Q11" s="22"/>
    </row>
    <row r="12" spans="3:17" ht="15" customHeight="1" x14ac:dyDescent="0.3">
      <c r="C12" s="201">
        <v>27</v>
      </c>
      <c r="D12" s="364" t="s">
        <v>24</v>
      </c>
      <c r="E12" s="26" t="s">
        <v>11</v>
      </c>
      <c r="F12" s="27">
        <v>1</v>
      </c>
      <c r="G12" s="169" t="str">
        <f>VLOOKUP($C12,INSUMOS!$C:$I,6,)</f>
        <v>3.719,05</v>
      </c>
      <c r="H12" s="365">
        <f t="shared" ref="H12:H16" si="0">ROUND(F12*G12,2)</f>
        <v>3719.05</v>
      </c>
      <c r="I12" s="39"/>
      <c r="J12" s="28">
        <v>1234.98</v>
      </c>
      <c r="K12" s="22"/>
      <c r="L12" s="22">
        <v>1</v>
      </c>
      <c r="M12" s="22">
        <v>1</v>
      </c>
      <c r="N12" s="22"/>
      <c r="O12" s="22"/>
      <c r="P12" s="22"/>
      <c r="Q12" s="22"/>
    </row>
    <row r="13" spans="3:17" ht="15" customHeight="1" x14ac:dyDescent="0.3">
      <c r="D13" s="366" t="s">
        <v>12</v>
      </c>
      <c r="E13" s="30" t="s">
        <v>13</v>
      </c>
      <c r="F13" s="31">
        <v>0</v>
      </c>
      <c r="G13" s="32">
        <v>0</v>
      </c>
      <c r="H13" s="367">
        <f t="shared" si="0"/>
        <v>0</v>
      </c>
      <c r="I13" s="39"/>
      <c r="J13" s="22"/>
      <c r="K13" s="22"/>
      <c r="L13" s="22"/>
      <c r="M13" s="22"/>
      <c r="N13" s="22"/>
      <c r="O13" s="22"/>
      <c r="P13" s="22"/>
      <c r="Q13" s="22"/>
    </row>
    <row r="14" spans="3:17" ht="15" customHeight="1" x14ac:dyDescent="0.3">
      <c r="D14" s="366" t="s">
        <v>14</v>
      </c>
      <c r="E14" s="30" t="s">
        <v>13</v>
      </c>
      <c r="F14" s="31">
        <f>2*2*4*0</f>
        <v>0</v>
      </c>
      <c r="G14" s="32">
        <v>0</v>
      </c>
      <c r="H14" s="367">
        <f t="shared" si="0"/>
        <v>0</v>
      </c>
      <c r="I14" s="39"/>
      <c r="J14" s="22"/>
      <c r="K14" s="22"/>
      <c r="L14" s="22"/>
      <c r="M14" s="22"/>
      <c r="N14" s="22"/>
      <c r="O14" s="22"/>
      <c r="P14" s="22"/>
      <c r="Q14" s="22"/>
    </row>
    <row r="15" spans="3:17" ht="15" customHeight="1" x14ac:dyDescent="0.3">
      <c r="D15" s="366" t="s">
        <v>15</v>
      </c>
      <c r="E15" s="30" t="s">
        <v>13</v>
      </c>
      <c r="F15" s="31">
        <v>0</v>
      </c>
      <c r="G15" s="32">
        <v>0</v>
      </c>
      <c r="H15" s="367">
        <f t="shared" si="0"/>
        <v>0</v>
      </c>
      <c r="I15" s="33"/>
      <c r="J15" s="22"/>
      <c r="K15" s="22"/>
      <c r="L15" s="22"/>
      <c r="M15" s="22"/>
      <c r="N15" s="22"/>
      <c r="O15" s="22"/>
      <c r="P15" s="22"/>
      <c r="Q15" s="22"/>
    </row>
    <row r="16" spans="3:17" ht="15" customHeight="1" x14ac:dyDescent="0.3">
      <c r="D16" s="366" t="s">
        <v>16</v>
      </c>
      <c r="E16" s="30" t="s">
        <v>17</v>
      </c>
      <c r="F16" s="40">
        <v>0</v>
      </c>
      <c r="G16" s="32" t="str">
        <f>G12</f>
        <v>3.719,05</v>
      </c>
      <c r="H16" s="367">
        <f t="shared" si="0"/>
        <v>0</v>
      </c>
      <c r="I16" s="33"/>
      <c r="J16" s="22"/>
      <c r="K16" s="22"/>
      <c r="L16" s="22"/>
      <c r="M16" s="22"/>
      <c r="N16" s="22"/>
      <c r="O16" s="22"/>
      <c r="P16" s="22"/>
      <c r="Q16" s="22"/>
    </row>
    <row r="17" spans="2:17" ht="15" customHeight="1" x14ac:dyDescent="0.3">
      <c r="D17" s="368" t="s">
        <v>18</v>
      </c>
      <c r="E17" s="30"/>
      <c r="F17" s="30"/>
      <c r="G17" s="32"/>
      <c r="H17" s="367">
        <f>SUM(H12:H16)</f>
        <v>3719.05</v>
      </c>
      <c r="I17" s="39"/>
      <c r="J17" s="22"/>
      <c r="K17" s="22"/>
      <c r="L17" s="22"/>
      <c r="M17" s="22"/>
      <c r="N17" s="22"/>
      <c r="O17" s="22"/>
      <c r="P17" s="22"/>
      <c r="Q17" s="22"/>
    </row>
    <row r="18" spans="2:17" ht="15" customHeight="1" x14ac:dyDescent="0.3">
      <c r="D18" s="366" t="s">
        <v>19</v>
      </c>
      <c r="E18" s="30" t="s">
        <v>17</v>
      </c>
      <c r="F18" s="180">
        <f>F42</f>
        <v>0.71260000000000012</v>
      </c>
      <c r="G18" s="32">
        <f>H17</f>
        <v>3719.05</v>
      </c>
      <c r="H18" s="367">
        <f>ROUND(G18*F18,2)</f>
        <v>2650.2</v>
      </c>
      <c r="I18" s="39"/>
      <c r="J18" s="22"/>
      <c r="K18" s="22"/>
      <c r="L18" s="22"/>
      <c r="M18" s="22"/>
      <c r="N18" s="22"/>
      <c r="O18" s="22"/>
      <c r="P18" s="22"/>
      <c r="Q18" s="22"/>
    </row>
    <row r="19" spans="2:17" ht="15" customHeight="1" x14ac:dyDescent="0.3">
      <c r="D19" s="368" t="s">
        <v>20</v>
      </c>
      <c r="E19" s="30"/>
      <c r="F19" s="30"/>
      <c r="G19" s="32"/>
      <c r="H19" s="367">
        <f>SUM(H17:H18)</f>
        <v>6369.25</v>
      </c>
      <c r="I19" s="39"/>
      <c r="J19" s="22"/>
      <c r="K19" s="22"/>
      <c r="L19" s="22"/>
      <c r="M19" s="22"/>
      <c r="N19" s="22"/>
      <c r="O19" s="22"/>
      <c r="P19" s="22"/>
      <c r="Q19" s="22"/>
    </row>
    <row r="20" spans="2:17" ht="15" customHeight="1" thickBot="1" x14ac:dyDescent="0.35">
      <c r="D20" s="369" t="s">
        <v>21</v>
      </c>
      <c r="E20" s="36" t="s">
        <v>22</v>
      </c>
      <c r="F20" s="176">
        <f>F12</f>
        <v>1</v>
      </c>
      <c r="G20" s="37">
        <f>H19</f>
        <v>6369.25</v>
      </c>
      <c r="H20" s="370">
        <f>SUM(F20*G20)</f>
        <v>6369.25</v>
      </c>
      <c r="I20" s="38"/>
      <c r="J20" s="22"/>
      <c r="K20" s="22"/>
      <c r="L20" s="22"/>
      <c r="M20" s="22"/>
      <c r="N20" s="22"/>
      <c r="O20" s="22"/>
      <c r="P20" s="22"/>
      <c r="Q20" s="22"/>
    </row>
    <row r="21" spans="2:17" ht="15" customHeight="1" thickBot="1" x14ac:dyDescent="0.35">
      <c r="B21" s="445"/>
      <c r="D21" s="499" t="s">
        <v>23</v>
      </c>
      <c r="E21" s="500"/>
      <c r="F21" s="500"/>
      <c r="G21" s="501"/>
      <c r="H21" s="372">
        <f>H20</f>
        <v>6369.25</v>
      </c>
      <c r="I21" s="39"/>
      <c r="J21" s="22"/>
      <c r="K21" s="22"/>
      <c r="L21" s="22"/>
      <c r="M21" s="22"/>
      <c r="N21" s="22"/>
      <c r="O21" s="22"/>
      <c r="P21" s="22"/>
      <c r="Q21" s="22"/>
    </row>
    <row r="22" spans="2:17" ht="19.95" customHeight="1" thickBot="1" x14ac:dyDescent="0.35">
      <c r="D22" s="532" t="str">
        <f>D58</f>
        <v>Fonte: Sinapi - 11-2024</v>
      </c>
      <c r="E22" s="533"/>
      <c r="F22" s="533"/>
      <c r="G22" s="533"/>
      <c r="H22" s="534"/>
      <c r="I22" s="39"/>
      <c r="J22" s="22"/>
      <c r="K22" s="22"/>
      <c r="L22" s="22"/>
      <c r="M22" s="22"/>
      <c r="N22" s="22"/>
      <c r="O22" s="22"/>
      <c r="P22" s="22"/>
      <c r="Q22" s="22"/>
    </row>
    <row r="23" spans="2:17" ht="23.4" customHeight="1" x14ac:dyDescent="0.3">
      <c r="D23" s="435" t="str">
        <f>VLOOKUP(C24,INSUMOS!C:I,3,FALSE)</f>
        <v xml:space="preserve">MECANICO DE EQUIPAMENTOS PESADOS (MENSALISTA)                                                                                                                                                                                                                                                                                                                                                                                                                                                             </v>
      </c>
      <c r="E23" s="436"/>
      <c r="F23" s="436"/>
      <c r="G23" s="436"/>
      <c r="H23" s="437"/>
      <c r="I23" s="22"/>
      <c r="J23" s="22"/>
      <c r="K23" s="22"/>
      <c r="L23" s="22"/>
      <c r="M23" s="22"/>
      <c r="N23" s="22"/>
      <c r="O23" s="22"/>
      <c r="P23" s="22"/>
      <c r="Q23" s="22"/>
    </row>
    <row r="24" spans="2:17" ht="15" customHeight="1" x14ac:dyDescent="0.3">
      <c r="C24" s="201">
        <v>29</v>
      </c>
      <c r="D24" s="364" t="s">
        <v>24</v>
      </c>
      <c r="E24" s="26" t="s">
        <v>11</v>
      </c>
      <c r="F24" s="27"/>
      <c r="G24" s="169" t="str">
        <f>VLOOKUP($C24,INSUMOS!$C:$I,6,)</f>
        <v>5.852,83</v>
      </c>
      <c r="H24" s="365">
        <f t="shared" ref="H24:H28" si="1">ROUND(F24*G24,2)</f>
        <v>0</v>
      </c>
      <c r="I24" s="39"/>
      <c r="J24" s="41">
        <v>1567.5</v>
      </c>
      <c r="K24" s="22"/>
      <c r="L24" s="22"/>
      <c r="M24" s="22"/>
      <c r="N24" s="22"/>
      <c r="O24" s="22"/>
      <c r="P24" s="22"/>
      <c r="Q24" s="22"/>
    </row>
    <row r="25" spans="2:17" ht="15" customHeight="1" x14ac:dyDescent="0.3">
      <c r="D25" s="366" t="s">
        <v>12</v>
      </c>
      <c r="E25" s="30" t="s">
        <v>13</v>
      </c>
      <c r="F25" s="31">
        <v>0</v>
      </c>
      <c r="G25" s="32">
        <v>0</v>
      </c>
      <c r="H25" s="367">
        <f t="shared" si="1"/>
        <v>0</v>
      </c>
      <c r="I25" s="39"/>
      <c r="J25" s="22"/>
      <c r="K25" s="22"/>
      <c r="L25" s="22"/>
      <c r="M25" s="22"/>
      <c r="N25" s="22"/>
      <c r="O25" s="22"/>
      <c r="P25" s="22"/>
      <c r="Q25" s="22"/>
    </row>
    <row r="26" spans="2:17" ht="15" customHeight="1" x14ac:dyDescent="0.3">
      <c r="D26" s="366" t="s">
        <v>14</v>
      </c>
      <c r="E26" s="30" t="s">
        <v>13</v>
      </c>
      <c r="F26" s="31">
        <f>2*2*4*0</f>
        <v>0</v>
      </c>
      <c r="G26" s="32">
        <v>0</v>
      </c>
      <c r="H26" s="367">
        <f t="shared" si="1"/>
        <v>0</v>
      </c>
      <c r="I26" s="39"/>
      <c r="J26" s="22"/>
      <c r="K26" s="22"/>
      <c r="L26" s="22"/>
      <c r="M26" s="22"/>
      <c r="N26" s="22"/>
      <c r="O26" s="22"/>
      <c r="P26" s="22"/>
      <c r="Q26" s="22"/>
    </row>
    <row r="27" spans="2:17" ht="15" customHeight="1" x14ac:dyDescent="0.3">
      <c r="D27" s="366" t="s">
        <v>15</v>
      </c>
      <c r="E27" s="30" t="s">
        <v>13</v>
      </c>
      <c r="F27" s="31">
        <v>0</v>
      </c>
      <c r="G27" s="32">
        <v>4.42</v>
      </c>
      <c r="H27" s="367">
        <f t="shared" si="1"/>
        <v>0</v>
      </c>
      <c r="I27" s="39"/>
      <c r="J27" s="22"/>
      <c r="K27" s="22"/>
      <c r="L27" s="22"/>
      <c r="M27" s="22"/>
      <c r="N27" s="22"/>
      <c r="O27" s="22"/>
      <c r="P27" s="22"/>
      <c r="Q27" s="22"/>
    </row>
    <row r="28" spans="2:17" ht="15" customHeight="1" x14ac:dyDescent="0.3">
      <c r="D28" s="366" t="s">
        <v>16</v>
      </c>
      <c r="E28" s="30" t="s">
        <v>17</v>
      </c>
      <c r="F28" s="34">
        <v>0</v>
      </c>
      <c r="G28" s="32" t="str">
        <f>G24</f>
        <v>5.852,83</v>
      </c>
      <c r="H28" s="367">
        <f t="shared" si="1"/>
        <v>0</v>
      </c>
      <c r="I28" s="39"/>
      <c r="J28" s="22"/>
      <c r="K28" s="22"/>
      <c r="L28" s="22"/>
      <c r="M28" s="22"/>
      <c r="N28" s="22"/>
      <c r="O28" s="22"/>
      <c r="P28" s="22"/>
      <c r="Q28" s="22"/>
    </row>
    <row r="29" spans="2:17" ht="15" customHeight="1" x14ac:dyDescent="0.3">
      <c r="D29" s="368" t="s">
        <v>18</v>
      </c>
      <c r="E29" s="30"/>
      <c r="F29" s="30"/>
      <c r="G29" s="32"/>
      <c r="H29" s="367">
        <f>SUM(H24:H28)</f>
        <v>0</v>
      </c>
      <c r="I29" s="39"/>
      <c r="J29" s="22"/>
      <c r="K29" s="22"/>
      <c r="L29" s="22"/>
      <c r="M29" s="22"/>
      <c r="N29" s="22"/>
      <c r="O29" s="22"/>
      <c r="P29" s="22"/>
      <c r="Q29" s="22"/>
    </row>
    <row r="30" spans="2:17" ht="15" customHeight="1" x14ac:dyDescent="0.3">
      <c r="D30" s="366" t="s">
        <v>19</v>
      </c>
      <c r="E30" s="30" t="s">
        <v>17</v>
      </c>
      <c r="F30" s="180">
        <f>F53</f>
        <v>0.71260000000000012</v>
      </c>
      <c r="G30" s="32">
        <f>H29</f>
        <v>0</v>
      </c>
      <c r="H30" s="367">
        <f>ROUND(G30*F30,2)</f>
        <v>0</v>
      </c>
      <c r="I30" s="39"/>
      <c r="J30" s="22"/>
      <c r="K30" s="22"/>
      <c r="L30" s="22"/>
      <c r="M30" s="22"/>
      <c r="N30" s="22"/>
      <c r="O30" s="22"/>
      <c r="P30" s="22"/>
      <c r="Q30" s="22"/>
    </row>
    <row r="31" spans="2:17" ht="15" customHeight="1" x14ac:dyDescent="0.3">
      <c r="D31" s="368" t="s">
        <v>20</v>
      </c>
      <c r="E31" s="30"/>
      <c r="F31" s="30"/>
      <c r="G31" s="32"/>
      <c r="H31" s="367">
        <f>SUM(H29:H30)</f>
        <v>0</v>
      </c>
      <c r="I31" s="39"/>
      <c r="J31" s="22"/>
      <c r="K31" s="22"/>
      <c r="L31" s="22"/>
      <c r="M31" s="22"/>
      <c r="N31" s="22"/>
      <c r="O31" s="22"/>
      <c r="P31" s="22"/>
      <c r="Q31" s="22"/>
    </row>
    <row r="32" spans="2:17" ht="15" customHeight="1" thickBot="1" x14ac:dyDescent="0.35">
      <c r="D32" s="369" t="s">
        <v>21</v>
      </c>
      <c r="E32" s="36" t="s">
        <v>22</v>
      </c>
      <c r="F32" s="176">
        <f>F24</f>
        <v>0</v>
      </c>
      <c r="G32" s="37">
        <f>H31</f>
        <v>0</v>
      </c>
      <c r="H32" s="370">
        <f>F32*G32</f>
        <v>0</v>
      </c>
      <c r="I32" s="39"/>
      <c r="J32" s="22"/>
      <c r="K32" s="22"/>
      <c r="L32" s="22"/>
      <c r="M32" s="22"/>
      <c r="N32" s="22"/>
      <c r="O32" s="22"/>
      <c r="P32" s="22"/>
      <c r="Q32" s="22"/>
    </row>
    <row r="33" spans="2:17" ht="15" customHeight="1" thickBot="1" x14ac:dyDescent="0.35">
      <c r="B33" s="445"/>
      <c r="D33" s="499" t="s">
        <v>23</v>
      </c>
      <c r="E33" s="500"/>
      <c r="F33" s="500"/>
      <c r="G33" s="501"/>
      <c r="H33" s="372">
        <f>H32</f>
        <v>0</v>
      </c>
      <c r="I33" s="39"/>
      <c r="J33" s="22"/>
      <c r="K33" s="22"/>
      <c r="L33" s="22"/>
      <c r="M33" s="22"/>
      <c r="N33" s="22"/>
      <c r="O33" s="22"/>
      <c r="P33" s="22"/>
      <c r="Q33" s="22"/>
    </row>
    <row r="34" spans="2:17" ht="19.95" customHeight="1" thickBot="1" x14ac:dyDescent="0.35">
      <c r="D34" s="532" t="str">
        <f>D58</f>
        <v>Fonte: Sinapi - 11-2024</v>
      </c>
      <c r="E34" s="533"/>
      <c r="F34" s="533"/>
      <c r="G34" s="533"/>
      <c r="H34" s="534"/>
      <c r="I34" s="39"/>
      <c r="J34" s="22"/>
      <c r="K34" s="22"/>
      <c r="L34" s="22"/>
      <c r="M34" s="22"/>
      <c r="N34" s="22"/>
      <c r="O34" s="22"/>
      <c r="P34" s="22"/>
      <c r="Q34" s="22"/>
    </row>
    <row r="35" spans="2:17" ht="23.4" customHeight="1" x14ac:dyDescent="0.3">
      <c r="D35" s="435" t="str">
        <f>VLOOKUP(C36,INSUMOS!C:I,3,FALSE)</f>
        <v xml:space="preserve">OPERADOR DE PA CARREGADEIRA (MENSALISTA)                                                                                                                                                                                                                                                                                                                                                                                                                                                                  </v>
      </c>
      <c r="E35" s="436"/>
      <c r="F35" s="436"/>
      <c r="G35" s="436"/>
      <c r="H35" s="437"/>
      <c r="I35" s="22"/>
      <c r="J35" s="22"/>
      <c r="K35" s="22"/>
      <c r="L35" s="22"/>
      <c r="M35" s="22"/>
      <c r="N35" s="22"/>
      <c r="O35" s="22"/>
      <c r="P35" s="22"/>
      <c r="Q35" s="22"/>
    </row>
    <row r="36" spans="2:17" ht="15" customHeight="1" x14ac:dyDescent="0.3">
      <c r="C36" s="201">
        <v>26</v>
      </c>
      <c r="D36" s="364" t="s">
        <v>24</v>
      </c>
      <c r="E36" s="26" t="s">
        <v>11</v>
      </c>
      <c r="F36" s="27"/>
      <c r="G36" s="169" t="str">
        <f>VLOOKUP($C36,INSUMOS!$C:$I,6,)</f>
        <v>4.015,23</v>
      </c>
      <c r="H36" s="365">
        <f t="shared" ref="H36:H40" si="2">ROUND(F36*G36,2)</f>
        <v>0</v>
      </c>
      <c r="I36" s="29"/>
      <c r="J36" s="28">
        <v>1647.07</v>
      </c>
      <c r="K36" s="22"/>
      <c r="L36" s="22"/>
      <c r="M36" s="22"/>
      <c r="N36" s="22"/>
      <c r="O36" s="22"/>
      <c r="P36" s="22"/>
      <c r="Q36" s="22"/>
    </row>
    <row r="37" spans="2:17" ht="15" customHeight="1" x14ac:dyDescent="0.3">
      <c r="D37" s="366" t="s">
        <v>12</v>
      </c>
      <c r="E37" s="30" t="s">
        <v>13</v>
      </c>
      <c r="F37" s="31">
        <v>0</v>
      </c>
      <c r="G37" s="32">
        <v>0</v>
      </c>
      <c r="H37" s="367">
        <f t="shared" si="2"/>
        <v>0</v>
      </c>
      <c r="I37" s="33"/>
      <c r="J37" s="22"/>
      <c r="K37" s="22"/>
      <c r="L37" s="22"/>
      <c r="M37" s="22"/>
      <c r="N37" s="22"/>
      <c r="O37" s="22"/>
      <c r="P37" s="22"/>
      <c r="Q37" s="22"/>
    </row>
    <row r="38" spans="2:17" ht="15" customHeight="1" x14ac:dyDescent="0.3">
      <c r="D38" s="366" t="s">
        <v>14</v>
      </c>
      <c r="E38" s="30" t="s">
        <v>13</v>
      </c>
      <c r="F38" s="31">
        <f>2*2*4*0</f>
        <v>0</v>
      </c>
      <c r="G38" s="32">
        <v>0</v>
      </c>
      <c r="H38" s="367">
        <f t="shared" si="2"/>
        <v>0</v>
      </c>
      <c r="I38" s="33"/>
      <c r="J38" s="22"/>
      <c r="K38" s="22"/>
      <c r="L38" s="22"/>
      <c r="M38" s="22"/>
      <c r="N38" s="22"/>
      <c r="O38" s="22"/>
      <c r="P38" s="22"/>
      <c r="Q38" s="22"/>
    </row>
    <row r="39" spans="2:17" ht="15" customHeight="1" x14ac:dyDescent="0.3">
      <c r="D39" s="366" t="s">
        <v>15</v>
      </c>
      <c r="E39" s="30" t="s">
        <v>13</v>
      </c>
      <c r="F39" s="31">
        <v>0</v>
      </c>
      <c r="G39" s="32">
        <f>TRUNC((G36/220)*0.3714,2)*0</f>
        <v>0</v>
      </c>
      <c r="H39" s="367">
        <f t="shared" si="2"/>
        <v>0</v>
      </c>
      <c r="I39" s="22"/>
      <c r="J39" s="22"/>
      <c r="K39" s="22"/>
      <c r="L39" s="22"/>
      <c r="M39" s="22"/>
      <c r="N39" s="22"/>
      <c r="O39" s="22"/>
      <c r="P39" s="22"/>
      <c r="Q39" s="22"/>
    </row>
    <row r="40" spans="2:17" ht="15" customHeight="1" x14ac:dyDescent="0.3">
      <c r="D40" s="366" t="s">
        <v>16</v>
      </c>
      <c r="E40" s="30" t="s">
        <v>17</v>
      </c>
      <c r="F40" s="125">
        <v>0</v>
      </c>
      <c r="G40" s="32" t="str">
        <f>G36</f>
        <v>4.015,23</v>
      </c>
      <c r="H40" s="367">
        <f t="shared" si="2"/>
        <v>0</v>
      </c>
      <c r="I40" s="22"/>
      <c r="J40" s="22"/>
      <c r="K40" s="22"/>
      <c r="L40" s="22"/>
      <c r="M40" s="22"/>
      <c r="N40" s="22"/>
      <c r="O40" s="22"/>
      <c r="P40" s="22"/>
      <c r="Q40" s="22"/>
    </row>
    <row r="41" spans="2:17" ht="15" customHeight="1" x14ac:dyDescent="0.3">
      <c r="D41" s="368" t="s">
        <v>18</v>
      </c>
      <c r="E41" s="30"/>
      <c r="F41" s="30"/>
      <c r="G41" s="32"/>
      <c r="H41" s="367">
        <f>SUM(H36:H40)</f>
        <v>0</v>
      </c>
      <c r="I41" s="22"/>
      <c r="J41" s="22"/>
      <c r="K41" s="22"/>
      <c r="L41" s="22"/>
      <c r="M41" s="22"/>
      <c r="N41" s="22"/>
      <c r="O41" s="22"/>
      <c r="P41" s="22"/>
      <c r="Q41" s="22"/>
    </row>
    <row r="42" spans="2:17" ht="15" customHeight="1" x14ac:dyDescent="0.3">
      <c r="D42" s="366" t="s">
        <v>19</v>
      </c>
      <c r="E42" s="30" t="s">
        <v>17</v>
      </c>
      <c r="F42" s="180">
        <f>$K$3</f>
        <v>0.71260000000000012</v>
      </c>
      <c r="G42" s="32">
        <f>H41</f>
        <v>0</v>
      </c>
      <c r="H42" s="367">
        <f>ROUND(G42*F42,2)</f>
        <v>0</v>
      </c>
      <c r="I42" s="22"/>
      <c r="J42" s="22"/>
      <c r="K42" s="22"/>
      <c r="L42" s="22"/>
      <c r="M42" s="22"/>
      <c r="N42" s="22"/>
      <c r="O42" s="22"/>
      <c r="P42" s="22"/>
      <c r="Q42" s="22"/>
    </row>
    <row r="43" spans="2:17" ht="15" customHeight="1" x14ac:dyDescent="0.3">
      <c r="D43" s="368" t="s">
        <v>20</v>
      </c>
      <c r="E43" s="30"/>
      <c r="F43" s="30"/>
      <c r="G43" s="32"/>
      <c r="H43" s="367">
        <f>SUM(H41:H42)</f>
        <v>0</v>
      </c>
      <c r="I43" s="35"/>
      <c r="J43" s="22"/>
      <c r="K43" s="22"/>
      <c r="L43" s="22"/>
      <c r="M43" s="22"/>
      <c r="N43" s="22"/>
      <c r="O43" s="22"/>
      <c r="P43" s="22"/>
      <c r="Q43" s="22"/>
    </row>
    <row r="44" spans="2:17" ht="15" customHeight="1" thickBot="1" x14ac:dyDescent="0.35">
      <c r="D44" s="369" t="s">
        <v>21</v>
      </c>
      <c r="E44" s="36" t="s">
        <v>22</v>
      </c>
      <c r="F44" s="176">
        <f>F36</f>
        <v>0</v>
      </c>
      <c r="G44" s="37">
        <f>H43</f>
        <v>0</v>
      </c>
      <c r="H44" s="370">
        <f>F44*G44</f>
        <v>0</v>
      </c>
      <c r="I44" s="38"/>
      <c r="J44" s="22">
        <f>3200/3000</f>
        <v>1.0666666666666667</v>
      </c>
      <c r="K44" s="22"/>
      <c r="L44" s="22"/>
      <c r="M44" s="22"/>
      <c r="N44" s="22"/>
      <c r="O44" s="22"/>
      <c r="P44" s="22"/>
      <c r="Q44" s="22"/>
    </row>
    <row r="45" spans="2:17" ht="15" customHeight="1" thickBot="1" x14ac:dyDescent="0.35">
      <c r="B45" s="445"/>
      <c r="D45" s="538" t="s">
        <v>23</v>
      </c>
      <c r="E45" s="539"/>
      <c r="F45" s="539"/>
      <c r="G45" s="540"/>
      <c r="H45" s="438">
        <f>H44</f>
        <v>0</v>
      </c>
      <c r="I45" s="22"/>
      <c r="J45" s="22"/>
      <c r="K45" s="22"/>
      <c r="L45" s="22"/>
      <c r="M45" s="22"/>
      <c r="N45" s="22"/>
      <c r="O45" s="22"/>
      <c r="P45" s="22"/>
      <c r="Q45" s="22"/>
    </row>
    <row r="46" spans="2:17" ht="19.95" customHeight="1" x14ac:dyDescent="0.3">
      <c r="D46" s="428" t="str">
        <f>VLOOKUP(C47,INSUMOS!C:I,3,FALSE)</f>
        <v>SERVENTE - MÃO DE OBRA BRAÇAL</v>
      </c>
      <c r="E46" s="429"/>
      <c r="F46" s="429"/>
      <c r="G46" s="429"/>
      <c r="H46" s="430"/>
      <c r="I46" s="39"/>
      <c r="J46" s="22"/>
      <c r="K46" s="22"/>
      <c r="L46" s="22"/>
      <c r="M46" s="22"/>
      <c r="N46" s="22"/>
      <c r="O46" s="22"/>
      <c r="P46" s="22"/>
      <c r="Q46" s="22"/>
    </row>
    <row r="47" spans="2:17" ht="15" customHeight="1" x14ac:dyDescent="0.3">
      <c r="C47" s="201">
        <v>31</v>
      </c>
      <c r="D47" s="364" t="s">
        <v>24</v>
      </c>
      <c r="E47" s="26" t="s">
        <v>11</v>
      </c>
      <c r="F47" s="27">
        <v>3</v>
      </c>
      <c r="G47" s="169">
        <f>VLOOKUP($C47,INSUMOS!$C:$I,6,)</f>
        <v>1530.06</v>
      </c>
      <c r="H47" s="365">
        <f t="shared" ref="H47:H51" si="3">ROUND(F47*G47,2)</f>
        <v>4590.18</v>
      </c>
      <c r="I47" s="39"/>
      <c r="J47" s="41">
        <v>2845.04</v>
      </c>
      <c r="K47" s="22"/>
      <c r="L47" s="22"/>
      <c r="M47" s="22"/>
      <c r="N47" s="22"/>
      <c r="O47" s="22"/>
      <c r="P47" s="22"/>
      <c r="Q47" s="22"/>
    </row>
    <row r="48" spans="2:17" ht="15" customHeight="1" x14ac:dyDescent="0.3">
      <c r="D48" s="366" t="s">
        <v>12</v>
      </c>
      <c r="E48" s="30" t="s">
        <v>13</v>
      </c>
      <c r="F48" s="31">
        <v>0</v>
      </c>
      <c r="G48" s="32">
        <v>0</v>
      </c>
      <c r="H48" s="367">
        <f t="shared" si="3"/>
        <v>0</v>
      </c>
      <c r="I48" s="39"/>
      <c r="J48" s="22"/>
      <c r="K48" s="22"/>
      <c r="L48" s="22"/>
      <c r="M48" s="22"/>
      <c r="N48" s="22"/>
      <c r="O48" s="22"/>
      <c r="P48" s="22"/>
      <c r="Q48" s="22"/>
    </row>
    <row r="49" spans="2:17" ht="15" customHeight="1" x14ac:dyDescent="0.3">
      <c r="D49" s="366" t="s">
        <v>14</v>
      </c>
      <c r="E49" s="30" t="s">
        <v>13</v>
      </c>
      <c r="F49" s="31">
        <f>2*2*4*0</f>
        <v>0</v>
      </c>
      <c r="G49" s="32">
        <v>0</v>
      </c>
      <c r="H49" s="367">
        <f t="shared" si="3"/>
        <v>0</v>
      </c>
      <c r="I49" s="39"/>
      <c r="J49" s="22"/>
      <c r="K49" s="22"/>
      <c r="L49" s="22"/>
      <c r="M49" s="22"/>
      <c r="N49" s="22"/>
      <c r="O49" s="22"/>
      <c r="P49" s="22"/>
      <c r="Q49" s="22"/>
    </row>
    <row r="50" spans="2:17" ht="15" customHeight="1" x14ac:dyDescent="0.3">
      <c r="D50" s="366" t="s">
        <v>15</v>
      </c>
      <c r="E50" s="30" t="s">
        <v>13</v>
      </c>
      <c r="F50" s="31">
        <v>0</v>
      </c>
      <c r="G50" s="32">
        <v>0</v>
      </c>
      <c r="H50" s="367">
        <f t="shared" si="3"/>
        <v>0</v>
      </c>
      <c r="I50" s="39"/>
      <c r="J50" s="22"/>
      <c r="K50" s="22"/>
      <c r="L50" s="22"/>
      <c r="M50" s="22"/>
      <c r="N50" s="22"/>
      <c r="O50" s="22"/>
      <c r="P50" s="22"/>
      <c r="Q50" s="22"/>
    </row>
    <row r="51" spans="2:17" ht="15" customHeight="1" x14ac:dyDescent="0.3">
      <c r="D51" s="366" t="s">
        <v>16</v>
      </c>
      <c r="E51" s="30" t="s">
        <v>17</v>
      </c>
      <c r="F51" s="34">
        <v>0</v>
      </c>
      <c r="G51" s="32">
        <f>G47</f>
        <v>1530.06</v>
      </c>
      <c r="H51" s="367">
        <f t="shared" si="3"/>
        <v>0</v>
      </c>
      <c r="I51" s="39"/>
      <c r="J51" s="22"/>
      <c r="K51" s="22"/>
      <c r="L51" s="22"/>
      <c r="M51" s="22"/>
      <c r="N51" s="22"/>
      <c r="O51" s="22"/>
      <c r="P51" s="22"/>
      <c r="Q51" s="22"/>
    </row>
    <row r="52" spans="2:17" ht="15" customHeight="1" x14ac:dyDescent="0.3">
      <c r="D52" s="368" t="s">
        <v>18</v>
      </c>
      <c r="E52" s="30"/>
      <c r="F52" s="30"/>
      <c r="G52" s="32"/>
      <c r="H52" s="367">
        <f>SUM(H47:H51)</f>
        <v>4590.18</v>
      </c>
      <c r="I52" s="39"/>
      <c r="J52" s="22"/>
      <c r="K52" s="22"/>
      <c r="L52" s="22"/>
      <c r="M52" s="22"/>
      <c r="N52" s="22"/>
      <c r="O52" s="22"/>
      <c r="P52" s="22"/>
      <c r="Q52" s="22"/>
    </row>
    <row r="53" spans="2:17" ht="15" customHeight="1" x14ac:dyDescent="0.3">
      <c r="D53" s="366" t="s">
        <v>19</v>
      </c>
      <c r="E53" s="30" t="s">
        <v>17</v>
      </c>
      <c r="F53" s="180">
        <f>$K$3</f>
        <v>0.71260000000000012</v>
      </c>
      <c r="G53" s="32">
        <f>H52</f>
        <v>4590.18</v>
      </c>
      <c r="H53" s="367">
        <f>ROUND(G53*F53,2)</f>
        <v>3270.96</v>
      </c>
      <c r="I53" s="39"/>
      <c r="J53" s="22"/>
      <c r="K53" s="22"/>
      <c r="L53" s="22"/>
      <c r="M53" s="22"/>
      <c r="N53" s="22"/>
      <c r="O53" s="22"/>
      <c r="P53" s="22"/>
      <c r="Q53" s="22"/>
    </row>
    <row r="54" spans="2:17" ht="15" customHeight="1" x14ac:dyDescent="0.3">
      <c r="D54" s="368" t="s">
        <v>20</v>
      </c>
      <c r="E54" s="30"/>
      <c r="F54" s="30"/>
      <c r="G54" s="32"/>
      <c r="H54" s="367">
        <f>SUM(H52:H53)</f>
        <v>7861.14</v>
      </c>
      <c r="I54" s="39"/>
      <c r="J54" s="22"/>
      <c r="K54" s="22"/>
      <c r="L54" s="22"/>
      <c r="M54" s="22"/>
      <c r="N54" s="22"/>
      <c r="O54" s="22"/>
      <c r="P54" s="22"/>
      <c r="Q54" s="22"/>
    </row>
    <row r="55" spans="2:17" ht="15" customHeight="1" thickBot="1" x14ac:dyDescent="0.35">
      <c r="D55" s="369" t="s">
        <v>21</v>
      </c>
      <c r="E55" s="36" t="s">
        <v>22</v>
      </c>
      <c r="F55" s="176">
        <f>F47</f>
        <v>3</v>
      </c>
      <c r="G55" s="37">
        <f>H54</f>
        <v>7861.14</v>
      </c>
      <c r="H55" s="370">
        <f>F55*G55</f>
        <v>23583.420000000002</v>
      </c>
      <c r="I55" s="39"/>
      <c r="J55" s="22"/>
      <c r="K55" s="22"/>
      <c r="L55" s="22"/>
      <c r="M55" s="22"/>
      <c r="N55" s="22"/>
      <c r="O55" s="22"/>
      <c r="P55" s="22"/>
      <c r="Q55" s="22"/>
    </row>
    <row r="56" spans="2:17" ht="15" customHeight="1" thickBot="1" x14ac:dyDescent="0.35">
      <c r="B56" s="445"/>
      <c r="D56" s="499" t="s">
        <v>23</v>
      </c>
      <c r="E56" s="541"/>
      <c r="F56" s="541"/>
      <c r="G56" s="542"/>
      <c r="H56" s="372">
        <f>H55</f>
        <v>23583.420000000002</v>
      </c>
      <c r="I56" s="39"/>
      <c r="J56" s="22"/>
      <c r="K56" s="22"/>
      <c r="L56" s="22"/>
      <c r="M56" s="22"/>
      <c r="N56" s="22"/>
      <c r="O56" s="22"/>
      <c r="P56" s="22"/>
      <c r="Q56" s="22"/>
    </row>
    <row r="57" spans="2:17" ht="15" customHeight="1" thickBot="1" x14ac:dyDescent="0.35">
      <c r="D57" s="507"/>
      <c r="E57" s="508"/>
      <c r="F57" s="508"/>
      <c r="G57" s="508"/>
      <c r="H57" s="509"/>
      <c r="I57" s="39"/>
      <c r="J57" s="22"/>
      <c r="K57" s="22"/>
      <c r="L57" s="22"/>
      <c r="M57" s="22"/>
      <c r="N57" s="22"/>
      <c r="O57" s="22"/>
      <c r="P57" s="22"/>
      <c r="Q57" s="22"/>
    </row>
    <row r="58" spans="2:17" ht="19.95" customHeight="1" thickBot="1" x14ac:dyDescent="0.35">
      <c r="D58" s="532" t="s">
        <v>9231</v>
      </c>
      <c r="E58" s="533"/>
      <c r="F58" s="533"/>
      <c r="G58" s="533"/>
      <c r="H58" s="534"/>
      <c r="I58" s="39"/>
      <c r="J58" s="22"/>
      <c r="K58" s="22"/>
      <c r="L58" s="22"/>
      <c r="M58" s="22"/>
      <c r="N58" s="22"/>
      <c r="O58" s="22"/>
      <c r="P58" s="22"/>
      <c r="Q58" s="22"/>
    </row>
    <row r="59" spans="2:17" ht="19.95" customHeight="1" thickBot="1" x14ac:dyDescent="0.35">
      <c r="D59" s="360" t="str">
        <f>VLOOKUP(C61,INSUMOS!C:I,3,FALSE)</f>
        <v>ENCARREGADO</v>
      </c>
      <c r="E59" s="22"/>
      <c r="F59" s="22"/>
      <c r="G59" s="22"/>
      <c r="H59" s="361"/>
      <c r="I59" s="39"/>
      <c r="J59" s="22"/>
      <c r="K59" s="22"/>
      <c r="L59" s="22"/>
      <c r="M59" s="22"/>
      <c r="N59" s="22"/>
      <c r="O59" s="22"/>
      <c r="P59" s="22"/>
      <c r="Q59" s="22"/>
    </row>
    <row r="60" spans="2:17" ht="15" customHeight="1" thickBot="1" x14ac:dyDescent="0.35">
      <c r="D60" s="362" t="s">
        <v>6</v>
      </c>
      <c r="E60" s="24" t="s">
        <v>7</v>
      </c>
      <c r="F60" s="24" t="s">
        <v>8</v>
      </c>
      <c r="G60" s="25" t="s">
        <v>9</v>
      </c>
      <c r="H60" s="363" t="s">
        <v>10</v>
      </c>
      <c r="I60" s="39"/>
      <c r="J60" s="22"/>
      <c r="K60" s="22"/>
      <c r="L60" s="22"/>
      <c r="M60" s="22"/>
      <c r="N60" s="22"/>
      <c r="O60" s="22"/>
      <c r="P60" s="22"/>
      <c r="Q60" s="22"/>
    </row>
    <row r="61" spans="2:17" ht="15" customHeight="1" x14ac:dyDescent="0.3">
      <c r="C61" s="201">
        <v>53</v>
      </c>
      <c r="D61" s="364" t="s">
        <v>24</v>
      </c>
      <c r="E61" s="26" t="s">
        <v>11</v>
      </c>
      <c r="F61" s="27">
        <v>1</v>
      </c>
      <c r="G61" s="169">
        <f>VLOOKUP($C61,INSUMOS!$C:$I,6,)</f>
        <v>2161.1849999999999</v>
      </c>
      <c r="H61" s="365">
        <f t="shared" ref="H61:H65" si="4">ROUND(F61*G61,2)</f>
        <v>2161.19</v>
      </c>
      <c r="I61" s="29"/>
      <c r="J61" s="41">
        <v>1525.29</v>
      </c>
      <c r="K61" s="22"/>
      <c r="L61" s="22"/>
      <c r="M61" s="22"/>
      <c r="N61" s="22"/>
      <c r="O61" s="22"/>
      <c r="P61" s="22"/>
      <c r="Q61" s="22"/>
    </row>
    <row r="62" spans="2:17" ht="15" customHeight="1" x14ac:dyDescent="0.3">
      <c r="D62" s="366" t="s">
        <v>12</v>
      </c>
      <c r="E62" s="30" t="s">
        <v>13</v>
      </c>
      <c r="F62" s="31">
        <v>0</v>
      </c>
      <c r="G62" s="32">
        <v>0</v>
      </c>
      <c r="H62" s="367">
        <f t="shared" si="4"/>
        <v>0</v>
      </c>
      <c r="I62" s="39"/>
      <c r="J62" s="22"/>
      <c r="K62" s="22"/>
      <c r="L62" s="22"/>
      <c r="M62" s="22"/>
      <c r="N62" s="22"/>
      <c r="O62" s="22"/>
      <c r="P62" s="22"/>
      <c r="Q62" s="22"/>
    </row>
    <row r="63" spans="2:17" ht="15" customHeight="1" x14ac:dyDescent="0.3">
      <c r="D63" s="366" t="s">
        <v>14</v>
      </c>
      <c r="E63" s="30" t="s">
        <v>13</v>
      </c>
      <c r="F63" s="31">
        <f>2*2*4*0</f>
        <v>0</v>
      </c>
      <c r="G63" s="32">
        <v>0</v>
      </c>
      <c r="H63" s="367">
        <f t="shared" si="4"/>
        <v>0</v>
      </c>
      <c r="I63" s="39"/>
      <c r="J63" s="22"/>
      <c r="K63" s="22"/>
      <c r="L63" s="22"/>
      <c r="M63" s="22"/>
      <c r="N63" s="22"/>
      <c r="O63" s="22"/>
      <c r="P63" s="22"/>
      <c r="Q63" s="22"/>
    </row>
    <row r="64" spans="2:17" ht="15" customHeight="1" x14ac:dyDescent="0.3">
      <c r="D64" s="366" t="s">
        <v>15</v>
      </c>
      <c r="E64" s="30" t="s">
        <v>13</v>
      </c>
      <c r="F64" s="31">
        <v>0</v>
      </c>
      <c r="G64" s="32">
        <v>0</v>
      </c>
      <c r="H64" s="367">
        <f t="shared" si="4"/>
        <v>0</v>
      </c>
      <c r="I64" s="39"/>
      <c r="J64" s="22"/>
      <c r="K64" s="22"/>
      <c r="L64" s="22"/>
      <c r="M64" s="22"/>
      <c r="N64" s="22"/>
      <c r="O64" s="22"/>
      <c r="P64" s="22"/>
      <c r="Q64" s="22"/>
    </row>
    <row r="65" spans="2:17" ht="15" customHeight="1" x14ac:dyDescent="0.3">
      <c r="D65" s="366" t="s">
        <v>16</v>
      </c>
      <c r="E65" s="30" t="s">
        <v>17</v>
      </c>
      <c r="F65" s="34">
        <v>0</v>
      </c>
      <c r="G65" s="32" t="str">
        <f>$G$40</f>
        <v>4.015,23</v>
      </c>
      <c r="H65" s="367">
        <f t="shared" si="4"/>
        <v>0</v>
      </c>
      <c r="I65" s="39"/>
      <c r="J65" s="22"/>
      <c r="K65" s="22"/>
      <c r="L65" s="22"/>
      <c r="M65" s="22"/>
      <c r="N65" s="22"/>
      <c r="O65" s="22"/>
      <c r="P65" s="22"/>
      <c r="Q65" s="22"/>
    </row>
    <row r="66" spans="2:17" ht="15" customHeight="1" x14ac:dyDescent="0.3">
      <c r="D66" s="368" t="s">
        <v>18</v>
      </c>
      <c r="E66" s="30"/>
      <c r="F66" s="30"/>
      <c r="G66" s="32"/>
      <c r="H66" s="367">
        <f>SUM(H61:H65)</f>
        <v>2161.19</v>
      </c>
      <c r="I66" s="39"/>
      <c r="J66" s="22"/>
      <c r="K66" s="22"/>
      <c r="L66" s="22"/>
      <c r="M66" s="22"/>
      <c r="N66" s="22"/>
      <c r="O66" s="22"/>
      <c r="P66" s="22"/>
      <c r="Q66" s="22"/>
    </row>
    <row r="67" spans="2:17" ht="15" customHeight="1" x14ac:dyDescent="0.3">
      <c r="D67" s="366" t="s">
        <v>19</v>
      </c>
      <c r="E67" s="30" t="s">
        <v>17</v>
      </c>
      <c r="F67" s="180">
        <f>$K$3</f>
        <v>0.71260000000000012</v>
      </c>
      <c r="G67" s="32">
        <f>H66</f>
        <v>2161.19</v>
      </c>
      <c r="H67" s="367">
        <f>ROUND(G67*F67,2)</f>
        <v>1540.06</v>
      </c>
      <c r="I67" s="39"/>
      <c r="J67" s="22"/>
      <c r="K67" s="22"/>
      <c r="L67" s="22"/>
      <c r="M67" s="22"/>
      <c r="N67" s="22"/>
      <c r="O67" s="22"/>
      <c r="P67" s="22"/>
      <c r="Q67" s="22"/>
    </row>
    <row r="68" spans="2:17" ht="15" customHeight="1" x14ac:dyDescent="0.3">
      <c r="D68" s="368" t="s">
        <v>20</v>
      </c>
      <c r="E68" s="30"/>
      <c r="F68" s="30"/>
      <c r="G68" s="32"/>
      <c r="H68" s="367">
        <f>SUM(H66:H67)</f>
        <v>3701.25</v>
      </c>
      <c r="I68" s="39"/>
      <c r="J68" s="22"/>
      <c r="K68" s="22"/>
      <c r="L68" s="22"/>
      <c r="M68" s="22"/>
      <c r="N68" s="22"/>
      <c r="O68" s="22"/>
      <c r="P68" s="22"/>
      <c r="Q68" s="22"/>
    </row>
    <row r="69" spans="2:17" ht="15" customHeight="1" thickBot="1" x14ac:dyDescent="0.35">
      <c r="D69" s="369" t="s">
        <v>21</v>
      </c>
      <c r="E69" s="36" t="s">
        <v>22</v>
      </c>
      <c r="F69" s="176">
        <f>F61</f>
        <v>1</v>
      </c>
      <c r="G69" s="37">
        <f>H68</f>
        <v>3701.25</v>
      </c>
      <c r="H69" s="370">
        <f>F69*G69</f>
        <v>3701.25</v>
      </c>
      <c r="I69" s="38"/>
      <c r="J69" s="22"/>
      <c r="K69" s="22"/>
      <c r="L69" s="22"/>
      <c r="M69" s="22"/>
      <c r="N69" s="22"/>
      <c r="O69" s="22"/>
      <c r="P69" s="22"/>
      <c r="Q69" s="22"/>
    </row>
    <row r="70" spans="2:17" ht="15" customHeight="1" x14ac:dyDescent="0.3">
      <c r="B70" s="445"/>
      <c r="D70" s="499" t="s">
        <v>23</v>
      </c>
      <c r="E70" s="500"/>
      <c r="F70" s="500"/>
      <c r="G70" s="501"/>
      <c r="H70" s="372">
        <f>H69</f>
        <v>3701.25</v>
      </c>
      <c r="I70" s="39"/>
      <c r="J70" s="22"/>
      <c r="K70" s="22"/>
      <c r="L70" s="22"/>
      <c r="M70" s="22"/>
      <c r="N70" s="22"/>
      <c r="O70" s="22"/>
      <c r="P70" s="22"/>
      <c r="Q70" s="22"/>
    </row>
    <row r="71" spans="2:17" ht="15" customHeight="1" x14ac:dyDescent="0.3">
      <c r="D71" s="543" t="str">
        <f>D58</f>
        <v>Fonte: Sinapi - 11-2024</v>
      </c>
      <c r="E71" s="544"/>
      <c r="F71" s="544"/>
      <c r="G71" s="544"/>
      <c r="H71" s="545"/>
      <c r="I71" s="39"/>
      <c r="J71" s="22"/>
      <c r="K71" s="22"/>
      <c r="L71" s="22"/>
      <c r="M71" s="22"/>
      <c r="N71" s="22"/>
      <c r="O71" s="22"/>
      <c r="P71" s="22"/>
      <c r="Q71" s="22"/>
    </row>
    <row r="72" spans="2:17" ht="12.6" customHeight="1" x14ac:dyDescent="0.3">
      <c r="D72" s="376"/>
      <c r="E72" s="110"/>
      <c r="F72" s="110"/>
      <c r="G72" s="110"/>
      <c r="H72" s="377"/>
      <c r="I72" s="39"/>
      <c r="J72" s="22"/>
      <c r="K72" s="22"/>
      <c r="L72" s="22"/>
      <c r="M72" s="22"/>
      <c r="N72" s="22"/>
      <c r="O72" s="22"/>
      <c r="P72" s="22"/>
      <c r="Q72" s="22"/>
    </row>
    <row r="73" spans="2:17" ht="12.6" customHeight="1" x14ac:dyDescent="0.3">
      <c r="D73" s="373" t="s">
        <v>25</v>
      </c>
      <c r="E73" s="109"/>
      <c r="F73" s="109"/>
      <c r="G73" s="111"/>
      <c r="H73" s="378"/>
      <c r="I73" s="22"/>
      <c r="J73" s="22"/>
      <c r="K73" s="21"/>
      <c r="L73" s="22"/>
      <c r="M73" s="22"/>
      <c r="N73" s="22"/>
      <c r="O73" s="22"/>
      <c r="P73" s="22"/>
      <c r="Q73" s="22"/>
    </row>
    <row r="74" spans="2:17" ht="15" customHeight="1" thickBot="1" x14ac:dyDescent="0.35">
      <c r="D74" s="374" t="s">
        <v>6</v>
      </c>
      <c r="E74" s="107" t="s">
        <v>7</v>
      </c>
      <c r="F74" s="107" t="s">
        <v>8</v>
      </c>
      <c r="G74" s="108" t="s">
        <v>9</v>
      </c>
      <c r="H74" s="375" t="s">
        <v>10</v>
      </c>
      <c r="I74" s="23"/>
      <c r="J74" s="44"/>
      <c r="L74" s="205">
        <v>0.06</v>
      </c>
      <c r="M74" s="47"/>
      <c r="N74" s="22"/>
      <c r="O74" s="22"/>
      <c r="P74" s="22"/>
      <c r="Q74" s="22"/>
    </row>
    <row r="75" spans="2:17" ht="15" customHeight="1" x14ac:dyDescent="0.3">
      <c r="C75" s="201">
        <v>27</v>
      </c>
      <c r="D75" s="364" t="str">
        <f>VLOOKUP(C75,INSUMOS!C:I,3,FALSE)</f>
        <v>OPERADOR DE MÁQUINAS - BRITADOR, TRITURADOR, PENEIRA, ENTRE OUTROS</v>
      </c>
      <c r="E75" s="26" t="s">
        <v>26</v>
      </c>
      <c r="F75" s="181">
        <f>J75</f>
        <v>1</v>
      </c>
      <c r="G75" s="45">
        <f>$M$75-L75</f>
        <v>62.856999999999999</v>
      </c>
      <c r="H75" s="365">
        <f t="shared" ref="H75:H79" si="5">ROUND(F75*G75,2)</f>
        <v>62.86</v>
      </c>
      <c r="I75" s="120"/>
      <c r="J75" s="46">
        <f>F20</f>
        <v>1</v>
      </c>
      <c r="K75" s="169" t="str">
        <f>VLOOKUP($C75,INSUMOS!$C:$I,6,)</f>
        <v>3.719,05</v>
      </c>
      <c r="L75" s="206">
        <f>K75*$L$74</f>
        <v>223.143</v>
      </c>
      <c r="M75" s="20">
        <f>J81*26*2</f>
        <v>286</v>
      </c>
      <c r="N75" s="22" t="s">
        <v>5980</v>
      </c>
      <c r="O75" s="22"/>
      <c r="P75" s="22"/>
      <c r="Q75" s="22"/>
    </row>
    <row r="76" spans="2:17" ht="15" customHeight="1" x14ac:dyDescent="0.3">
      <c r="C76" s="201">
        <v>29</v>
      </c>
      <c r="D76" s="364" t="str">
        <f>VLOOKUP(C76,INSUMOS!C:I,3,FALSE)</f>
        <v xml:space="preserve">MECANICO DE EQUIPAMENTOS PESADOS (MENSALISTA)                                                                                                                                                                                                                                                                                                                                                                                                                                                             </v>
      </c>
      <c r="E76" s="26" t="s">
        <v>26</v>
      </c>
      <c r="F76" s="181">
        <f t="shared" ref="F76:F79" si="6">J76</f>
        <v>0</v>
      </c>
      <c r="G76" s="45">
        <f t="shared" ref="G76:G79" si="7">$M$75-L76</f>
        <v>-65.169800000000009</v>
      </c>
      <c r="H76" s="365">
        <f t="shared" si="5"/>
        <v>0</v>
      </c>
      <c r="I76" s="120"/>
      <c r="J76" s="46">
        <f>F32</f>
        <v>0</v>
      </c>
      <c r="K76" s="169" t="str">
        <f>VLOOKUP($C76,INSUMOS!$C:$I,6,)</f>
        <v>5.852,83</v>
      </c>
      <c r="L76" s="206">
        <f t="shared" ref="L76:L79" si="8">K76*$L$74</f>
        <v>351.16980000000001</v>
      </c>
      <c r="M76" s="20">
        <f>J82*26*2</f>
        <v>0</v>
      </c>
      <c r="N76" s="22" t="s">
        <v>5980</v>
      </c>
      <c r="O76" s="22"/>
      <c r="P76" s="22"/>
      <c r="Q76" s="22"/>
    </row>
    <row r="77" spans="2:17" ht="15" customHeight="1" x14ac:dyDescent="0.3">
      <c r="C77" s="201">
        <v>26</v>
      </c>
      <c r="D77" s="364" t="str">
        <f>VLOOKUP(C77,INSUMOS!C:I,3,FALSE)</f>
        <v xml:space="preserve">OPERADOR DE PA CARREGADEIRA (MENSALISTA)                                                                                                                                                                                                                                                                                                                                                                                                                                                                  </v>
      </c>
      <c r="E77" s="26" t="s">
        <v>26</v>
      </c>
      <c r="F77" s="181">
        <f t="shared" si="6"/>
        <v>0</v>
      </c>
      <c r="G77" s="45">
        <f t="shared" si="7"/>
        <v>45.086200000000019</v>
      </c>
      <c r="H77" s="365">
        <f t="shared" si="5"/>
        <v>0</v>
      </c>
      <c r="I77" s="120"/>
      <c r="J77" s="46">
        <f>F44</f>
        <v>0</v>
      </c>
      <c r="K77" s="169" t="str">
        <f>VLOOKUP($C77,INSUMOS!$C:$I,6,)</f>
        <v>4.015,23</v>
      </c>
      <c r="L77" s="206">
        <f t="shared" si="8"/>
        <v>240.91379999999998</v>
      </c>
      <c r="M77" s="20">
        <f>J83*26*2</f>
        <v>0</v>
      </c>
      <c r="N77" s="22" t="s">
        <v>5980</v>
      </c>
      <c r="O77" s="22"/>
      <c r="P77" s="22"/>
      <c r="Q77" s="22"/>
    </row>
    <row r="78" spans="2:17" ht="15" customHeight="1" x14ac:dyDescent="0.3">
      <c r="C78" s="201">
        <v>51</v>
      </c>
      <c r="D78" s="364" t="str">
        <f>VLOOKUP(C78,INSUMOS!C:I,3,FALSE)</f>
        <v xml:space="preserve">SERVENTE DE OBRAS (MENSALISTA)                                                                                                                                                                                                                                                                                                                                                                                                                                                                            </v>
      </c>
      <c r="E78" s="26" t="s">
        <v>26</v>
      </c>
      <c r="F78" s="181">
        <f t="shared" si="6"/>
        <v>3</v>
      </c>
      <c r="G78" s="45">
        <f t="shared" si="7"/>
        <v>70.763199999999983</v>
      </c>
      <c r="H78" s="365">
        <f t="shared" si="5"/>
        <v>212.29</v>
      </c>
      <c r="I78" s="120"/>
      <c r="J78" s="46">
        <f>F55</f>
        <v>3</v>
      </c>
      <c r="K78" s="169" t="str">
        <f>VLOOKUP($C78,INSUMOS!$C:$I,6,)</f>
        <v>3.587,28</v>
      </c>
      <c r="L78" s="206">
        <f t="shared" si="8"/>
        <v>215.23680000000002</v>
      </c>
      <c r="M78" s="20">
        <f>J84*26*2</f>
        <v>0</v>
      </c>
      <c r="N78" s="22" t="s">
        <v>5980</v>
      </c>
      <c r="O78" s="22"/>
      <c r="P78" s="22"/>
      <c r="Q78" s="22"/>
    </row>
    <row r="79" spans="2:17" ht="15" customHeight="1" thickBot="1" x14ac:dyDescent="0.35">
      <c r="C79" s="201">
        <v>53</v>
      </c>
      <c r="D79" s="364" t="str">
        <f>VLOOKUP(C79,INSUMOS!C:I,3,FALSE)</f>
        <v>ENCARREGADO</v>
      </c>
      <c r="E79" s="26" t="s">
        <v>26</v>
      </c>
      <c r="F79" s="181">
        <f t="shared" si="6"/>
        <v>1</v>
      </c>
      <c r="G79" s="45">
        <f t="shared" si="7"/>
        <v>156.3289</v>
      </c>
      <c r="H79" s="365">
        <f t="shared" si="5"/>
        <v>156.33000000000001</v>
      </c>
      <c r="I79" s="120"/>
      <c r="J79" s="46">
        <f>F69</f>
        <v>1</v>
      </c>
      <c r="K79" s="169">
        <f>VLOOKUP($C79,INSUMOS!$C:$I,6,)</f>
        <v>2161.1849999999999</v>
      </c>
      <c r="L79" s="206">
        <f t="shared" si="8"/>
        <v>129.6711</v>
      </c>
      <c r="M79" s="20">
        <f>J85*26*2</f>
        <v>0</v>
      </c>
      <c r="N79" s="22" t="s">
        <v>5980</v>
      </c>
      <c r="O79" s="22"/>
      <c r="P79" s="22"/>
      <c r="Q79" s="22"/>
    </row>
    <row r="80" spans="2:17" ht="15" customHeight="1" thickBot="1" x14ac:dyDescent="0.35">
      <c r="D80" s="546" t="s">
        <v>5967</v>
      </c>
      <c r="E80" s="547"/>
      <c r="F80" s="547"/>
      <c r="G80" s="548"/>
      <c r="H80" s="379">
        <f>SUM(H75:H79)</f>
        <v>431.48</v>
      </c>
      <c r="J80" s="48"/>
      <c r="L80" s="47"/>
      <c r="M80" s="47"/>
      <c r="N80" s="22"/>
      <c r="O80" s="22"/>
      <c r="P80" s="22"/>
      <c r="Q80" s="22"/>
    </row>
    <row r="81" spans="4:17" ht="15" customHeight="1" thickBot="1" x14ac:dyDescent="0.35">
      <c r="D81" s="489" t="s">
        <v>23</v>
      </c>
      <c r="E81" s="490"/>
      <c r="F81" s="490"/>
      <c r="G81" s="491"/>
      <c r="H81" s="379">
        <f>SUM(H75:H79)</f>
        <v>431.48</v>
      </c>
      <c r="I81" s="23"/>
      <c r="J81" s="22">
        <v>5.5</v>
      </c>
      <c r="K81" s="49"/>
      <c r="L81" s="22"/>
      <c r="M81" s="22"/>
      <c r="N81" s="22"/>
      <c r="O81" s="22"/>
      <c r="P81" s="22"/>
      <c r="Q81" s="22"/>
    </row>
    <row r="82" spans="4:17" ht="15" customHeight="1" x14ac:dyDescent="0.3">
      <c r="D82" s="371"/>
      <c r="E82" s="106"/>
      <c r="F82" s="106"/>
      <c r="G82" s="4"/>
      <c r="H82" s="381"/>
      <c r="I82" s="23"/>
      <c r="J82" s="22"/>
      <c r="K82" s="49"/>
      <c r="L82" s="22"/>
      <c r="M82" s="22"/>
      <c r="N82" s="22"/>
      <c r="O82" s="22"/>
      <c r="P82" s="22"/>
      <c r="Q82" s="22"/>
    </row>
    <row r="83" spans="4:17" ht="15" customHeight="1" x14ac:dyDescent="0.3">
      <c r="D83" s="382" t="s">
        <v>116</v>
      </c>
      <c r="E83" s="113"/>
      <c r="F83" s="113"/>
      <c r="G83" s="114"/>
      <c r="H83" s="383"/>
      <c r="I83" s="23"/>
      <c r="J83" s="22"/>
      <c r="K83" s="49"/>
      <c r="L83" s="22"/>
      <c r="M83" s="22"/>
      <c r="N83" s="22"/>
      <c r="O83" s="22"/>
      <c r="P83" s="22"/>
      <c r="Q83" s="22"/>
    </row>
    <row r="84" spans="4:17" ht="15" customHeight="1" x14ac:dyDescent="0.3">
      <c r="D84" s="384"/>
      <c r="E84" s="115"/>
      <c r="F84" s="116"/>
      <c r="G84" s="117"/>
      <c r="H84" s="385"/>
      <c r="I84" s="22"/>
      <c r="J84" s="22"/>
      <c r="K84" s="49"/>
      <c r="L84" s="22"/>
      <c r="M84" s="22"/>
      <c r="N84" s="22"/>
      <c r="O84" s="22"/>
      <c r="P84" s="22"/>
      <c r="Q84" s="22"/>
    </row>
    <row r="85" spans="4:17" ht="15" customHeight="1" thickBot="1" x14ac:dyDescent="0.35">
      <c r="D85" s="360" t="s">
        <v>168</v>
      </c>
      <c r="E85" s="22"/>
      <c r="F85" s="22"/>
      <c r="G85" s="22"/>
      <c r="H85" s="361"/>
      <c r="I85" s="19"/>
      <c r="J85" s="22"/>
      <c r="K85" s="22"/>
      <c r="L85" s="22"/>
      <c r="M85" s="22"/>
      <c r="N85" s="22"/>
      <c r="O85" s="22"/>
      <c r="P85" s="22"/>
      <c r="Q85" s="22"/>
    </row>
    <row r="86" spans="4:17" ht="15" customHeight="1" thickBot="1" x14ac:dyDescent="0.35">
      <c r="D86" s="386" t="s">
        <v>6</v>
      </c>
      <c r="E86" s="100" t="s">
        <v>7</v>
      </c>
      <c r="F86" s="104" t="s">
        <v>8</v>
      </c>
      <c r="G86" s="105" t="s">
        <v>9</v>
      </c>
      <c r="H86" s="387" t="s">
        <v>10</v>
      </c>
      <c r="I86" s="19"/>
      <c r="J86" s="22"/>
      <c r="K86" s="22"/>
      <c r="L86" s="22"/>
      <c r="M86" s="22"/>
      <c r="N86" s="22"/>
      <c r="O86" s="22"/>
      <c r="P86" s="22"/>
      <c r="Q86" s="22"/>
    </row>
    <row r="87" spans="4:17" ht="15" customHeight="1" x14ac:dyDescent="0.3">
      <c r="D87" s="388" t="str">
        <f>D75</f>
        <v>OPERADOR DE MÁQUINAS - BRITADOR, TRITURADOR, PENEIRA, ENTRE OUTROS</v>
      </c>
      <c r="E87" s="101" t="s">
        <v>7</v>
      </c>
      <c r="F87" s="177">
        <f>F75</f>
        <v>1</v>
      </c>
      <c r="G87" s="112">
        <f>I87*26</f>
        <v>682.5</v>
      </c>
      <c r="H87" s="389">
        <f t="shared" ref="H87:H91" si="9">ROUND(F87*G87,2)</f>
        <v>682.5</v>
      </c>
      <c r="I87" s="19">
        <v>26.25</v>
      </c>
      <c r="J87" s="19">
        <f>15+4.5</f>
        <v>19.5</v>
      </c>
      <c r="K87" s="22">
        <f>G87/26</f>
        <v>26.25</v>
      </c>
      <c r="L87" s="22"/>
      <c r="M87" s="22"/>
      <c r="N87" s="22"/>
      <c r="O87" s="22"/>
      <c r="P87" s="22"/>
      <c r="Q87" s="22"/>
    </row>
    <row r="88" spans="4:17" ht="15" customHeight="1" x14ac:dyDescent="0.3">
      <c r="D88" s="118" t="str">
        <f>D76</f>
        <v xml:space="preserve">MECANICO DE EQUIPAMENTOS PESADOS (MENSALISTA)                                                                                                                                                                                                                                                                                                                                                                                                                                                             </v>
      </c>
      <c r="E88" s="102" t="s">
        <v>7</v>
      </c>
      <c r="F88" s="178">
        <f>F76</f>
        <v>0</v>
      </c>
      <c r="G88" s="182">
        <f>I88*26</f>
        <v>686.14</v>
      </c>
      <c r="H88" s="390">
        <f t="shared" si="9"/>
        <v>0</v>
      </c>
      <c r="I88" s="19">
        <f>686.14/26</f>
        <v>26.39</v>
      </c>
      <c r="J88" s="19">
        <f t="shared" ref="J88:J90" si="10">15+4.5</f>
        <v>19.5</v>
      </c>
      <c r="K88" s="22">
        <f t="shared" ref="K88:K91" si="11">G88/26</f>
        <v>26.39</v>
      </c>
      <c r="L88" s="22"/>
      <c r="M88" s="22"/>
      <c r="N88" s="22"/>
      <c r="O88" s="22"/>
      <c r="P88" s="22"/>
      <c r="Q88" s="22"/>
    </row>
    <row r="89" spans="4:17" ht="15" customHeight="1" x14ac:dyDescent="0.3">
      <c r="D89" s="118" t="str">
        <f t="shared" ref="D89:D91" si="12">D77</f>
        <v xml:space="preserve">OPERADOR DE PA CARREGADEIRA (MENSALISTA)                                                                                                                                                                                                                                                                                                                                                                                                                                                                  </v>
      </c>
      <c r="E89" s="102" t="s">
        <v>7</v>
      </c>
      <c r="F89" s="178">
        <f t="shared" ref="F89:F91" si="13">F77</f>
        <v>0</v>
      </c>
      <c r="G89" s="182">
        <f t="shared" ref="G89:G91" si="14">J89*26</f>
        <v>507</v>
      </c>
      <c r="H89" s="390">
        <f t="shared" si="9"/>
        <v>0</v>
      </c>
      <c r="I89" s="19"/>
      <c r="J89" s="19">
        <f t="shared" si="10"/>
        <v>19.5</v>
      </c>
      <c r="K89" s="22">
        <f t="shared" si="11"/>
        <v>19.5</v>
      </c>
      <c r="L89" s="22"/>
      <c r="M89" s="22"/>
      <c r="N89" s="22"/>
      <c r="O89" s="22"/>
      <c r="P89" s="22"/>
      <c r="Q89" s="22"/>
    </row>
    <row r="90" spans="4:17" ht="15" customHeight="1" x14ac:dyDescent="0.3">
      <c r="D90" s="118" t="str">
        <f t="shared" si="12"/>
        <v xml:space="preserve">SERVENTE DE OBRAS (MENSALISTA)                                                                                                                                                                                                                                                                                                                                                                                                                                                                            </v>
      </c>
      <c r="E90" s="102" t="s">
        <v>7</v>
      </c>
      <c r="F90" s="178">
        <f t="shared" si="13"/>
        <v>3</v>
      </c>
      <c r="G90" s="182">
        <f t="shared" si="14"/>
        <v>507</v>
      </c>
      <c r="H90" s="390">
        <f t="shared" si="9"/>
        <v>1521</v>
      </c>
      <c r="I90" s="19"/>
      <c r="J90" s="19">
        <f t="shared" si="10"/>
        <v>19.5</v>
      </c>
      <c r="K90" s="22">
        <f t="shared" si="11"/>
        <v>19.5</v>
      </c>
      <c r="L90" s="22"/>
      <c r="M90" s="22"/>
      <c r="N90" s="22"/>
      <c r="O90" s="22"/>
      <c r="P90" s="22"/>
      <c r="Q90" s="22"/>
    </row>
    <row r="91" spans="4:17" ht="15" customHeight="1" thickBot="1" x14ac:dyDescent="0.35">
      <c r="D91" s="118" t="str">
        <f t="shared" si="12"/>
        <v>ENCARREGADO</v>
      </c>
      <c r="E91" s="103" t="s">
        <v>7</v>
      </c>
      <c r="F91" s="178">
        <f t="shared" si="13"/>
        <v>1</v>
      </c>
      <c r="G91" s="183">
        <f t="shared" si="14"/>
        <v>686.14</v>
      </c>
      <c r="H91" s="391">
        <f t="shared" si="9"/>
        <v>686.14</v>
      </c>
      <c r="I91" s="19"/>
      <c r="J91" s="19">
        <v>26.39</v>
      </c>
      <c r="K91" s="22">
        <f t="shared" si="11"/>
        <v>26.39</v>
      </c>
      <c r="L91" s="22"/>
      <c r="M91" s="22"/>
      <c r="N91" s="22"/>
      <c r="O91" s="22"/>
      <c r="P91" s="22"/>
      <c r="Q91" s="22"/>
    </row>
    <row r="92" spans="4:17" ht="15" customHeight="1" thickBot="1" x14ac:dyDescent="0.35">
      <c r="D92" s="489" t="s">
        <v>23</v>
      </c>
      <c r="E92" s="490"/>
      <c r="F92" s="490"/>
      <c r="G92" s="491"/>
      <c r="H92" s="392">
        <f>SUM(H87:H91)</f>
        <v>2889.64</v>
      </c>
      <c r="I92" s="19"/>
      <c r="J92" s="19"/>
      <c r="K92" s="22"/>
      <c r="L92" s="22"/>
      <c r="M92" s="22"/>
      <c r="N92" s="22"/>
      <c r="O92" s="22"/>
      <c r="P92" s="22"/>
      <c r="Q92" s="22"/>
    </row>
    <row r="93" spans="4:17" ht="15" customHeight="1" x14ac:dyDescent="0.3">
      <c r="D93" s="510" t="s">
        <v>6115</v>
      </c>
      <c r="E93" s="511"/>
      <c r="F93" s="511"/>
      <c r="G93" s="511"/>
      <c r="H93" s="512"/>
      <c r="I93" s="19"/>
      <c r="J93" s="19"/>
      <c r="K93" s="22"/>
      <c r="L93" s="22"/>
      <c r="M93" s="22"/>
      <c r="N93" s="22"/>
      <c r="O93" s="22"/>
      <c r="P93" s="22"/>
      <c r="Q93" s="22"/>
    </row>
    <row r="94" spans="4:17" ht="15" customHeight="1" x14ac:dyDescent="0.3">
      <c r="D94" s="513" t="s">
        <v>5983</v>
      </c>
      <c r="E94" s="514"/>
      <c r="F94" s="514"/>
      <c r="G94" s="514"/>
      <c r="H94" s="515"/>
      <c r="I94" s="19"/>
      <c r="J94" s="19"/>
      <c r="K94" s="22"/>
      <c r="L94" s="22"/>
      <c r="M94" s="22"/>
      <c r="N94" s="22"/>
      <c r="O94" s="22"/>
      <c r="P94" s="22"/>
      <c r="Q94" s="22"/>
    </row>
    <row r="95" spans="4:17" ht="15" customHeight="1" x14ac:dyDescent="0.3">
      <c r="D95" s="513" t="s">
        <v>6017</v>
      </c>
      <c r="E95" s="514"/>
      <c r="F95" s="514"/>
      <c r="G95" s="514"/>
      <c r="H95" s="515"/>
      <c r="I95" s="19"/>
      <c r="J95" s="19"/>
      <c r="K95" s="22"/>
      <c r="L95" s="22"/>
      <c r="M95" s="22"/>
      <c r="N95" s="22"/>
      <c r="O95" s="22"/>
      <c r="P95" s="22"/>
      <c r="Q95" s="22"/>
    </row>
    <row r="96" spans="4:17" ht="15" customHeight="1" x14ac:dyDescent="0.3">
      <c r="D96" s="513"/>
      <c r="E96" s="514"/>
      <c r="F96" s="514"/>
      <c r="G96" s="514"/>
      <c r="H96" s="393"/>
      <c r="I96" s="19"/>
      <c r="J96" s="19"/>
      <c r="K96" s="22"/>
      <c r="L96" s="22"/>
      <c r="M96" s="22"/>
      <c r="N96" s="22"/>
      <c r="O96" s="22"/>
      <c r="P96" s="22"/>
      <c r="Q96" s="22"/>
    </row>
    <row r="97" spans="4:17" ht="15" customHeight="1" thickBot="1" x14ac:dyDescent="0.35">
      <c r="D97" s="516"/>
      <c r="E97" s="517"/>
      <c r="F97" s="517"/>
      <c r="G97" s="517"/>
      <c r="H97" s="518"/>
      <c r="I97" s="19"/>
      <c r="J97" s="19"/>
      <c r="K97" s="22"/>
      <c r="L97" s="22"/>
      <c r="M97" s="22"/>
      <c r="N97" s="22"/>
      <c r="O97" s="22"/>
      <c r="P97" s="22"/>
      <c r="Q97" s="22"/>
    </row>
    <row r="98" spans="4:17" ht="15" customHeight="1" thickBot="1" x14ac:dyDescent="0.35">
      <c r="D98" s="394" t="s">
        <v>117</v>
      </c>
      <c r="E98" s="129"/>
      <c r="F98" s="129"/>
      <c r="G98" s="129"/>
      <c r="H98" s="395"/>
      <c r="I98" s="22"/>
      <c r="J98" s="22"/>
      <c r="K98" s="22"/>
      <c r="L98" s="22"/>
      <c r="M98" s="22"/>
      <c r="N98" s="22"/>
      <c r="O98" s="22"/>
      <c r="P98" s="22"/>
      <c r="Q98" s="22"/>
    </row>
    <row r="99" spans="4:17" ht="15" customHeight="1" x14ac:dyDescent="0.3">
      <c r="D99" s="396" t="s">
        <v>6</v>
      </c>
      <c r="E99" s="122" t="s">
        <v>7</v>
      </c>
      <c r="F99" s="122" t="s">
        <v>8</v>
      </c>
      <c r="G99" s="128" t="s">
        <v>9</v>
      </c>
      <c r="H99" s="397" t="s">
        <v>10</v>
      </c>
      <c r="I99" s="22"/>
      <c r="J99" s="22"/>
      <c r="K99" s="22"/>
      <c r="L99" s="22"/>
      <c r="M99" s="22"/>
      <c r="N99" s="22"/>
      <c r="O99" s="22"/>
      <c r="P99" s="22"/>
      <c r="Q99" s="22"/>
    </row>
    <row r="100" spans="4:17" ht="15" customHeight="1" x14ac:dyDescent="0.3">
      <c r="D100" s="118" t="str">
        <f>D75</f>
        <v>OPERADOR DE MÁQUINAS - BRITADOR, TRITURADOR, PENEIRA, ENTRE OUTROS</v>
      </c>
      <c r="E100" s="119" t="s">
        <v>7</v>
      </c>
      <c r="F100" s="126">
        <f>F75</f>
        <v>1</v>
      </c>
      <c r="G100" s="127"/>
      <c r="H100" s="119"/>
      <c r="I100" s="22"/>
      <c r="J100" s="22"/>
      <c r="K100" s="22"/>
      <c r="L100" s="22"/>
      <c r="M100" s="22"/>
      <c r="N100" s="22"/>
      <c r="O100" s="22"/>
      <c r="P100" s="22"/>
      <c r="Q100" s="22"/>
    </row>
    <row r="101" spans="4:17" ht="15" customHeight="1" x14ac:dyDescent="0.3">
      <c r="D101" s="118" t="str">
        <f t="shared" ref="D101:D104" si="15">D76</f>
        <v xml:space="preserve">MECANICO DE EQUIPAMENTOS PESADOS (MENSALISTA)                                                                                                                                                                                                                                                                                                                                                                                                                                                             </v>
      </c>
      <c r="E101" s="119" t="s">
        <v>7</v>
      </c>
      <c r="F101" s="126">
        <f t="shared" ref="F101:F104" si="16">F76</f>
        <v>0</v>
      </c>
      <c r="G101" s="127"/>
      <c r="H101" s="119"/>
      <c r="I101" s="22"/>
      <c r="J101" s="22"/>
      <c r="K101" s="22"/>
      <c r="L101" s="22"/>
      <c r="M101" s="22"/>
      <c r="N101" s="22"/>
      <c r="O101" s="22"/>
      <c r="P101" s="22"/>
      <c r="Q101" s="22"/>
    </row>
    <row r="102" spans="4:17" ht="15" customHeight="1" x14ac:dyDescent="0.3">
      <c r="D102" s="118" t="str">
        <f t="shared" si="15"/>
        <v xml:space="preserve">OPERADOR DE PA CARREGADEIRA (MENSALISTA)                                                                                                                                                                                                                                                                                                                                                                                                                                                                  </v>
      </c>
      <c r="E102" s="119" t="s">
        <v>7</v>
      </c>
      <c r="F102" s="126">
        <f t="shared" si="16"/>
        <v>0</v>
      </c>
      <c r="G102" s="127"/>
      <c r="H102" s="119"/>
      <c r="I102" s="22"/>
      <c r="J102" s="22"/>
      <c r="K102" s="22"/>
      <c r="L102" s="22"/>
      <c r="M102" s="22"/>
      <c r="N102" s="22"/>
      <c r="O102" s="22"/>
      <c r="P102" s="22"/>
      <c r="Q102" s="22"/>
    </row>
    <row r="103" spans="4:17" ht="15" customHeight="1" x14ac:dyDescent="0.3">
      <c r="D103" s="118" t="str">
        <f t="shared" si="15"/>
        <v xml:space="preserve">SERVENTE DE OBRAS (MENSALISTA)                                                                                                                                                                                                                                                                                                                                                                                                                                                                            </v>
      </c>
      <c r="E103" s="119" t="s">
        <v>7</v>
      </c>
      <c r="F103" s="126">
        <f t="shared" si="16"/>
        <v>3</v>
      </c>
      <c r="G103" s="127"/>
      <c r="H103" s="119"/>
      <c r="I103" s="22"/>
      <c r="J103" s="22"/>
      <c r="K103" s="22"/>
      <c r="L103" s="22"/>
      <c r="M103" s="22"/>
      <c r="N103" s="22"/>
      <c r="O103" s="22"/>
      <c r="P103" s="22"/>
      <c r="Q103" s="22"/>
    </row>
    <row r="104" spans="4:17" ht="15" customHeight="1" x14ac:dyDescent="0.3">
      <c r="D104" s="118" t="str">
        <f t="shared" si="15"/>
        <v>ENCARREGADO</v>
      </c>
      <c r="E104" s="119" t="s">
        <v>7</v>
      </c>
      <c r="F104" s="126">
        <f t="shared" si="16"/>
        <v>1</v>
      </c>
      <c r="G104" s="127"/>
      <c r="H104" s="119"/>
      <c r="I104" s="22"/>
      <c r="J104" s="22"/>
      <c r="K104" s="22"/>
      <c r="L104" s="22"/>
      <c r="M104" s="22"/>
      <c r="N104" s="22"/>
      <c r="O104" s="22"/>
      <c r="P104" s="22"/>
      <c r="Q104" s="22"/>
    </row>
    <row r="105" spans="4:17" ht="15" customHeight="1" thickBot="1" x14ac:dyDescent="0.35">
      <c r="D105" s="519" t="s">
        <v>23</v>
      </c>
      <c r="E105" s="520"/>
      <c r="F105" s="520"/>
      <c r="G105" s="521"/>
      <c r="H105" s="392">
        <v>0</v>
      </c>
      <c r="I105" s="22"/>
      <c r="J105" s="22"/>
      <c r="K105" s="22"/>
      <c r="L105" s="22"/>
      <c r="M105" s="22"/>
      <c r="N105" s="22"/>
      <c r="O105" s="22"/>
      <c r="P105" s="22"/>
      <c r="Q105" s="22"/>
    </row>
    <row r="106" spans="4:17" ht="15" customHeight="1" x14ac:dyDescent="0.3">
      <c r="D106" s="398"/>
      <c r="E106" s="43"/>
      <c r="F106" s="43"/>
      <c r="G106" s="43"/>
      <c r="H106" s="399"/>
      <c r="I106" s="22"/>
      <c r="J106" s="22"/>
      <c r="K106" s="22"/>
      <c r="L106" s="22"/>
      <c r="M106" s="22"/>
      <c r="N106" s="22"/>
      <c r="O106" s="22"/>
      <c r="P106" s="22"/>
      <c r="Q106" s="22"/>
    </row>
    <row r="107" spans="4:17" ht="15" customHeight="1" thickBot="1" x14ac:dyDescent="0.35">
      <c r="D107" s="360" t="s">
        <v>118</v>
      </c>
      <c r="E107" s="22"/>
      <c r="F107" s="22"/>
      <c r="G107" s="22"/>
      <c r="H107" s="361"/>
      <c r="I107" s="22"/>
      <c r="J107" s="22"/>
      <c r="K107" s="22"/>
      <c r="L107" s="22"/>
      <c r="M107" s="22"/>
      <c r="N107" s="22"/>
      <c r="O107" s="22"/>
      <c r="P107" s="22"/>
      <c r="Q107" s="22"/>
    </row>
    <row r="108" spans="4:17" ht="15" customHeight="1" thickBot="1" x14ac:dyDescent="0.35">
      <c r="D108" s="362" t="s">
        <v>6</v>
      </c>
      <c r="E108" s="24" t="s">
        <v>7</v>
      </c>
      <c r="F108" s="24" t="s">
        <v>8</v>
      </c>
      <c r="G108" s="25" t="s">
        <v>9</v>
      </c>
      <c r="H108" s="363" t="s">
        <v>10</v>
      </c>
      <c r="I108" s="22"/>
      <c r="J108" s="22"/>
      <c r="K108" s="22"/>
      <c r="L108" s="22"/>
      <c r="M108" s="22"/>
      <c r="N108" s="22"/>
      <c r="O108" s="22"/>
      <c r="P108" s="22"/>
      <c r="Q108" s="22"/>
    </row>
    <row r="109" spans="4:17" ht="15" customHeight="1" x14ac:dyDescent="0.3">
      <c r="D109" s="118" t="str">
        <f>D75</f>
        <v>OPERADOR DE MÁQUINAS - BRITADOR, TRITURADOR, PENEIRA, ENTRE OUTROS</v>
      </c>
      <c r="E109" s="119" t="s">
        <v>7</v>
      </c>
      <c r="F109" s="126">
        <f>F75</f>
        <v>1</v>
      </c>
      <c r="G109" s="127"/>
      <c r="H109" s="119"/>
      <c r="I109" s="22"/>
      <c r="J109" s="22"/>
      <c r="K109" s="22"/>
      <c r="L109" s="22"/>
      <c r="M109" s="22"/>
      <c r="N109" s="22"/>
      <c r="O109" s="22"/>
      <c r="P109" s="22"/>
      <c r="Q109" s="22"/>
    </row>
    <row r="110" spans="4:17" ht="15" customHeight="1" x14ac:dyDescent="0.3">
      <c r="D110" s="118" t="str">
        <f t="shared" ref="D110:D113" si="17">D76</f>
        <v xml:space="preserve">MECANICO DE EQUIPAMENTOS PESADOS (MENSALISTA)                                                                                                                                                                                                                                                                                                                                                                                                                                                             </v>
      </c>
      <c r="E110" s="119" t="s">
        <v>7</v>
      </c>
      <c r="F110" s="126">
        <f t="shared" ref="F110:F113" si="18">F76</f>
        <v>0</v>
      </c>
      <c r="G110" s="127">
        <v>2.5</v>
      </c>
      <c r="H110" s="119">
        <f>SUM(G110*F110)</f>
        <v>0</v>
      </c>
      <c r="I110" s="22"/>
      <c r="J110" s="22"/>
      <c r="K110" s="22"/>
      <c r="L110" s="22"/>
      <c r="M110" s="22"/>
      <c r="N110" s="22"/>
      <c r="O110" s="22"/>
      <c r="P110" s="22"/>
      <c r="Q110" s="22"/>
    </row>
    <row r="111" spans="4:17" ht="15" customHeight="1" x14ac:dyDescent="0.3">
      <c r="D111" s="118" t="str">
        <f t="shared" si="17"/>
        <v xml:space="preserve">OPERADOR DE PA CARREGADEIRA (MENSALISTA)                                                                                                                                                                                                                                                                                                                                                                                                                                                                  </v>
      </c>
      <c r="E111" s="119" t="s">
        <v>7</v>
      </c>
      <c r="F111" s="126">
        <f t="shared" si="18"/>
        <v>0</v>
      </c>
      <c r="G111" s="127"/>
      <c r="H111" s="119"/>
      <c r="I111" s="22"/>
      <c r="J111" s="22"/>
      <c r="K111" s="22"/>
      <c r="L111" s="22"/>
      <c r="M111" s="22"/>
      <c r="N111" s="22"/>
      <c r="O111" s="22"/>
      <c r="P111" s="22"/>
      <c r="Q111" s="22"/>
    </row>
    <row r="112" spans="4:17" ht="15" customHeight="1" x14ac:dyDescent="0.3">
      <c r="D112" s="118" t="str">
        <f t="shared" si="17"/>
        <v xml:space="preserve">SERVENTE DE OBRAS (MENSALISTA)                                                                                                                                                                                                                                                                                                                                                                                                                                                                            </v>
      </c>
      <c r="E112" s="119" t="s">
        <v>7</v>
      </c>
      <c r="F112" s="126">
        <f t="shared" si="18"/>
        <v>3</v>
      </c>
      <c r="G112" s="127"/>
      <c r="H112" s="119"/>
      <c r="I112" s="22"/>
      <c r="J112" s="22"/>
      <c r="K112" s="22"/>
      <c r="L112" s="22"/>
      <c r="M112" s="22"/>
      <c r="N112" s="22"/>
      <c r="O112" s="22"/>
      <c r="P112" s="22"/>
      <c r="Q112" s="22"/>
    </row>
    <row r="113" spans="2:17" ht="15" customHeight="1" thickBot="1" x14ac:dyDescent="0.35">
      <c r="D113" s="118" t="str">
        <f t="shared" si="17"/>
        <v>ENCARREGADO</v>
      </c>
      <c r="E113" s="119" t="s">
        <v>7</v>
      </c>
      <c r="F113" s="126">
        <f t="shared" si="18"/>
        <v>1</v>
      </c>
      <c r="G113" s="127"/>
      <c r="H113" s="119"/>
      <c r="I113" s="22"/>
      <c r="J113" s="22"/>
      <c r="K113" s="22"/>
      <c r="L113" s="22"/>
      <c r="M113" s="22"/>
      <c r="N113" s="22"/>
      <c r="O113" s="22"/>
      <c r="P113" s="22"/>
      <c r="Q113" s="22"/>
    </row>
    <row r="114" spans="2:17" ht="15" customHeight="1" thickBot="1" x14ac:dyDescent="0.35">
      <c r="D114" s="489" t="s">
        <v>23</v>
      </c>
      <c r="E114" s="490"/>
      <c r="F114" s="490"/>
      <c r="G114" s="491"/>
      <c r="H114" s="379">
        <f>SUM(H110:H110)</f>
        <v>0</v>
      </c>
      <c r="I114" s="22"/>
      <c r="J114" s="22"/>
      <c r="K114" s="22"/>
      <c r="L114" s="22"/>
      <c r="M114" s="22"/>
      <c r="N114" s="22"/>
      <c r="O114" s="22"/>
      <c r="P114" s="22"/>
      <c r="Q114" s="22"/>
    </row>
    <row r="115" spans="2:17" ht="15" customHeight="1" thickBot="1" x14ac:dyDescent="0.35">
      <c r="D115" s="400"/>
      <c r="E115" s="22"/>
      <c r="F115" s="22"/>
      <c r="G115" s="22"/>
      <c r="H115" s="361"/>
      <c r="I115" s="35"/>
      <c r="J115" s="22"/>
      <c r="K115" s="22"/>
      <c r="L115" s="22"/>
      <c r="M115" s="22"/>
      <c r="N115" s="22"/>
      <c r="O115" s="22"/>
      <c r="P115" s="22"/>
      <c r="Q115" s="22"/>
    </row>
    <row r="116" spans="2:17" ht="30" customHeight="1" thickBot="1" x14ac:dyDescent="0.35">
      <c r="C116" s="201"/>
      <c r="D116" s="492" t="s">
        <v>27</v>
      </c>
      <c r="E116" s="493"/>
      <c r="F116" s="493"/>
      <c r="G116" s="494"/>
      <c r="H116" s="401">
        <f>SUM(H45,H21,H56,H33,H70,H81,H92,H105,H114)</f>
        <v>36975.040000000001</v>
      </c>
      <c r="I116" s="52"/>
      <c r="J116" s="22"/>
      <c r="K116" s="22"/>
      <c r="L116" s="22"/>
      <c r="M116" s="22"/>
      <c r="N116" s="22"/>
      <c r="O116" s="22"/>
      <c r="P116" s="22"/>
      <c r="Q116" s="22"/>
    </row>
    <row r="117" spans="2:17" ht="15" customHeight="1" x14ac:dyDescent="0.3">
      <c r="D117" s="402"/>
      <c r="E117" s="51"/>
      <c r="F117" s="51"/>
      <c r="G117" s="51"/>
      <c r="H117" s="403"/>
      <c r="I117" s="22"/>
      <c r="J117" s="22"/>
      <c r="K117" s="22"/>
      <c r="L117" s="22"/>
      <c r="M117" s="22"/>
      <c r="N117" s="22"/>
      <c r="O117" s="22"/>
      <c r="P117" s="22"/>
      <c r="Q117" s="22"/>
    </row>
    <row r="118" spans="2:17" ht="19.95" customHeight="1" x14ac:dyDescent="0.3">
      <c r="D118" s="495" t="s">
        <v>28</v>
      </c>
      <c r="E118" s="496"/>
      <c r="F118" s="496"/>
      <c r="G118" s="496"/>
      <c r="H118" s="497"/>
      <c r="I118" s="62">
        <f>H139</f>
        <v>1102.75</v>
      </c>
      <c r="J118" s="22"/>
      <c r="K118" s="22"/>
      <c r="L118" s="22"/>
      <c r="M118" s="22"/>
      <c r="N118" s="22"/>
      <c r="O118" s="22"/>
      <c r="P118" s="22"/>
      <c r="Q118" s="22"/>
    </row>
    <row r="119" spans="2:17" ht="19.95" customHeight="1" thickBot="1" x14ac:dyDescent="0.35">
      <c r="D119" s="360" t="s">
        <v>83</v>
      </c>
      <c r="E119" s="22"/>
      <c r="F119" s="22"/>
      <c r="G119" s="22"/>
      <c r="H119" s="361"/>
      <c r="I119" s="22"/>
      <c r="J119" s="22"/>
      <c r="K119" s="22"/>
      <c r="L119" s="22"/>
      <c r="M119" s="22"/>
      <c r="N119" s="22"/>
      <c r="O119" s="22"/>
      <c r="P119" s="22"/>
      <c r="Q119" s="22"/>
    </row>
    <row r="120" spans="2:17" ht="15" customHeight="1" thickBot="1" x14ac:dyDescent="0.35">
      <c r="D120" s="362" t="s">
        <v>6</v>
      </c>
      <c r="E120" s="24" t="s">
        <v>7</v>
      </c>
      <c r="F120" s="24" t="s">
        <v>8</v>
      </c>
      <c r="G120" s="25" t="s">
        <v>9</v>
      </c>
      <c r="H120" s="363" t="s">
        <v>10</v>
      </c>
      <c r="I120" s="23"/>
      <c r="J120" s="22"/>
      <c r="K120" s="22"/>
      <c r="L120" s="22"/>
      <c r="M120" s="22"/>
      <c r="N120" s="22"/>
      <c r="O120" s="22"/>
      <c r="P120" s="22"/>
      <c r="Q120" s="22"/>
    </row>
    <row r="121" spans="2:17" ht="15" customHeight="1" x14ac:dyDescent="0.3">
      <c r="B121" s="168">
        <v>1</v>
      </c>
      <c r="D121" s="404" t="s">
        <v>6021</v>
      </c>
      <c r="E121" s="26" t="s">
        <v>7</v>
      </c>
      <c r="F121" s="30">
        <f>L121</f>
        <v>0.83333333333333326</v>
      </c>
      <c r="G121" s="171">
        <f>VLOOKUP(B121,INSUMOS!C:I,6,FALSE)</f>
        <v>48</v>
      </c>
      <c r="H121" s="365">
        <f>ROUND(F121*G121,3)</f>
        <v>40</v>
      </c>
      <c r="I121" s="53"/>
      <c r="J121" s="118">
        <f>2/12</f>
        <v>0.16666666666666666</v>
      </c>
      <c r="K121" s="179">
        <f>SUM(F75:F79)</f>
        <v>5</v>
      </c>
      <c r="L121" s="22">
        <f>J121*K121</f>
        <v>0.83333333333333326</v>
      </c>
      <c r="M121" s="22"/>
      <c r="N121" s="22"/>
      <c r="O121" s="22"/>
      <c r="P121" s="22"/>
      <c r="Q121" s="22"/>
    </row>
    <row r="122" spans="2:17" ht="15" customHeight="1" x14ac:dyDescent="0.3">
      <c r="B122" s="168">
        <v>2</v>
      </c>
      <c r="D122" s="405" t="s">
        <v>6022</v>
      </c>
      <c r="E122" s="30" t="s">
        <v>7</v>
      </c>
      <c r="F122" s="30">
        <f t="shared" ref="F122:F135" si="19">L122</f>
        <v>0.5</v>
      </c>
      <c r="G122" s="167">
        <f>VLOOKUP(B122,INSUMOS!C:I,6,FALSE)</f>
        <v>87.84</v>
      </c>
      <c r="H122" s="367">
        <f t="shared" ref="H122:H134" si="20">ROUND(F122*G122,2)</f>
        <v>43.92</v>
      </c>
      <c r="I122" s="53"/>
      <c r="J122" s="118">
        <f t="shared" ref="J122" si="21">2/12</f>
        <v>0.16666666666666666</v>
      </c>
      <c r="K122" s="179">
        <f>SUM($F$78)</f>
        <v>3</v>
      </c>
      <c r="L122" s="22">
        <f t="shared" ref="L122:L135" si="22">J122*K122</f>
        <v>0.5</v>
      </c>
      <c r="M122" s="22"/>
      <c r="N122" s="22"/>
      <c r="O122" s="22"/>
      <c r="P122" s="22"/>
      <c r="Q122" s="22"/>
    </row>
    <row r="123" spans="2:17" ht="15" customHeight="1" x14ac:dyDescent="0.3">
      <c r="B123" s="168">
        <v>3</v>
      </c>
      <c r="D123" s="405" t="s">
        <v>6023</v>
      </c>
      <c r="E123" s="30" t="s">
        <v>7</v>
      </c>
      <c r="F123" s="30">
        <f t="shared" si="19"/>
        <v>1.6666666666666665</v>
      </c>
      <c r="G123" s="167">
        <f>VLOOKUP(B123,INSUMOS!C:I,6,FALSE)</f>
        <v>73.263999999999996</v>
      </c>
      <c r="H123" s="367">
        <f t="shared" si="20"/>
        <v>122.11</v>
      </c>
      <c r="I123" s="22"/>
      <c r="J123" s="118">
        <f>4/12</f>
        <v>0.33333333333333331</v>
      </c>
      <c r="K123" s="179">
        <f>K121</f>
        <v>5</v>
      </c>
      <c r="L123" s="22">
        <f t="shared" si="22"/>
        <v>1.6666666666666665</v>
      </c>
      <c r="M123" s="22"/>
      <c r="N123" s="22"/>
      <c r="O123" s="22"/>
      <c r="P123" s="22"/>
      <c r="Q123" s="22"/>
    </row>
    <row r="124" spans="2:17" ht="15" customHeight="1" x14ac:dyDescent="0.3">
      <c r="B124" s="168">
        <v>4</v>
      </c>
      <c r="D124" s="405" t="s">
        <v>6024</v>
      </c>
      <c r="E124" s="30" t="s">
        <v>7</v>
      </c>
      <c r="F124" s="30">
        <f t="shared" si="19"/>
        <v>0.83333333333333326</v>
      </c>
      <c r="G124" s="167">
        <f>VLOOKUP(B124,INSUMOS!C:I,6,FALSE)</f>
        <v>24.880000000000003</v>
      </c>
      <c r="H124" s="367">
        <f t="shared" si="20"/>
        <v>20.73</v>
      </c>
      <c r="I124" s="22"/>
      <c r="J124" s="118">
        <f>2/12</f>
        <v>0.16666666666666666</v>
      </c>
      <c r="K124" s="179">
        <f>K121</f>
        <v>5</v>
      </c>
      <c r="L124" s="22">
        <f t="shared" si="22"/>
        <v>0.83333333333333326</v>
      </c>
      <c r="M124" s="22"/>
      <c r="N124" s="22"/>
      <c r="O124" s="22"/>
      <c r="P124" s="22"/>
      <c r="Q124" s="22"/>
    </row>
    <row r="125" spans="2:17" ht="15" customHeight="1" x14ac:dyDescent="0.3">
      <c r="B125" s="168">
        <v>5</v>
      </c>
      <c r="D125" s="405" t="s">
        <v>6025</v>
      </c>
      <c r="E125" s="30" t="s">
        <v>29</v>
      </c>
      <c r="F125" s="30">
        <f t="shared" si="19"/>
        <v>1.6666666666666665</v>
      </c>
      <c r="G125" s="167">
        <f>VLOOKUP(B125,INSUMOS!C:I,6,FALSE)</f>
        <v>44.72</v>
      </c>
      <c r="H125" s="367">
        <f t="shared" si="20"/>
        <v>74.53</v>
      </c>
      <c r="I125" s="53"/>
      <c r="J125" s="118">
        <f>4/12</f>
        <v>0.33333333333333331</v>
      </c>
      <c r="K125" s="179">
        <f>K121</f>
        <v>5</v>
      </c>
      <c r="L125" s="22">
        <f t="shared" si="22"/>
        <v>1.6666666666666665</v>
      </c>
      <c r="M125" s="22"/>
      <c r="N125" s="22"/>
      <c r="O125" s="22"/>
      <c r="P125" s="22"/>
      <c r="Q125" s="22"/>
    </row>
    <row r="126" spans="2:17" ht="15" customHeight="1" x14ac:dyDescent="0.3">
      <c r="B126" s="168">
        <v>6</v>
      </c>
      <c r="D126" s="405" t="s">
        <v>6026</v>
      </c>
      <c r="E126" s="30" t="s">
        <v>29</v>
      </c>
      <c r="F126" s="30">
        <f t="shared" si="19"/>
        <v>0.83333333333333326</v>
      </c>
      <c r="G126" s="167">
        <f>VLOOKUP(B126,INSUMOS!C:I,6,FALSE)</f>
        <v>44.72</v>
      </c>
      <c r="H126" s="367">
        <f t="shared" si="20"/>
        <v>37.270000000000003</v>
      </c>
      <c r="I126" s="53"/>
      <c r="J126" s="118">
        <f t="shared" ref="J126:J127" si="23">2/12</f>
        <v>0.16666666666666666</v>
      </c>
      <c r="K126" s="179">
        <f>K121</f>
        <v>5</v>
      </c>
      <c r="L126" s="22">
        <f t="shared" si="22"/>
        <v>0.83333333333333326</v>
      </c>
      <c r="M126" s="22"/>
      <c r="N126" s="22"/>
      <c r="O126" s="22"/>
      <c r="P126" s="22"/>
      <c r="Q126" s="22"/>
    </row>
    <row r="127" spans="2:17" ht="15" customHeight="1" x14ac:dyDescent="0.3">
      <c r="B127" s="168">
        <v>7</v>
      </c>
      <c r="D127" s="405" t="s">
        <v>6027</v>
      </c>
      <c r="E127" s="30" t="s">
        <v>29</v>
      </c>
      <c r="F127" s="30">
        <f t="shared" si="19"/>
        <v>0.83333333333333326</v>
      </c>
      <c r="G127" s="167">
        <f>VLOOKUP(B127,INSUMOS!C:I,6,FALSE)</f>
        <v>52.864000000000004</v>
      </c>
      <c r="H127" s="367">
        <f t="shared" si="20"/>
        <v>44.05</v>
      </c>
      <c r="I127" s="53"/>
      <c r="J127" s="118">
        <f t="shared" si="23"/>
        <v>0.16666666666666666</v>
      </c>
      <c r="K127" s="179">
        <f>K121</f>
        <v>5</v>
      </c>
      <c r="L127" s="22">
        <f t="shared" si="22"/>
        <v>0.83333333333333326</v>
      </c>
      <c r="M127" s="22"/>
      <c r="N127" s="22"/>
      <c r="O127" s="22"/>
      <c r="P127" s="22"/>
      <c r="Q127" s="22"/>
    </row>
    <row r="128" spans="2:17" ht="15" customHeight="1" x14ac:dyDescent="0.3">
      <c r="B128" s="168">
        <v>8</v>
      </c>
      <c r="D128" s="366" t="s">
        <v>6020</v>
      </c>
      <c r="E128" s="30" t="s">
        <v>7</v>
      </c>
      <c r="F128" s="30">
        <f t="shared" si="19"/>
        <v>0.83333333333333326</v>
      </c>
      <c r="G128" s="167">
        <f>VLOOKUP(B128,INSUMOS!C:I,6,FALSE)</f>
        <v>19.760000000000002</v>
      </c>
      <c r="H128" s="367">
        <f t="shared" si="20"/>
        <v>16.47</v>
      </c>
      <c r="I128" s="22"/>
      <c r="J128" s="118">
        <f>2/12</f>
        <v>0.16666666666666666</v>
      </c>
      <c r="K128" s="179">
        <f>K121</f>
        <v>5</v>
      </c>
      <c r="L128" s="22">
        <f t="shared" si="22"/>
        <v>0.83333333333333326</v>
      </c>
      <c r="M128" s="22"/>
      <c r="N128" s="22"/>
      <c r="O128" s="22"/>
      <c r="P128" s="22"/>
      <c r="Q128" s="22"/>
    </row>
    <row r="129" spans="2:17" ht="15" customHeight="1" x14ac:dyDescent="0.3">
      <c r="B129" s="168">
        <v>9</v>
      </c>
      <c r="D129" s="366" t="s">
        <v>6028</v>
      </c>
      <c r="E129" s="30" t="s">
        <v>29</v>
      </c>
      <c r="F129" s="30">
        <f t="shared" si="19"/>
        <v>0.83333333333333326</v>
      </c>
      <c r="G129" s="167">
        <f>VLOOKUP(B129,INSUMOS!C:I,6,FALSE)</f>
        <v>19.456000000000003</v>
      </c>
      <c r="H129" s="367">
        <f t="shared" si="20"/>
        <v>16.21</v>
      </c>
      <c r="I129" s="22"/>
      <c r="J129" s="118">
        <f>2/12</f>
        <v>0.16666666666666666</v>
      </c>
      <c r="K129" s="179">
        <f>K121</f>
        <v>5</v>
      </c>
      <c r="L129" s="22">
        <f t="shared" si="22"/>
        <v>0.83333333333333326</v>
      </c>
      <c r="M129" s="22"/>
      <c r="N129" s="22"/>
      <c r="O129" s="22"/>
      <c r="P129" s="22"/>
      <c r="Q129" s="22"/>
    </row>
    <row r="130" spans="2:17" ht="15" customHeight="1" x14ac:dyDescent="0.3">
      <c r="B130" s="168">
        <v>10</v>
      </c>
      <c r="D130" s="366" t="s">
        <v>6029</v>
      </c>
      <c r="E130" s="30" t="s">
        <v>29</v>
      </c>
      <c r="F130" s="30">
        <f t="shared" si="19"/>
        <v>12</v>
      </c>
      <c r="G130" s="167">
        <f>VLOOKUP(B130,INSUMOS!C:I,6,FALSE)</f>
        <v>13.776</v>
      </c>
      <c r="H130" s="367">
        <f>ROUND(F130*G130,2)</f>
        <v>165.31</v>
      </c>
      <c r="I130" s="22"/>
      <c r="J130" s="118">
        <f>2*2</f>
        <v>4</v>
      </c>
      <c r="K130" s="179">
        <f>SUM($F$90)</f>
        <v>3</v>
      </c>
      <c r="L130" s="22">
        <f t="shared" si="22"/>
        <v>12</v>
      </c>
      <c r="M130" s="22"/>
      <c r="N130" s="22"/>
      <c r="O130" s="22"/>
      <c r="P130" s="22"/>
      <c r="Q130" s="22"/>
    </row>
    <row r="131" spans="2:17" ht="15" customHeight="1" x14ac:dyDescent="0.3">
      <c r="B131" s="168">
        <v>11</v>
      </c>
      <c r="D131" s="366" t="s">
        <v>6030</v>
      </c>
      <c r="E131" s="30" t="s">
        <v>29</v>
      </c>
      <c r="F131" s="30">
        <f t="shared" si="19"/>
        <v>12</v>
      </c>
      <c r="G131" s="167">
        <f>VLOOKUP(B131,INSUMOS!C:I,6,FALSE)</f>
        <v>6.24</v>
      </c>
      <c r="H131" s="367">
        <f>ROUND(F131*G131,2)</f>
        <v>74.88</v>
      </c>
      <c r="I131" s="22"/>
      <c r="J131" s="118">
        <f>2*2</f>
        <v>4</v>
      </c>
      <c r="K131" s="179">
        <f>K122</f>
        <v>3</v>
      </c>
      <c r="L131" s="22">
        <f t="shared" si="22"/>
        <v>12</v>
      </c>
      <c r="M131" s="22"/>
      <c r="N131" s="22"/>
      <c r="O131" s="22"/>
      <c r="P131" s="22"/>
      <c r="Q131" s="22"/>
    </row>
    <row r="132" spans="2:17" ht="15" customHeight="1" x14ac:dyDescent="0.3">
      <c r="B132" s="168">
        <v>12</v>
      </c>
      <c r="D132" s="366" t="s">
        <v>6031</v>
      </c>
      <c r="E132" s="30" t="s">
        <v>30</v>
      </c>
      <c r="F132" s="30">
        <f t="shared" si="19"/>
        <v>5</v>
      </c>
      <c r="G132" s="167">
        <f>VLOOKUP(B132,INSUMOS!C:I,6,FALSE)</f>
        <v>62.08</v>
      </c>
      <c r="H132" s="367">
        <f t="shared" si="20"/>
        <v>310.39999999999998</v>
      </c>
      <c r="I132" s="22"/>
      <c r="J132" s="118">
        <v>1</v>
      </c>
      <c r="K132" s="179">
        <f>K121</f>
        <v>5</v>
      </c>
      <c r="L132" s="22">
        <f t="shared" si="22"/>
        <v>5</v>
      </c>
      <c r="M132" s="22"/>
      <c r="N132" s="22"/>
      <c r="O132" s="22"/>
      <c r="P132" s="22"/>
      <c r="Q132" s="22"/>
    </row>
    <row r="133" spans="2:17" ht="15" customHeight="1" x14ac:dyDescent="0.3">
      <c r="B133" s="168">
        <v>13</v>
      </c>
      <c r="D133" s="366" t="s">
        <v>6032</v>
      </c>
      <c r="E133" s="30" t="s">
        <v>7</v>
      </c>
      <c r="F133" s="30">
        <f t="shared" si="19"/>
        <v>0.83333333333333326</v>
      </c>
      <c r="G133" s="167">
        <f>VLOOKUP(B133,INSUMOS!C:I,6,FALSE)</f>
        <v>19.152000000000001</v>
      </c>
      <c r="H133" s="367">
        <f t="shared" si="20"/>
        <v>15.96</v>
      </c>
      <c r="I133" s="22"/>
      <c r="J133" s="118">
        <f t="shared" ref="J133" si="24">2/12</f>
        <v>0.16666666666666666</v>
      </c>
      <c r="K133" s="179">
        <f>K121</f>
        <v>5</v>
      </c>
      <c r="L133" s="22">
        <f t="shared" si="22"/>
        <v>0.83333333333333326</v>
      </c>
      <c r="M133" s="22"/>
      <c r="N133" s="22"/>
      <c r="O133" s="22"/>
      <c r="P133" s="22"/>
      <c r="Q133" s="22"/>
    </row>
    <row r="134" spans="2:17" ht="15" customHeight="1" x14ac:dyDescent="0.3">
      <c r="B134" s="168">
        <v>14</v>
      </c>
      <c r="D134" s="366" t="s">
        <v>6033</v>
      </c>
      <c r="E134" s="30" t="s">
        <v>7</v>
      </c>
      <c r="F134" s="30">
        <f t="shared" si="19"/>
        <v>1.6666666666666665</v>
      </c>
      <c r="G134" s="167">
        <f>VLOOKUP(B134,INSUMOS!C:I,6,FALSE)</f>
        <v>67.600000000000009</v>
      </c>
      <c r="H134" s="367">
        <f t="shared" si="20"/>
        <v>112.67</v>
      </c>
      <c r="I134" s="22"/>
      <c r="J134" s="118">
        <f>4/12</f>
        <v>0.33333333333333331</v>
      </c>
      <c r="K134" s="179">
        <f>K121</f>
        <v>5</v>
      </c>
      <c r="L134" s="22">
        <f t="shared" si="22"/>
        <v>1.6666666666666665</v>
      </c>
      <c r="M134" s="22"/>
      <c r="N134" s="22"/>
      <c r="O134" s="22"/>
      <c r="P134" s="22"/>
      <c r="Q134" s="22"/>
    </row>
    <row r="135" spans="2:17" ht="15" customHeight="1" x14ac:dyDescent="0.3">
      <c r="B135" s="168">
        <v>15</v>
      </c>
      <c r="D135" s="366" t="s">
        <v>6034</v>
      </c>
      <c r="E135" s="30" t="s">
        <v>7</v>
      </c>
      <c r="F135" s="30">
        <f t="shared" si="19"/>
        <v>5</v>
      </c>
      <c r="G135" s="167">
        <f>VLOOKUP(B135,INSUMOS!C:I,6,FALSE)</f>
        <v>1.6480000000000001</v>
      </c>
      <c r="H135" s="367">
        <f>ROUND(F135*G135,2)</f>
        <v>8.24</v>
      </c>
      <c r="I135" s="22"/>
      <c r="J135" s="118">
        <v>1</v>
      </c>
      <c r="K135" s="179">
        <f>ROUNDUP(SUM(F75:F79),0)</f>
        <v>5</v>
      </c>
      <c r="L135" s="22">
        <f t="shared" si="22"/>
        <v>5</v>
      </c>
      <c r="M135" s="22"/>
      <c r="N135" s="22"/>
      <c r="O135" s="22"/>
      <c r="P135" s="22"/>
      <c r="Q135" s="22"/>
    </row>
    <row r="136" spans="2:17" ht="15" customHeight="1" thickBot="1" x14ac:dyDescent="0.35">
      <c r="B136" s="168">
        <v>16</v>
      </c>
      <c r="D136" s="366" t="s">
        <v>124</v>
      </c>
      <c r="E136" s="30"/>
      <c r="F136" s="30"/>
      <c r="G136" s="32"/>
      <c r="H136" s="367">
        <f>SUM(H121:H135)</f>
        <v>1102.75</v>
      </c>
      <c r="I136" s="22"/>
      <c r="J136" s="22"/>
      <c r="K136" s="22"/>
      <c r="L136" s="22"/>
      <c r="M136" s="22"/>
      <c r="N136" s="22"/>
      <c r="O136" s="22"/>
      <c r="P136" s="22"/>
      <c r="Q136" s="22"/>
    </row>
    <row r="137" spans="2:17" ht="15" customHeight="1" thickBot="1" x14ac:dyDescent="0.35">
      <c r="D137" s="489" t="s">
        <v>23</v>
      </c>
      <c r="E137" s="490"/>
      <c r="F137" s="490"/>
      <c r="G137" s="491"/>
      <c r="H137" s="379">
        <f>H136</f>
        <v>1102.75</v>
      </c>
      <c r="I137" s="22"/>
      <c r="J137" s="22"/>
      <c r="K137" s="22"/>
      <c r="L137" s="22"/>
      <c r="M137" s="22"/>
      <c r="N137" s="22"/>
      <c r="O137" s="22"/>
      <c r="P137" s="22"/>
      <c r="Q137" s="22"/>
    </row>
    <row r="138" spans="2:17" ht="19.95" customHeight="1" thickBot="1" x14ac:dyDescent="0.35">
      <c r="D138" s="507" t="s">
        <v>127</v>
      </c>
      <c r="E138" s="508"/>
      <c r="F138" s="508"/>
      <c r="G138" s="508"/>
      <c r="H138" s="509"/>
      <c r="I138" s="22"/>
      <c r="J138" s="22"/>
      <c r="K138" s="22"/>
      <c r="L138" s="22"/>
      <c r="M138" s="22"/>
      <c r="N138" s="22"/>
      <c r="O138" s="22"/>
      <c r="P138" s="22"/>
      <c r="Q138" s="22"/>
    </row>
    <row r="139" spans="2:17" ht="30" customHeight="1" thickBot="1" x14ac:dyDescent="0.35">
      <c r="D139" s="492" t="s">
        <v>31</v>
      </c>
      <c r="E139" s="493"/>
      <c r="F139" s="493"/>
      <c r="G139" s="494"/>
      <c r="H139" s="401">
        <f>H137</f>
        <v>1102.75</v>
      </c>
      <c r="I139" s="22"/>
      <c r="J139" s="22"/>
      <c r="K139" s="22"/>
      <c r="L139" s="22"/>
      <c r="M139" s="22"/>
      <c r="N139" s="22"/>
      <c r="O139" s="22"/>
      <c r="P139" s="22"/>
      <c r="Q139" s="22"/>
    </row>
    <row r="140" spans="2:17" ht="12.6" customHeight="1" x14ac:dyDescent="0.3">
      <c r="D140" s="522"/>
      <c r="E140" s="500"/>
      <c r="F140" s="500"/>
      <c r="G140" s="500"/>
      <c r="H140" s="523"/>
      <c r="I140" s="22"/>
      <c r="J140" s="22"/>
      <c r="K140" s="22"/>
      <c r="L140" s="22"/>
      <c r="M140" s="22"/>
      <c r="N140" s="22"/>
      <c r="O140" s="22"/>
      <c r="P140" s="22"/>
      <c r="Q140" s="22"/>
    </row>
    <row r="141" spans="2:17" ht="19.95" customHeight="1" x14ac:dyDescent="0.3">
      <c r="D141" s="495" t="s">
        <v>32</v>
      </c>
      <c r="E141" s="496"/>
      <c r="F141" s="496"/>
      <c r="G141" s="496"/>
      <c r="H141" s="497"/>
      <c r="I141" s="62">
        <f>H403</f>
        <v>12366.67</v>
      </c>
      <c r="J141" s="22"/>
      <c r="K141" s="22"/>
      <c r="L141" s="22"/>
      <c r="M141" s="22"/>
      <c r="N141" s="22"/>
      <c r="O141" s="22"/>
      <c r="P141" s="22"/>
      <c r="Q141" s="22"/>
    </row>
    <row r="142" spans="2:17" ht="19.95" customHeight="1" x14ac:dyDescent="0.3">
      <c r="D142" s="495" t="str">
        <f>VLOOKUP(C145,INSUMOS!C:O,3,FALSE)</f>
        <v>CAMINHÃO BASCULANTE - 12 M3</v>
      </c>
      <c r="E142" s="496"/>
      <c r="F142" s="496"/>
      <c r="G142" s="496"/>
      <c r="H142" s="497"/>
      <c r="I142" s="22"/>
      <c r="J142" s="22"/>
      <c r="K142" s="22"/>
      <c r="L142" s="22"/>
      <c r="M142" s="22"/>
      <c r="N142" s="22"/>
      <c r="O142" s="22"/>
      <c r="P142" s="22"/>
      <c r="Q142" s="22"/>
    </row>
    <row r="143" spans="2:17" ht="19.95" customHeight="1" thickBot="1" x14ac:dyDescent="0.35">
      <c r="D143" s="360" t="s">
        <v>33</v>
      </c>
      <c r="E143" s="22"/>
      <c r="F143" s="22"/>
      <c r="G143" s="22"/>
      <c r="H143" s="361"/>
      <c r="I143" s="22"/>
      <c r="J143" s="207">
        <f>H418</f>
        <v>899.20499999999993</v>
      </c>
      <c r="K143" s="22"/>
      <c r="L143" s="22"/>
      <c r="M143" s="22"/>
      <c r="N143" s="22"/>
      <c r="O143" s="22"/>
      <c r="P143" s="22"/>
      <c r="Q143" s="22"/>
    </row>
    <row r="144" spans="2:17" ht="15" customHeight="1" thickBot="1" x14ac:dyDescent="0.35">
      <c r="D144" s="362" t="s">
        <v>6</v>
      </c>
      <c r="E144" s="24" t="s">
        <v>7</v>
      </c>
      <c r="F144" s="24" t="s">
        <v>8</v>
      </c>
      <c r="G144" s="25" t="s">
        <v>9</v>
      </c>
      <c r="H144" s="363" t="s">
        <v>10</v>
      </c>
      <c r="I144" s="62"/>
      <c r="J144" s="22"/>
      <c r="K144" s="22"/>
      <c r="L144" s="22"/>
      <c r="M144" s="22"/>
      <c r="N144" s="22"/>
      <c r="O144" s="22"/>
      <c r="P144" s="22"/>
      <c r="Q144" s="22"/>
    </row>
    <row r="145" spans="3:17" ht="15" customHeight="1" x14ac:dyDescent="0.3">
      <c r="C145" s="201">
        <v>45</v>
      </c>
      <c r="D145" s="406" t="s">
        <v>34</v>
      </c>
      <c r="E145" s="56" t="s">
        <v>35</v>
      </c>
      <c r="F145" s="56"/>
      <c r="G145" s="175">
        <f>J145*(1-$K145)</f>
        <v>116893.67250000002</v>
      </c>
      <c r="H145" s="407">
        <f>ROUND(F145*G145,2)</f>
        <v>0</v>
      </c>
      <c r="I145" s="85"/>
      <c r="J145" s="63">
        <f>VLOOKUP(C145,INSUMOS!C:I,6,FALSE)</f>
        <v>779291.15</v>
      </c>
      <c r="K145" s="174">
        <v>0.85</v>
      </c>
      <c r="L145" s="22" t="s">
        <v>5978</v>
      </c>
      <c r="M145" s="22"/>
      <c r="N145" s="22"/>
      <c r="O145" s="22"/>
      <c r="P145" s="22"/>
      <c r="Q145" s="22"/>
    </row>
    <row r="146" spans="3:17" ht="15" customHeight="1" x14ac:dyDescent="0.3">
      <c r="D146" s="406" t="s">
        <v>115</v>
      </c>
      <c r="E146" s="56" t="s">
        <v>17</v>
      </c>
      <c r="F146" s="59">
        <v>100</v>
      </c>
      <c r="G146" s="57">
        <f>H145</f>
        <v>0</v>
      </c>
      <c r="H146" s="407">
        <f>ROUND(G146*(F146/100),2)</f>
        <v>0</v>
      </c>
      <c r="I146" s="58"/>
      <c r="J146" s="63">
        <f>J145*(1-$K$146)</f>
        <v>428610.13250000007</v>
      </c>
      <c r="K146" s="174">
        <v>0.45</v>
      </c>
      <c r="L146" s="22" t="s">
        <v>5979</v>
      </c>
      <c r="M146" s="22"/>
      <c r="N146" s="22"/>
      <c r="O146" s="22"/>
      <c r="P146" s="22"/>
      <c r="Q146" s="22"/>
    </row>
    <row r="147" spans="3:17" ht="15" customHeight="1" thickBot="1" x14ac:dyDescent="0.35">
      <c r="D147" s="406" t="s">
        <v>36</v>
      </c>
      <c r="E147" s="56" t="s">
        <v>11</v>
      </c>
      <c r="F147" s="59">
        <v>12</v>
      </c>
      <c r="G147" s="57">
        <f>H146</f>
        <v>0</v>
      </c>
      <c r="H147" s="407">
        <f>ROUND(G147/F147,2)</f>
        <v>0</v>
      </c>
      <c r="I147" s="58"/>
      <c r="J147" s="22"/>
      <c r="K147" s="22"/>
      <c r="L147" s="22"/>
      <c r="M147" s="22"/>
      <c r="N147" s="22"/>
      <c r="O147" s="22"/>
      <c r="P147" s="22"/>
      <c r="Q147" s="22"/>
    </row>
    <row r="148" spans="3:17" ht="15" customHeight="1" thickBot="1" x14ac:dyDescent="0.35">
      <c r="D148" s="499" t="s">
        <v>23</v>
      </c>
      <c r="E148" s="500"/>
      <c r="F148" s="500"/>
      <c r="G148" s="501"/>
      <c r="H148" s="372">
        <f>H147</f>
        <v>0</v>
      </c>
      <c r="I148" s="22"/>
      <c r="J148" s="22"/>
      <c r="K148" s="22"/>
      <c r="L148" s="22"/>
      <c r="M148" s="22"/>
      <c r="N148" s="22"/>
      <c r="O148" s="22"/>
      <c r="P148" s="22"/>
      <c r="Q148" s="22"/>
    </row>
    <row r="149" spans="3:17" ht="15" customHeight="1" thickBot="1" x14ac:dyDescent="0.35">
      <c r="D149" s="507"/>
      <c r="E149" s="508"/>
      <c r="F149" s="508"/>
      <c r="G149" s="508"/>
      <c r="H149" s="509"/>
      <c r="I149" s="22"/>
      <c r="J149" s="22"/>
      <c r="K149" s="22"/>
      <c r="L149" s="22"/>
      <c r="M149" s="22"/>
      <c r="N149" s="22"/>
      <c r="O149" s="22"/>
      <c r="P149" s="22"/>
      <c r="Q149" s="22"/>
    </row>
    <row r="150" spans="3:17" ht="15" customHeight="1" x14ac:dyDescent="0.3">
      <c r="D150" s="408"/>
      <c r="E150" s="409"/>
      <c r="F150" s="409"/>
      <c r="G150" s="409"/>
      <c r="H150" s="410"/>
      <c r="I150" s="58"/>
      <c r="J150" s="58"/>
      <c r="K150" s="58"/>
      <c r="L150" s="58"/>
      <c r="M150" s="58"/>
      <c r="N150" s="58"/>
      <c r="O150" s="58"/>
      <c r="P150" s="58"/>
      <c r="Q150" s="58"/>
    </row>
    <row r="151" spans="3:17" ht="15" customHeight="1" thickBot="1" x14ac:dyDescent="0.35">
      <c r="D151" s="360" t="s">
        <v>37</v>
      </c>
      <c r="E151" s="22"/>
      <c r="F151" s="22"/>
      <c r="G151" s="22"/>
      <c r="H151" s="361"/>
      <c r="I151" s="58"/>
      <c r="J151" s="22"/>
      <c r="K151" s="22"/>
      <c r="L151" s="22"/>
      <c r="M151" s="22"/>
      <c r="N151" s="22"/>
      <c r="O151" s="22"/>
      <c r="P151" s="22"/>
      <c r="Q151" s="22"/>
    </row>
    <row r="152" spans="3:17" ht="15" customHeight="1" thickBot="1" x14ac:dyDescent="0.35">
      <c r="D152" s="362" t="s">
        <v>6</v>
      </c>
      <c r="E152" s="24" t="s">
        <v>7</v>
      </c>
      <c r="F152" s="24" t="s">
        <v>8</v>
      </c>
      <c r="G152" s="25" t="s">
        <v>9</v>
      </c>
      <c r="H152" s="363" t="s">
        <v>10</v>
      </c>
      <c r="I152" s="55"/>
      <c r="J152" s="22"/>
      <c r="K152" s="22"/>
      <c r="L152" s="22"/>
      <c r="M152" s="22"/>
      <c r="N152" s="22"/>
      <c r="O152" s="22"/>
      <c r="P152" s="22"/>
      <c r="Q152" s="22"/>
    </row>
    <row r="153" spans="3:17" ht="15" customHeight="1" x14ac:dyDescent="0.3">
      <c r="D153" s="406" t="s">
        <v>38</v>
      </c>
      <c r="E153" s="56" t="s">
        <v>35</v>
      </c>
      <c r="F153" s="59">
        <f>F145</f>
        <v>0</v>
      </c>
      <c r="G153" s="63">
        <f>G145</f>
        <v>116893.67250000002</v>
      </c>
      <c r="H153" s="407">
        <f>ROUND(F153*G153,2)</f>
        <v>0</v>
      </c>
      <c r="I153" s="33"/>
      <c r="J153" s="22"/>
      <c r="K153" s="22"/>
      <c r="L153" s="22"/>
      <c r="M153" s="22"/>
      <c r="N153" s="22"/>
      <c r="O153" s="22"/>
      <c r="P153" s="22"/>
      <c r="Q153" s="22"/>
    </row>
    <row r="154" spans="3:17" ht="15" customHeight="1" thickBot="1" x14ac:dyDescent="0.35">
      <c r="D154" s="406" t="s">
        <v>39</v>
      </c>
      <c r="E154" s="56" t="s">
        <v>17</v>
      </c>
      <c r="F154" s="61">
        <v>0.5</v>
      </c>
      <c r="G154" s="57">
        <f>H153</f>
        <v>0</v>
      </c>
      <c r="H154" s="407">
        <f>ROUND(G154*(F154/100),2)</f>
        <v>0</v>
      </c>
      <c r="I154" s="33"/>
      <c r="J154" s="22"/>
      <c r="K154" s="22"/>
      <c r="L154" s="22"/>
      <c r="M154" s="22"/>
      <c r="N154" s="22"/>
      <c r="O154" s="22"/>
      <c r="P154" s="22"/>
      <c r="Q154" s="22"/>
    </row>
    <row r="155" spans="3:17" ht="15" customHeight="1" thickBot="1" x14ac:dyDescent="0.35">
      <c r="D155" s="489" t="s">
        <v>23</v>
      </c>
      <c r="E155" s="490"/>
      <c r="F155" s="490"/>
      <c r="G155" s="491"/>
      <c r="H155" s="379">
        <f>H154</f>
        <v>0</v>
      </c>
      <c r="I155" s="33"/>
      <c r="J155" s="22"/>
      <c r="K155" s="22"/>
      <c r="L155" s="22"/>
      <c r="M155" s="22"/>
      <c r="N155" s="22"/>
      <c r="O155" s="22"/>
      <c r="P155" s="22"/>
      <c r="Q155" s="22"/>
    </row>
    <row r="156" spans="3:17" ht="15" customHeight="1" thickBot="1" x14ac:dyDescent="0.35">
      <c r="D156" s="360" t="s">
        <v>93</v>
      </c>
      <c r="E156" s="22"/>
      <c r="F156" s="22"/>
      <c r="G156" s="22"/>
      <c r="H156" s="361"/>
      <c r="I156" s="22"/>
      <c r="J156" s="22"/>
      <c r="K156" s="22"/>
      <c r="L156" s="22"/>
      <c r="M156" s="22"/>
      <c r="N156" s="22"/>
      <c r="O156" s="22"/>
      <c r="P156" s="22"/>
      <c r="Q156" s="22"/>
    </row>
    <row r="157" spans="3:17" ht="15" customHeight="1" thickBot="1" x14ac:dyDescent="0.35">
      <c r="D157" s="362" t="s">
        <v>6</v>
      </c>
      <c r="E157" s="24" t="s">
        <v>7</v>
      </c>
      <c r="F157" s="24" t="s">
        <v>8</v>
      </c>
      <c r="G157" s="25" t="s">
        <v>9</v>
      </c>
      <c r="H157" s="363" t="s">
        <v>10</v>
      </c>
      <c r="I157" s="55"/>
      <c r="J157" s="22"/>
      <c r="K157" s="22"/>
      <c r="L157" s="22"/>
      <c r="M157" s="22"/>
      <c r="N157" s="22"/>
      <c r="O157" s="22"/>
      <c r="P157" s="22"/>
      <c r="Q157" s="22"/>
    </row>
    <row r="158" spans="3:17" ht="15" customHeight="1" x14ac:dyDescent="0.3">
      <c r="D158" s="406" t="s">
        <v>34</v>
      </c>
      <c r="E158" s="56" t="s">
        <v>35</v>
      </c>
      <c r="F158" s="59">
        <f>F153</f>
        <v>0</v>
      </c>
      <c r="G158" s="63">
        <f>G145</f>
        <v>116893.67250000002</v>
      </c>
      <c r="H158" s="411">
        <f>ROUND(F158*G158,2)</f>
        <v>0</v>
      </c>
      <c r="I158" s="22"/>
      <c r="J158" s="22"/>
      <c r="K158" s="22"/>
      <c r="L158" s="22"/>
      <c r="M158" s="22"/>
      <c r="N158" s="22"/>
      <c r="O158" s="22"/>
      <c r="P158" s="22"/>
      <c r="Q158" s="22"/>
    </row>
    <row r="159" spans="3:17" ht="15" customHeight="1" x14ac:dyDescent="0.3">
      <c r="D159" s="406" t="s">
        <v>114</v>
      </c>
      <c r="E159" s="56" t="s">
        <v>17</v>
      </c>
      <c r="F159" s="59">
        <v>1</v>
      </c>
      <c r="G159" s="57">
        <f>H158</f>
        <v>0</v>
      </c>
      <c r="H159" s="407">
        <f>ROUND((G159*F159)/100,2)</f>
        <v>0</v>
      </c>
      <c r="I159" s="22"/>
      <c r="J159" s="64"/>
      <c r="K159" s="22"/>
      <c r="L159" s="22"/>
      <c r="M159" s="22"/>
      <c r="N159" s="22"/>
      <c r="O159" s="22"/>
      <c r="P159" s="22"/>
      <c r="Q159" s="22"/>
    </row>
    <row r="160" spans="3:17" ht="15" customHeight="1" x14ac:dyDescent="0.3">
      <c r="D160" s="406" t="s">
        <v>5972</v>
      </c>
      <c r="E160" s="56" t="s">
        <v>5963</v>
      </c>
      <c r="F160" s="59">
        <v>1</v>
      </c>
      <c r="G160" s="57">
        <f>H159/12</f>
        <v>0</v>
      </c>
      <c r="H160" s="407">
        <f>F160*G160</f>
        <v>0</v>
      </c>
      <c r="I160" s="22"/>
      <c r="J160" s="64"/>
      <c r="K160" s="22"/>
      <c r="L160" s="22"/>
      <c r="M160" s="22"/>
      <c r="N160" s="22"/>
      <c r="O160" s="22"/>
      <c r="P160" s="22"/>
      <c r="Q160" s="22"/>
    </row>
    <row r="161" spans="3:21" ht="15" customHeight="1" x14ac:dyDescent="0.3">
      <c r="D161" s="406" t="s">
        <v>85</v>
      </c>
      <c r="E161" s="56"/>
      <c r="F161" s="56"/>
      <c r="G161" s="57"/>
      <c r="H161" s="412"/>
      <c r="I161" s="22"/>
      <c r="J161" s="22"/>
      <c r="K161" s="22"/>
      <c r="L161" s="22"/>
      <c r="M161" s="22"/>
      <c r="N161" s="22"/>
      <c r="O161" s="22"/>
      <c r="P161" s="22"/>
      <c r="Q161" s="22"/>
    </row>
    <row r="162" spans="3:21" ht="15" customHeight="1" x14ac:dyDescent="0.3">
      <c r="D162" s="406" t="s">
        <v>79</v>
      </c>
      <c r="E162" s="56" t="s">
        <v>35</v>
      </c>
      <c r="F162" s="123">
        <v>1</v>
      </c>
      <c r="G162" s="173">
        <v>1650</v>
      </c>
      <c r="H162" s="407">
        <f>F162*G162</f>
        <v>1650</v>
      </c>
      <c r="I162" s="22"/>
      <c r="J162" s="22"/>
      <c r="K162" s="22"/>
      <c r="L162" s="22"/>
      <c r="M162" s="22"/>
      <c r="N162" s="22"/>
      <c r="O162" s="22"/>
      <c r="P162" s="22"/>
      <c r="Q162" s="22"/>
    </row>
    <row r="163" spans="3:21" ht="15" customHeight="1" x14ac:dyDescent="0.3">
      <c r="D163" s="406" t="s">
        <v>80</v>
      </c>
      <c r="E163" s="56" t="s">
        <v>35</v>
      </c>
      <c r="F163" s="59">
        <f>F162*3</f>
        <v>3</v>
      </c>
      <c r="G163" s="57">
        <v>300</v>
      </c>
      <c r="H163" s="407">
        <f>F163*G163</f>
        <v>900</v>
      </c>
      <c r="I163" s="22"/>
      <c r="J163" s="22"/>
      <c r="K163" s="22"/>
      <c r="L163" s="22"/>
      <c r="M163" s="22"/>
      <c r="N163" s="22"/>
      <c r="O163" s="22"/>
      <c r="P163" s="22"/>
      <c r="Q163" s="22"/>
    </row>
    <row r="164" spans="3:21" ht="15" customHeight="1" x14ac:dyDescent="0.3">
      <c r="D164" s="406" t="s">
        <v>88</v>
      </c>
      <c r="E164" s="56"/>
      <c r="F164" s="59"/>
      <c r="G164" s="57"/>
      <c r="H164" s="407">
        <f>SUM(H162:H163)*F145</f>
        <v>0</v>
      </c>
      <c r="I164" s="22"/>
      <c r="J164" s="22"/>
      <c r="K164" s="22"/>
      <c r="L164" s="22"/>
      <c r="M164" s="22"/>
      <c r="N164" s="22"/>
      <c r="O164" s="22"/>
      <c r="P164" s="22"/>
      <c r="Q164" s="22"/>
    </row>
    <row r="165" spans="3:21" ht="15" customHeight="1" x14ac:dyDescent="0.3">
      <c r="D165" s="406" t="s">
        <v>86</v>
      </c>
      <c r="E165" s="56" t="s">
        <v>87</v>
      </c>
      <c r="F165" s="56"/>
      <c r="G165" s="59">
        <v>80000</v>
      </c>
      <c r="H165" s="407"/>
      <c r="I165" s="22"/>
      <c r="J165" s="22"/>
      <c r="K165" s="22"/>
      <c r="L165" s="22"/>
      <c r="M165" s="22"/>
      <c r="N165" s="22"/>
      <c r="O165" s="22"/>
      <c r="P165" s="22"/>
      <c r="Q165" s="22"/>
    </row>
    <row r="166" spans="3:21" ht="15" customHeight="1" x14ac:dyDescent="0.3">
      <c r="D166" s="406" t="s">
        <v>89</v>
      </c>
      <c r="E166" s="59"/>
      <c r="F166" s="59"/>
      <c r="G166" s="57"/>
      <c r="H166" s="407">
        <f>ROUND(H164/G165,2)</f>
        <v>0</v>
      </c>
      <c r="I166" s="22"/>
      <c r="J166" s="22"/>
      <c r="K166" s="22"/>
      <c r="L166" s="22"/>
      <c r="M166" s="22"/>
      <c r="N166" s="22"/>
      <c r="O166" s="22"/>
      <c r="P166" s="22"/>
    </row>
    <row r="167" spans="3:21" ht="15" customHeight="1" x14ac:dyDescent="0.3">
      <c r="D167" s="406" t="s">
        <v>90</v>
      </c>
      <c r="E167" s="56" t="s">
        <v>91</v>
      </c>
      <c r="F167" s="56"/>
      <c r="G167" s="59">
        <f>AVERAGE(J167:K167)</f>
        <v>7.5</v>
      </c>
      <c r="H167" s="407"/>
      <c r="I167" s="22"/>
      <c r="J167" s="22">
        <v>5</v>
      </c>
      <c r="K167" s="22">
        <v>10</v>
      </c>
      <c r="L167" s="22"/>
      <c r="M167" s="22"/>
      <c r="N167" s="22"/>
      <c r="O167" s="22"/>
      <c r="P167" s="22"/>
    </row>
    <row r="168" spans="3:21" ht="15" customHeight="1" x14ac:dyDescent="0.3">
      <c r="D168" s="406" t="s">
        <v>122</v>
      </c>
      <c r="E168" s="56" t="s">
        <v>92</v>
      </c>
      <c r="F168" s="56"/>
      <c r="G168" s="59">
        <f>J168*2*26</f>
        <v>12988.705308376744</v>
      </c>
      <c r="H168" s="407"/>
      <c r="I168" s="22"/>
      <c r="J168" s="84">
        <f>qtd!F25/1000</f>
        <v>249.78279439186045</v>
      </c>
      <c r="K168" s="22">
        <v>12</v>
      </c>
      <c r="L168" s="22" t="s">
        <v>5971</v>
      </c>
      <c r="M168" s="22"/>
      <c r="N168" s="22"/>
      <c r="O168" s="22"/>
      <c r="P168" s="22"/>
    </row>
    <row r="169" spans="3:21" ht="15" customHeight="1" x14ac:dyDescent="0.3">
      <c r="D169" s="406" t="s">
        <v>81</v>
      </c>
      <c r="E169" s="56" t="s">
        <v>11</v>
      </c>
      <c r="F169" s="59"/>
      <c r="G169" s="57" t="s">
        <v>6128</v>
      </c>
      <c r="H169" s="407">
        <f>ROUND(H166*G168,2)</f>
        <v>0</v>
      </c>
      <c r="I169" s="22"/>
      <c r="J169" s="84"/>
      <c r="K169" s="22"/>
      <c r="L169" s="22"/>
      <c r="M169" s="22"/>
      <c r="N169" s="22"/>
      <c r="O169" s="22"/>
      <c r="P169" s="22"/>
    </row>
    <row r="170" spans="3:21" ht="15" customHeight="1" x14ac:dyDescent="0.3">
      <c r="D170" s="406"/>
      <c r="E170" s="56"/>
      <c r="F170" s="59"/>
      <c r="G170" s="57"/>
      <c r="H170" s="407"/>
      <c r="I170" s="22"/>
      <c r="J170" s="22"/>
      <c r="K170" s="22"/>
      <c r="L170" s="22"/>
      <c r="M170" s="22"/>
      <c r="N170" s="22"/>
      <c r="O170" s="22"/>
      <c r="P170" s="22"/>
    </row>
    <row r="171" spans="3:21" ht="15" customHeight="1" thickBot="1" x14ac:dyDescent="0.35">
      <c r="D171" s="413" t="s">
        <v>84</v>
      </c>
      <c r="E171" s="56" t="s">
        <v>11</v>
      </c>
      <c r="F171" s="59">
        <v>1</v>
      </c>
      <c r="G171" s="57">
        <f>H160+H169+H164</f>
        <v>0</v>
      </c>
      <c r="H171" s="407">
        <f>ROUND(G171/F171,2)</f>
        <v>0</v>
      </c>
      <c r="I171" s="22"/>
      <c r="J171" s="22"/>
      <c r="K171" s="22"/>
      <c r="L171" s="22"/>
      <c r="M171" s="22"/>
      <c r="N171" s="22"/>
      <c r="O171" s="22"/>
      <c r="P171" s="22"/>
    </row>
    <row r="172" spans="3:21" ht="15" customHeight="1" thickBot="1" x14ac:dyDescent="0.35">
      <c r="D172" s="499" t="s">
        <v>23</v>
      </c>
      <c r="E172" s="500"/>
      <c r="F172" s="500"/>
      <c r="G172" s="501"/>
      <c r="H172" s="372">
        <f>H171</f>
        <v>0</v>
      </c>
      <c r="I172" s="22"/>
      <c r="J172" s="22"/>
      <c r="K172" s="22"/>
      <c r="L172" s="22"/>
      <c r="M172" s="22"/>
      <c r="N172" s="22"/>
      <c r="O172" s="22"/>
      <c r="P172" s="22"/>
      <c r="Q172" s="22"/>
    </row>
    <row r="173" spans="3:21" ht="15" customHeight="1" thickBot="1" x14ac:dyDescent="0.35">
      <c r="D173" s="502"/>
      <c r="E173" s="503"/>
      <c r="F173" s="503"/>
      <c r="G173" s="503"/>
      <c r="H173" s="504"/>
      <c r="I173" s="43"/>
      <c r="J173" s="43"/>
      <c r="K173" s="43"/>
      <c r="L173" s="60"/>
      <c r="M173" s="22"/>
      <c r="N173" s="22"/>
      <c r="O173" s="22"/>
      <c r="P173" s="22"/>
      <c r="Q173" s="22"/>
      <c r="R173" s="22"/>
      <c r="S173" s="22"/>
      <c r="T173" s="22"/>
      <c r="U173" s="22"/>
    </row>
    <row r="174" spans="3:21" ht="15" customHeight="1" thickBot="1" x14ac:dyDescent="0.35">
      <c r="D174" s="414" t="s">
        <v>94</v>
      </c>
      <c r="E174" s="22"/>
      <c r="F174" s="22"/>
      <c r="G174" s="22"/>
      <c r="H174" s="415"/>
      <c r="I174" s="53"/>
      <c r="J174" s="22"/>
      <c r="K174" s="29"/>
      <c r="L174" s="22"/>
      <c r="M174" s="22"/>
      <c r="N174" s="22"/>
      <c r="O174" s="22"/>
      <c r="P174" s="22"/>
      <c r="Q174" s="22"/>
    </row>
    <row r="175" spans="3:21" ht="15" customHeight="1" thickBot="1" x14ac:dyDescent="0.35">
      <c r="D175" s="362" t="s">
        <v>6</v>
      </c>
      <c r="E175" s="24" t="s">
        <v>7</v>
      </c>
      <c r="F175" s="24" t="s">
        <v>8</v>
      </c>
      <c r="G175" s="25" t="s">
        <v>9</v>
      </c>
      <c r="H175" s="363" t="s">
        <v>10</v>
      </c>
      <c r="I175" s="22"/>
      <c r="J175" s="22"/>
      <c r="K175" s="42"/>
      <c r="L175" s="22"/>
      <c r="M175" s="22"/>
      <c r="N175" s="22"/>
      <c r="O175" s="22"/>
      <c r="P175" s="22"/>
      <c r="Q175" s="22"/>
    </row>
    <row r="176" spans="3:21" ht="15" customHeight="1" x14ac:dyDescent="0.3">
      <c r="C176" s="201">
        <v>39</v>
      </c>
      <c r="D176" s="416" t="s">
        <v>78</v>
      </c>
      <c r="E176" s="65" t="s">
        <v>95</v>
      </c>
      <c r="F176" s="65">
        <v>2.6</v>
      </c>
      <c r="G176" s="169">
        <f>VLOOKUP($C176,INSUMOS!$C:$I,6,)</f>
        <v>5.35</v>
      </c>
      <c r="H176" s="417">
        <f>ROUND(G176/F176,2)</f>
        <v>2.06</v>
      </c>
      <c r="I176" s="22"/>
      <c r="J176" s="66">
        <v>3.4929999999999999</v>
      </c>
      <c r="K176" s="67"/>
      <c r="L176" s="47" t="s">
        <v>41</v>
      </c>
      <c r="M176" s="47"/>
      <c r="N176" s="22"/>
      <c r="O176" s="22"/>
      <c r="P176" s="22"/>
      <c r="Q176" s="22"/>
    </row>
    <row r="177" spans="3:17" ht="15" customHeight="1" x14ac:dyDescent="0.3">
      <c r="D177" s="366" t="s">
        <v>123</v>
      </c>
      <c r="E177" s="30" t="s">
        <v>87</v>
      </c>
      <c r="F177" s="81">
        <f>J182*F145</f>
        <v>0</v>
      </c>
      <c r="G177" s="167">
        <f>H176</f>
        <v>2.06</v>
      </c>
      <c r="H177" s="367">
        <f>ROUND(F177*G177,2)</f>
        <v>0</v>
      </c>
      <c r="I177" s="29"/>
      <c r="J177" s="32">
        <v>1.75</v>
      </c>
      <c r="K177" s="67"/>
      <c r="L177" s="47" t="s">
        <v>42</v>
      </c>
      <c r="M177" s="47"/>
      <c r="N177" s="22"/>
      <c r="O177" s="22"/>
      <c r="P177" s="22"/>
      <c r="Q177" s="22"/>
    </row>
    <row r="178" spans="3:17" ht="15" customHeight="1" x14ac:dyDescent="0.3">
      <c r="D178" s="366"/>
      <c r="E178" s="30"/>
      <c r="F178" s="30"/>
      <c r="G178" s="32"/>
      <c r="H178" s="367"/>
      <c r="I178" s="53"/>
      <c r="J178" s="22"/>
      <c r="K178" s="29"/>
      <c r="L178" s="47" t="s">
        <v>43</v>
      </c>
      <c r="M178" s="47"/>
      <c r="N178" s="22"/>
      <c r="O178" s="22"/>
      <c r="P178" s="22"/>
      <c r="Q178" s="22"/>
    </row>
    <row r="179" spans="3:17" ht="15" customHeight="1" x14ac:dyDescent="0.3">
      <c r="D179" s="366" t="s">
        <v>96</v>
      </c>
      <c r="E179" s="30" t="s">
        <v>17</v>
      </c>
      <c r="F179" s="78">
        <v>0.03</v>
      </c>
      <c r="G179" s="32">
        <f>H177</f>
        <v>0</v>
      </c>
      <c r="H179" s="367">
        <f>ROUND((F179*G179),2)</f>
        <v>0</v>
      </c>
      <c r="I179" s="53"/>
      <c r="J179" s="22"/>
      <c r="K179" s="29"/>
      <c r="L179" s="47" t="s">
        <v>44</v>
      </c>
      <c r="M179" s="47"/>
      <c r="N179" s="22"/>
      <c r="O179" s="22"/>
      <c r="P179" s="22"/>
      <c r="Q179" s="22"/>
    </row>
    <row r="180" spans="3:17" ht="15" customHeight="1" thickBot="1" x14ac:dyDescent="0.35">
      <c r="D180" s="418"/>
      <c r="E180" s="68"/>
      <c r="F180" s="68"/>
      <c r="G180" s="69"/>
      <c r="H180" s="367"/>
      <c r="I180" s="22"/>
      <c r="J180" s="22"/>
      <c r="K180" s="22"/>
      <c r="L180" s="22"/>
      <c r="M180" s="22"/>
      <c r="N180" s="22"/>
      <c r="O180" s="22"/>
      <c r="P180" s="22"/>
      <c r="Q180" s="22"/>
    </row>
    <row r="181" spans="3:17" ht="15" customHeight="1" thickBot="1" x14ac:dyDescent="0.35">
      <c r="D181" s="489" t="s">
        <v>23</v>
      </c>
      <c r="E181" s="490"/>
      <c r="F181" s="490"/>
      <c r="G181" s="491"/>
      <c r="H181" s="379">
        <f>H177+H179</f>
        <v>0</v>
      </c>
      <c r="I181" s="22"/>
      <c r="J181" s="22"/>
      <c r="K181" s="22"/>
      <c r="L181" s="22"/>
      <c r="M181" s="22"/>
      <c r="N181" s="22"/>
      <c r="O181" s="22"/>
      <c r="P181" s="22"/>
      <c r="Q181" s="22"/>
    </row>
    <row r="182" spans="3:17" ht="15" customHeight="1" thickBot="1" x14ac:dyDescent="0.35">
      <c r="D182" s="502"/>
      <c r="E182" s="503"/>
      <c r="F182" s="503"/>
      <c r="G182" s="503"/>
      <c r="H182" s="504"/>
      <c r="I182" s="22"/>
      <c r="J182" s="84">
        <f>100*12</f>
        <v>1200</v>
      </c>
      <c r="K182" s="84">
        <f>J168/8</f>
        <v>31.222849298982556</v>
      </c>
      <c r="L182" s="22"/>
      <c r="M182" s="505" t="s">
        <v>5975</v>
      </c>
      <c r="N182" s="503"/>
      <c r="O182" s="503"/>
      <c r="P182" s="503"/>
      <c r="Q182" s="506"/>
    </row>
    <row r="183" spans="3:17" ht="30" customHeight="1" thickBot="1" x14ac:dyDescent="0.35">
      <c r="D183" s="492" t="s">
        <v>9232</v>
      </c>
      <c r="E183" s="493"/>
      <c r="F183" s="493"/>
      <c r="G183" s="494"/>
      <c r="H183" s="401">
        <f>SUM(H148,H155,H172,H181)</f>
        <v>0</v>
      </c>
      <c r="I183" s="62"/>
      <c r="J183" s="204"/>
      <c r="K183" s="22"/>
      <c r="L183" s="22"/>
      <c r="M183" s="22"/>
      <c r="N183" s="22"/>
      <c r="O183" s="22"/>
      <c r="P183" s="22"/>
      <c r="Q183" s="22"/>
    </row>
    <row r="184" spans="3:17" ht="19.95" customHeight="1" x14ac:dyDescent="0.3">
      <c r="D184" s="495" t="str">
        <f>VLOOKUP(C187,INSUMOS!C:O,3,FALSE)</f>
        <v>PÁ CARREGADEIRA</v>
      </c>
      <c r="E184" s="496"/>
      <c r="F184" s="496"/>
      <c r="G184" s="496"/>
      <c r="H184" s="497"/>
      <c r="I184" s="22"/>
      <c r="J184" s="22"/>
      <c r="K184" s="22"/>
      <c r="L184" s="22"/>
      <c r="M184" s="22"/>
      <c r="N184" s="22"/>
      <c r="O184" s="22"/>
      <c r="P184" s="22"/>
      <c r="Q184" s="22"/>
    </row>
    <row r="185" spans="3:17" ht="19.95" customHeight="1" thickBot="1" x14ac:dyDescent="0.35">
      <c r="D185" s="360" t="s">
        <v>33</v>
      </c>
      <c r="E185" s="22"/>
      <c r="F185" s="22"/>
      <c r="G185" s="22"/>
      <c r="H185" s="361"/>
      <c r="I185" s="22"/>
      <c r="J185" s="207">
        <f>H460</f>
        <v>0</v>
      </c>
      <c r="K185" s="22"/>
      <c r="L185" s="22"/>
      <c r="M185" s="22"/>
      <c r="N185" s="22"/>
      <c r="O185" s="22"/>
      <c r="P185" s="22"/>
      <c r="Q185" s="22"/>
    </row>
    <row r="186" spans="3:17" ht="15" customHeight="1" thickBot="1" x14ac:dyDescent="0.35">
      <c r="D186" s="362" t="s">
        <v>6</v>
      </c>
      <c r="E186" s="24" t="s">
        <v>7</v>
      </c>
      <c r="F186" s="24" t="s">
        <v>8</v>
      </c>
      <c r="G186" s="25" t="s">
        <v>9</v>
      </c>
      <c r="H186" s="363" t="s">
        <v>10</v>
      </c>
      <c r="I186" s="62"/>
      <c r="J186" s="22"/>
      <c r="K186" s="22"/>
      <c r="L186" s="22"/>
      <c r="M186" s="22"/>
      <c r="N186" s="22"/>
      <c r="O186" s="22"/>
      <c r="P186" s="22"/>
      <c r="Q186" s="22"/>
    </row>
    <row r="187" spans="3:17" ht="15" customHeight="1" x14ac:dyDescent="0.3">
      <c r="C187" s="201">
        <v>34</v>
      </c>
      <c r="D187" s="406" t="s">
        <v>34</v>
      </c>
      <c r="E187" s="56" t="s">
        <v>35</v>
      </c>
      <c r="F187" s="59"/>
      <c r="G187" s="175">
        <f>J187*(1-$K187)</f>
        <v>99750.000000000015</v>
      </c>
      <c r="H187" s="407">
        <f>ROUND(F187*G187,2)</f>
        <v>0</v>
      </c>
      <c r="I187" s="85"/>
      <c r="J187" s="63" t="str">
        <f>VLOOKUP(C187,INSUMOS!C:I,6,FALSE)</f>
        <v>665.000,00</v>
      </c>
      <c r="K187" s="174">
        <v>0.85</v>
      </c>
      <c r="L187" s="22" t="s">
        <v>5978</v>
      </c>
      <c r="M187" s="22"/>
      <c r="N187" s="22"/>
      <c r="O187" s="22"/>
      <c r="P187" s="22"/>
      <c r="Q187" s="22"/>
    </row>
    <row r="188" spans="3:17" ht="15" customHeight="1" x14ac:dyDescent="0.3">
      <c r="D188" s="406" t="s">
        <v>115</v>
      </c>
      <c r="E188" s="56" t="s">
        <v>17</v>
      </c>
      <c r="F188" s="59">
        <v>100</v>
      </c>
      <c r="G188" s="57">
        <f>H187</f>
        <v>0</v>
      </c>
      <c r="H188" s="407">
        <f>ROUND(G188*(F188/100),2)</f>
        <v>0</v>
      </c>
      <c r="I188" s="58"/>
      <c r="J188" s="63">
        <f>J187*(1-$K$146)</f>
        <v>365750.00000000006</v>
      </c>
      <c r="K188" s="174">
        <v>0.45</v>
      </c>
      <c r="L188" s="22" t="s">
        <v>5979</v>
      </c>
      <c r="M188" s="22"/>
      <c r="N188" s="22"/>
      <c r="O188" s="22"/>
      <c r="P188" s="22"/>
      <c r="Q188" s="22"/>
    </row>
    <row r="189" spans="3:17" ht="15" customHeight="1" thickBot="1" x14ac:dyDescent="0.35">
      <c r="D189" s="406" t="s">
        <v>36</v>
      </c>
      <c r="E189" s="56" t="s">
        <v>11</v>
      </c>
      <c r="F189" s="59">
        <v>12</v>
      </c>
      <c r="G189" s="57">
        <f>H188</f>
        <v>0</v>
      </c>
      <c r="H189" s="407">
        <f>ROUND(G189/F189,2)</f>
        <v>0</v>
      </c>
      <c r="I189" s="58"/>
      <c r="J189" s="22"/>
      <c r="K189" s="22"/>
      <c r="L189" s="22"/>
      <c r="M189" s="22"/>
      <c r="N189" s="22"/>
      <c r="O189" s="22"/>
      <c r="P189" s="22"/>
      <c r="Q189" s="22"/>
    </row>
    <row r="190" spans="3:17" ht="15" customHeight="1" thickBot="1" x14ac:dyDescent="0.35">
      <c r="D190" s="499" t="s">
        <v>23</v>
      </c>
      <c r="E190" s="500"/>
      <c r="F190" s="500"/>
      <c r="G190" s="501"/>
      <c r="H190" s="372">
        <f>H189</f>
        <v>0</v>
      </c>
      <c r="I190" s="22"/>
      <c r="J190" s="22"/>
      <c r="K190" s="22"/>
      <c r="L190" s="22"/>
      <c r="M190" s="22"/>
      <c r="N190" s="22"/>
      <c r="O190" s="22"/>
      <c r="P190" s="22"/>
      <c r="Q190" s="22"/>
    </row>
    <row r="191" spans="3:17" ht="15" customHeight="1" thickBot="1" x14ac:dyDescent="0.35">
      <c r="D191" s="507"/>
      <c r="E191" s="508"/>
      <c r="F191" s="508"/>
      <c r="G191" s="508"/>
      <c r="H191" s="509"/>
      <c r="I191" s="22"/>
      <c r="J191" s="22"/>
      <c r="K191" s="22"/>
      <c r="L191" s="22"/>
      <c r="M191" s="22"/>
      <c r="N191" s="22"/>
      <c r="O191" s="22"/>
      <c r="P191" s="22"/>
      <c r="Q191" s="22"/>
    </row>
    <row r="192" spans="3:17" ht="15" customHeight="1" x14ac:dyDescent="0.3">
      <c r="D192" s="408"/>
      <c r="E192" s="409"/>
      <c r="F192" s="409"/>
      <c r="G192" s="409"/>
      <c r="H192" s="410"/>
      <c r="I192" s="58"/>
      <c r="J192" s="58"/>
      <c r="K192" s="58"/>
      <c r="L192" s="58"/>
      <c r="M192" s="58"/>
      <c r="N192" s="58"/>
      <c r="O192" s="58"/>
      <c r="P192" s="58"/>
      <c r="Q192" s="58"/>
    </row>
    <row r="193" spans="4:17" ht="15" customHeight="1" thickBot="1" x14ac:dyDescent="0.35">
      <c r="D193" s="360" t="s">
        <v>37</v>
      </c>
      <c r="E193" s="22"/>
      <c r="F193" s="22"/>
      <c r="G193" s="22"/>
      <c r="H193" s="361"/>
      <c r="I193" s="58"/>
      <c r="J193" s="22"/>
      <c r="K193" s="22"/>
      <c r="L193" s="22"/>
      <c r="M193" s="22"/>
      <c r="N193" s="22"/>
      <c r="O193" s="22"/>
      <c r="P193" s="22"/>
      <c r="Q193" s="22"/>
    </row>
    <row r="194" spans="4:17" ht="15" customHeight="1" thickBot="1" x14ac:dyDescent="0.35">
      <c r="D194" s="362" t="s">
        <v>6</v>
      </c>
      <c r="E194" s="24" t="s">
        <v>7</v>
      </c>
      <c r="F194" s="24" t="s">
        <v>8</v>
      </c>
      <c r="G194" s="25" t="s">
        <v>9</v>
      </c>
      <c r="H194" s="363" t="s">
        <v>10</v>
      </c>
      <c r="I194" s="55"/>
      <c r="J194" s="22"/>
      <c r="K194" s="22"/>
      <c r="L194" s="22"/>
      <c r="M194" s="22"/>
      <c r="N194" s="22"/>
      <c r="O194" s="22"/>
      <c r="P194" s="22"/>
      <c r="Q194" s="22"/>
    </row>
    <row r="195" spans="4:17" ht="15" customHeight="1" x14ac:dyDescent="0.3">
      <c r="D195" s="406" t="s">
        <v>38</v>
      </c>
      <c r="E195" s="56" t="s">
        <v>35</v>
      </c>
      <c r="F195" s="59">
        <f>F187</f>
        <v>0</v>
      </c>
      <c r="G195" s="63">
        <f>G187</f>
        <v>99750.000000000015</v>
      </c>
      <c r="H195" s="407">
        <f>ROUND(F195*G195,2)</f>
        <v>0</v>
      </c>
      <c r="I195" s="33"/>
      <c r="J195" s="22"/>
      <c r="K195" s="22"/>
      <c r="L195" s="22"/>
      <c r="M195" s="22"/>
      <c r="N195" s="22"/>
      <c r="O195" s="22"/>
      <c r="P195" s="22"/>
      <c r="Q195" s="22"/>
    </row>
    <row r="196" spans="4:17" ht="15" customHeight="1" thickBot="1" x14ac:dyDescent="0.35">
      <c r="D196" s="406" t="s">
        <v>39</v>
      </c>
      <c r="E196" s="56" t="s">
        <v>17</v>
      </c>
      <c r="F196" s="61">
        <v>0.5</v>
      </c>
      <c r="G196" s="57">
        <f>H195</f>
        <v>0</v>
      </c>
      <c r="H196" s="407">
        <f>ROUND(G196*(F196/100),2)</f>
        <v>0</v>
      </c>
      <c r="I196" s="33"/>
      <c r="J196" s="22"/>
      <c r="K196" s="22"/>
      <c r="L196" s="22"/>
      <c r="M196" s="22"/>
      <c r="N196" s="22"/>
      <c r="O196" s="22"/>
      <c r="P196" s="22"/>
      <c r="Q196" s="22"/>
    </row>
    <row r="197" spans="4:17" ht="15" customHeight="1" thickBot="1" x14ac:dyDescent="0.35">
      <c r="D197" s="489" t="s">
        <v>23</v>
      </c>
      <c r="E197" s="490"/>
      <c r="F197" s="490"/>
      <c r="G197" s="491"/>
      <c r="H197" s="379">
        <f>H196</f>
        <v>0</v>
      </c>
      <c r="I197" s="33"/>
      <c r="J197" s="22"/>
      <c r="K197" s="22"/>
      <c r="L197" s="22"/>
      <c r="M197" s="22"/>
      <c r="N197" s="22"/>
      <c r="O197" s="22"/>
      <c r="P197" s="22"/>
      <c r="Q197" s="22"/>
    </row>
    <row r="198" spans="4:17" ht="15" customHeight="1" thickBot="1" x14ac:dyDescent="0.35">
      <c r="D198" s="360" t="s">
        <v>93</v>
      </c>
      <c r="E198" s="22"/>
      <c r="F198" s="22"/>
      <c r="G198" s="22"/>
      <c r="H198" s="361"/>
      <c r="I198" s="22"/>
      <c r="J198" s="22"/>
      <c r="K198" s="22"/>
      <c r="L198" s="22"/>
      <c r="M198" s="22"/>
      <c r="N198" s="22"/>
      <c r="O198" s="22"/>
      <c r="P198" s="22"/>
      <c r="Q198" s="22"/>
    </row>
    <row r="199" spans="4:17" ht="15" customHeight="1" thickBot="1" x14ac:dyDescent="0.35">
      <c r="D199" s="362" t="s">
        <v>6</v>
      </c>
      <c r="E199" s="24" t="s">
        <v>7</v>
      </c>
      <c r="F199" s="24" t="s">
        <v>8</v>
      </c>
      <c r="G199" s="25" t="s">
        <v>9</v>
      </c>
      <c r="H199" s="363" t="s">
        <v>10</v>
      </c>
      <c r="I199" s="55"/>
      <c r="J199" s="22"/>
      <c r="K199" s="22"/>
      <c r="L199" s="22"/>
      <c r="M199" s="22"/>
      <c r="N199" s="22"/>
      <c r="O199" s="22"/>
      <c r="P199" s="22"/>
      <c r="Q199" s="22"/>
    </row>
    <row r="200" spans="4:17" ht="15" customHeight="1" x14ac:dyDescent="0.3">
      <c r="D200" s="406" t="s">
        <v>34</v>
      </c>
      <c r="E200" s="56" t="s">
        <v>35</v>
      </c>
      <c r="F200" s="59">
        <f>F195</f>
        <v>0</v>
      </c>
      <c r="G200" s="63">
        <f>G187</f>
        <v>99750.000000000015</v>
      </c>
      <c r="H200" s="411">
        <f>ROUND(F200*G200,2)</f>
        <v>0</v>
      </c>
      <c r="I200" s="22"/>
      <c r="J200" s="22"/>
      <c r="K200" s="22"/>
      <c r="L200" s="22"/>
      <c r="M200" s="22"/>
      <c r="N200" s="22"/>
      <c r="O200" s="22"/>
      <c r="P200" s="22"/>
      <c r="Q200" s="22"/>
    </row>
    <row r="201" spans="4:17" ht="15" customHeight="1" x14ac:dyDescent="0.3">
      <c r="D201" s="406" t="s">
        <v>114</v>
      </c>
      <c r="E201" s="56" t="s">
        <v>17</v>
      </c>
      <c r="F201" s="59">
        <v>1</v>
      </c>
      <c r="G201" s="57">
        <f>H200</f>
        <v>0</v>
      </c>
      <c r="H201" s="407">
        <f>ROUND((G201*F201)/100,2)</f>
        <v>0</v>
      </c>
      <c r="I201" s="22"/>
      <c r="J201" s="64"/>
      <c r="K201" s="22"/>
      <c r="L201" s="22"/>
      <c r="M201" s="22"/>
      <c r="N201" s="22"/>
      <c r="O201" s="22"/>
      <c r="P201" s="22"/>
      <c r="Q201" s="22"/>
    </row>
    <row r="202" spans="4:17" ht="15" customHeight="1" x14ac:dyDescent="0.3">
      <c r="D202" s="406" t="s">
        <v>5972</v>
      </c>
      <c r="E202" s="56" t="s">
        <v>5963</v>
      </c>
      <c r="F202" s="59">
        <v>1</v>
      </c>
      <c r="G202" s="57">
        <f>H201/12</f>
        <v>0</v>
      </c>
      <c r="H202" s="407">
        <f>F202*G202</f>
        <v>0</v>
      </c>
      <c r="I202" s="22"/>
      <c r="J202" s="64"/>
      <c r="K202" s="22"/>
      <c r="L202" s="22"/>
      <c r="M202" s="22"/>
      <c r="N202" s="22"/>
      <c r="O202" s="22"/>
      <c r="P202" s="22"/>
      <c r="Q202" s="22"/>
    </row>
    <row r="203" spans="4:17" ht="15" customHeight="1" x14ac:dyDescent="0.3">
      <c r="D203" s="406" t="s">
        <v>85</v>
      </c>
      <c r="E203" s="56"/>
      <c r="F203" s="56"/>
      <c r="G203" s="57"/>
      <c r="H203" s="412"/>
      <c r="I203" s="22"/>
      <c r="J203" s="22"/>
      <c r="K203" s="22"/>
      <c r="L203" s="22"/>
      <c r="M203" s="22"/>
      <c r="N203" s="22"/>
      <c r="O203" s="22"/>
      <c r="P203" s="22"/>
      <c r="Q203" s="22"/>
    </row>
    <row r="204" spans="4:17" ht="15" customHeight="1" x14ac:dyDescent="0.3">
      <c r="D204" s="406" t="s">
        <v>79</v>
      </c>
      <c r="E204" s="56" t="s">
        <v>35</v>
      </c>
      <c r="F204" s="123">
        <v>1</v>
      </c>
      <c r="G204" s="173">
        <v>1650</v>
      </c>
      <c r="H204" s="407">
        <f>F204*G204</f>
        <v>1650</v>
      </c>
      <c r="I204" s="22"/>
      <c r="J204" s="22"/>
      <c r="K204" s="22"/>
      <c r="L204" s="22"/>
      <c r="M204" s="22"/>
      <c r="N204" s="22"/>
      <c r="O204" s="22"/>
      <c r="P204" s="22"/>
      <c r="Q204" s="22"/>
    </row>
    <row r="205" spans="4:17" ht="15" customHeight="1" x14ac:dyDescent="0.3">
      <c r="D205" s="406" t="s">
        <v>80</v>
      </c>
      <c r="E205" s="56" t="s">
        <v>35</v>
      </c>
      <c r="F205" s="59">
        <f>F204*3</f>
        <v>3</v>
      </c>
      <c r="G205" s="57">
        <v>300</v>
      </c>
      <c r="H205" s="407">
        <f>F205*G205</f>
        <v>900</v>
      </c>
      <c r="I205" s="22"/>
      <c r="J205" s="22"/>
      <c r="K205" s="22"/>
      <c r="L205" s="22"/>
      <c r="M205" s="22"/>
      <c r="N205" s="22"/>
      <c r="O205" s="22"/>
      <c r="P205" s="22"/>
      <c r="Q205" s="22"/>
    </row>
    <row r="206" spans="4:17" ht="15" customHeight="1" x14ac:dyDescent="0.3">
      <c r="D206" s="406" t="s">
        <v>88</v>
      </c>
      <c r="E206" s="56"/>
      <c r="F206" s="59"/>
      <c r="G206" s="57"/>
      <c r="H206" s="407">
        <f>SUM(H204:H205)*F195</f>
        <v>0</v>
      </c>
      <c r="I206" s="22"/>
      <c r="J206" s="22"/>
      <c r="K206" s="22"/>
      <c r="L206" s="22"/>
      <c r="M206" s="22"/>
      <c r="N206" s="22"/>
      <c r="O206" s="22"/>
      <c r="P206" s="22"/>
      <c r="Q206" s="22"/>
    </row>
    <row r="207" spans="4:17" ht="15" customHeight="1" x14ac:dyDescent="0.3">
      <c r="D207" s="406" t="s">
        <v>86</v>
      </c>
      <c r="E207" s="56" t="s">
        <v>87</v>
      </c>
      <c r="F207" s="56"/>
      <c r="G207" s="59">
        <v>80000</v>
      </c>
      <c r="H207" s="407"/>
      <c r="I207" s="22"/>
      <c r="J207" s="22"/>
      <c r="K207" s="22"/>
      <c r="L207" s="22"/>
      <c r="M207" s="22"/>
      <c r="N207" s="22"/>
      <c r="O207" s="22"/>
      <c r="P207" s="22"/>
      <c r="Q207" s="22"/>
    </row>
    <row r="208" spans="4:17" ht="15" customHeight="1" x14ac:dyDescent="0.3">
      <c r="D208" s="406" t="s">
        <v>89</v>
      </c>
      <c r="E208" s="59"/>
      <c r="F208" s="59"/>
      <c r="G208" s="57"/>
      <c r="H208" s="407">
        <f>ROUND(H206/G207,2)</f>
        <v>0</v>
      </c>
      <c r="I208" s="22"/>
      <c r="J208" s="22"/>
      <c r="K208" s="22"/>
      <c r="L208" s="22"/>
      <c r="M208" s="22"/>
      <c r="N208" s="22"/>
      <c r="O208" s="22"/>
      <c r="P208" s="22"/>
    </row>
    <row r="209" spans="3:21" ht="15" customHeight="1" x14ac:dyDescent="0.3">
      <c r="D209" s="406" t="s">
        <v>90</v>
      </c>
      <c r="E209" s="56" t="s">
        <v>91</v>
      </c>
      <c r="F209" s="56"/>
      <c r="G209" s="59">
        <f>AVERAGE(J209:K209)</f>
        <v>7.5</v>
      </c>
      <c r="H209" s="407"/>
      <c r="I209" s="22"/>
      <c r="J209" s="22">
        <v>5</v>
      </c>
      <c r="K209" s="22">
        <v>10</v>
      </c>
      <c r="L209" s="22"/>
      <c r="M209" s="22"/>
      <c r="N209" s="22"/>
      <c r="O209" s="22"/>
      <c r="P209" s="22"/>
    </row>
    <row r="210" spans="3:21" ht="15" customHeight="1" x14ac:dyDescent="0.3">
      <c r="D210" s="406" t="s">
        <v>122</v>
      </c>
      <c r="E210" s="56" t="s">
        <v>92</v>
      </c>
      <c r="F210" s="56"/>
      <c r="G210" s="59">
        <f>J210*2*26</f>
        <v>0</v>
      </c>
      <c r="H210" s="407"/>
      <c r="I210" s="22"/>
      <c r="J210" s="84">
        <f>qtd!F67/1000</f>
        <v>0</v>
      </c>
      <c r="K210" s="22">
        <v>12</v>
      </c>
      <c r="L210" s="22" t="s">
        <v>5971</v>
      </c>
      <c r="M210" s="22"/>
      <c r="N210" s="22"/>
      <c r="O210" s="22"/>
      <c r="P210" s="22"/>
    </row>
    <row r="211" spans="3:21" ht="15" customHeight="1" x14ac:dyDescent="0.3">
      <c r="D211" s="406" t="s">
        <v>81</v>
      </c>
      <c r="E211" s="56" t="s">
        <v>11</v>
      </c>
      <c r="F211" s="59"/>
      <c r="G211" s="57"/>
      <c r="H211" s="407">
        <f>ROUND(H208*G210,2)</f>
        <v>0</v>
      </c>
      <c r="I211" s="22"/>
      <c r="J211" s="84"/>
      <c r="K211" s="22"/>
      <c r="L211" s="22"/>
      <c r="M211" s="22"/>
      <c r="N211" s="22"/>
      <c r="O211" s="22"/>
      <c r="P211" s="22"/>
    </row>
    <row r="212" spans="3:21" ht="15" customHeight="1" x14ac:dyDescent="0.3">
      <c r="D212" s="406"/>
      <c r="E212" s="56"/>
      <c r="F212" s="59"/>
      <c r="G212" s="57"/>
      <c r="H212" s="407"/>
      <c r="I212" s="22"/>
      <c r="J212" s="22"/>
      <c r="K212" s="22"/>
      <c r="L212" s="22"/>
      <c r="M212" s="22"/>
      <c r="N212" s="22"/>
      <c r="O212" s="22"/>
      <c r="P212" s="22"/>
    </row>
    <row r="213" spans="3:21" ht="15" customHeight="1" thickBot="1" x14ac:dyDescent="0.35">
      <c r="D213" s="413" t="s">
        <v>84</v>
      </c>
      <c r="E213" s="56" t="s">
        <v>11</v>
      </c>
      <c r="F213" s="59">
        <v>1</v>
      </c>
      <c r="G213" s="57">
        <f>H202+H211+H206</f>
        <v>0</v>
      </c>
      <c r="H213" s="407">
        <f>ROUND(G213/F213,2)</f>
        <v>0</v>
      </c>
      <c r="I213" s="22"/>
      <c r="J213" s="22"/>
      <c r="K213" s="22"/>
      <c r="L213" s="22"/>
      <c r="M213" s="22"/>
      <c r="N213" s="22"/>
      <c r="O213" s="22"/>
      <c r="P213" s="22"/>
    </row>
    <row r="214" spans="3:21" ht="15" customHeight="1" thickBot="1" x14ac:dyDescent="0.35">
      <c r="D214" s="499" t="s">
        <v>23</v>
      </c>
      <c r="E214" s="500"/>
      <c r="F214" s="500"/>
      <c r="G214" s="501"/>
      <c r="H214" s="372">
        <f>H213</f>
        <v>0</v>
      </c>
      <c r="I214" s="22"/>
      <c r="J214" s="22"/>
      <c r="K214" s="22"/>
      <c r="L214" s="22"/>
      <c r="M214" s="22"/>
      <c r="N214" s="22"/>
      <c r="O214" s="22"/>
      <c r="P214" s="22"/>
      <c r="Q214" s="22"/>
    </row>
    <row r="215" spans="3:21" ht="15" customHeight="1" thickBot="1" x14ac:dyDescent="0.35">
      <c r="D215" s="502"/>
      <c r="E215" s="503"/>
      <c r="F215" s="503"/>
      <c r="G215" s="503"/>
      <c r="H215" s="504"/>
      <c r="I215" s="43"/>
      <c r="J215" s="43"/>
      <c r="K215" s="43"/>
      <c r="L215" s="60"/>
      <c r="M215" s="22"/>
      <c r="N215" s="22"/>
      <c r="O215" s="22"/>
      <c r="P215" s="22"/>
      <c r="Q215" s="22"/>
      <c r="R215" s="22"/>
      <c r="S215" s="22"/>
      <c r="T215" s="22"/>
      <c r="U215" s="22"/>
    </row>
    <row r="216" spans="3:21" ht="15" customHeight="1" thickBot="1" x14ac:dyDescent="0.35">
      <c r="D216" s="414" t="s">
        <v>94</v>
      </c>
      <c r="E216" s="22"/>
      <c r="F216" s="22"/>
      <c r="G216" s="22"/>
      <c r="H216" s="415"/>
      <c r="I216" s="53"/>
      <c r="J216" s="22"/>
      <c r="K216" s="29"/>
      <c r="L216" s="22"/>
      <c r="M216" s="22"/>
      <c r="N216" s="22"/>
      <c r="O216" s="22"/>
      <c r="P216" s="22"/>
      <c r="Q216" s="22"/>
    </row>
    <row r="217" spans="3:21" ht="15" customHeight="1" thickBot="1" x14ac:dyDescent="0.35">
      <c r="D217" s="362" t="s">
        <v>6</v>
      </c>
      <c r="E217" s="24" t="s">
        <v>7</v>
      </c>
      <c r="F217" s="24" t="s">
        <v>8</v>
      </c>
      <c r="G217" s="25" t="s">
        <v>9</v>
      </c>
      <c r="H217" s="363" t="s">
        <v>10</v>
      </c>
      <c r="I217" s="22"/>
      <c r="J217" s="22"/>
      <c r="K217" s="42"/>
      <c r="L217" s="22"/>
      <c r="M217" s="22"/>
      <c r="N217" s="22"/>
      <c r="O217" s="22"/>
      <c r="P217" s="22"/>
      <c r="Q217" s="22"/>
    </row>
    <row r="218" spans="3:21" ht="15" customHeight="1" x14ac:dyDescent="0.3">
      <c r="C218" s="201">
        <v>39</v>
      </c>
      <c r="D218" s="416" t="s">
        <v>78</v>
      </c>
      <c r="E218" s="65" t="s">
        <v>95</v>
      </c>
      <c r="F218" s="65">
        <v>2.6</v>
      </c>
      <c r="G218" s="169">
        <f>VLOOKUP($C218,INSUMOS!$C:$I,6,)</f>
        <v>5.35</v>
      </c>
      <c r="H218" s="417">
        <f>ROUND(G218/F218,2)</f>
        <v>2.06</v>
      </c>
      <c r="I218" s="22"/>
      <c r="J218" s="66">
        <v>3.4929999999999999</v>
      </c>
      <c r="K218" s="67"/>
      <c r="L218" s="47" t="s">
        <v>41</v>
      </c>
      <c r="M218" s="47"/>
      <c r="N218" s="22"/>
      <c r="O218" s="22"/>
      <c r="P218" s="22"/>
      <c r="Q218" s="22"/>
    </row>
    <row r="219" spans="3:21" ht="15" customHeight="1" x14ac:dyDescent="0.3">
      <c r="D219" s="366" t="s">
        <v>123</v>
      </c>
      <c r="E219" s="30" t="s">
        <v>87</v>
      </c>
      <c r="F219" s="81">
        <f>J224*F187</f>
        <v>0</v>
      </c>
      <c r="G219" s="167">
        <f>H218</f>
        <v>2.06</v>
      </c>
      <c r="H219" s="367">
        <f>ROUND(F219*G219,2)</f>
        <v>0</v>
      </c>
      <c r="I219" s="29"/>
      <c r="J219" s="32">
        <v>1.75</v>
      </c>
      <c r="K219" s="67"/>
      <c r="L219" s="47" t="s">
        <v>42</v>
      </c>
      <c r="M219" s="47"/>
      <c r="N219" s="22"/>
      <c r="O219" s="22"/>
      <c r="P219" s="22"/>
      <c r="Q219" s="22"/>
    </row>
    <row r="220" spans="3:21" ht="15" customHeight="1" x14ac:dyDescent="0.3">
      <c r="D220" s="366"/>
      <c r="E220" s="30"/>
      <c r="F220" s="30"/>
      <c r="G220" s="32"/>
      <c r="H220" s="367"/>
      <c r="I220" s="53"/>
      <c r="J220" s="22"/>
      <c r="K220" s="29"/>
      <c r="L220" s="47" t="s">
        <v>43</v>
      </c>
      <c r="M220" s="47"/>
      <c r="N220" s="22"/>
      <c r="O220" s="22"/>
      <c r="P220" s="22"/>
      <c r="Q220" s="22"/>
    </row>
    <row r="221" spans="3:21" ht="15" customHeight="1" x14ac:dyDescent="0.3">
      <c r="D221" s="366" t="s">
        <v>96</v>
      </c>
      <c r="E221" s="30" t="s">
        <v>17</v>
      </c>
      <c r="F221" s="78">
        <v>0.03</v>
      </c>
      <c r="G221" s="32">
        <f>H219</f>
        <v>0</v>
      </c>
      <c r="H221" s="367">
        <f>ROUND((F221*G221),2)</f>
        <v>0</v>
      </c>
      <c r="I221" s="53"/>
      <c r="J221" s="22"/>
      <c r="K221" s="29"/>
      <c r="L221" s="47" t="s">
        <v>44</v>
      </c>
      <c r="M221" s="47"/>
      <c r="N221" s="22"/>
      <c r="O221" s="22"/>
      <c r="P221" s="22"/>
      <c r="Q221" s="22"/>
    </row>
    <row r="222" spans="3:21" ht="15" customHeight="1" thickBot="1" x14ac:dyDescent="0.35">
      <c r="D222" s="418"/>
      <c r="E222" s="68"/>
      <c r="F222" s="68"/>
      <c r="G222" s="69"/>
      <c r="H222" s="367"/>
      <c r="I222" s="22"/>
      <c r="J222" s="22"/>
      <c r="K222" s="22"/>
      <c r="L222" s="22"/>
      <c r="M222" s="22"/>
      <c r="N222" s="22"/>
      <c r="O222" s="22"/>
      <c r="P222" s="22"/>
      <c r="Q222" s="22"/>
    </row>
    <row r="223" spans="3:21" ht="15" customHeight="1" thickBot="1" x14ac:dyDescent="0.35">
      <c r="D223" s="489" t="s">
        <v>23</v>
      </c>
      <c r="E223" s="490"/>
      <c r="F223" s="490"/>
      <c r="G223" s="491"/>
      <c r="H223" s="379">
        <f>H219+H221</f>
        <v>0</v>
      </c>
      <c r="I223" s="22"/>
      <c r="J223" s="22"/>
      <c r="K223" s="22"/>
      <c r="L223" s="22"/>
      <c r="M223" s="22"/>
      <c r="N223" s="22"/>
      <c r="O223" s="22"/>
      <c r="P223" s="22"/>
      <c r="Q223" s="22"/>
    </row>
    <row r="224" spans="3:21" ht="15" customHeight="1" thickBot="1" x14ac:dyDescent="0.35">
      <c r="D224" s="502"/>
      <c r="E224" s="503"/>
      <c r="F224" s="503"/>
      <c r="G224" s="503"/>
      <c r="H224" s="504"/>
      <c r="I224" s="22"/>
      <c r="J224" s="84">
        <f>(J168*1*12)*20%</f>
        <v>599.47870654046517</v>
      </c>
      <c r="K224" s="84">
        <f>J210/8</f>
        <v>0</v>
      </c>
      <c r="L224" s="22"/>
      <c r="M224" s="505" t="s">
        <v>5975</v>
      </c>
      <c r="N224" s="503"/>
      <c r="O224" s="503"/>
      <c r="P224" s="503"/>
      <c r="Q224" s="506"/>
    </row>
    <row r="225" spans="3:17" ht="30" customHeight="1" thickBot="1" x14ac:dyDescent="0.35">
      <c r="D225" s="492" t="s">
        <v>40</v>
      </c>
      <c r="E225" s="493"/>
      <c r="F225" s="493"/>
      <c r="G225" s="494"/>
      <c r="H225" s="401">
        <f>SUM(H190,H197,H214,H223)</f>
        <v>0</v>
      </c>
      <c r="I225" s="62"/>
      <c r="J225" s="22"/>
      <c r="K225" s="22"/>
      <c r="L225" s="22"/>
      <c r="M225" s="22"/>
      <c r="N225" s="22"/>
      <c r="O225" s="22"/>
      <c r="P225" s="22"/>
      <c r="Q225" s="22"/>
    </row>
    <row r="226" spans="3:17" ht="19.95" customHeight="1" x14ac:dyDescent="0.3">
      <c r="D226" s="495" t="str">
        <f>VLOOKUP(C229,INSUMOS!C:O,3,FALSE)</f>
        <v>CAMINHÃO POLIGUINDASTE</v>
      </c>
      <c r="E226" s="496"/>
      <c r="F226" s="496"/>
      <c r="G226" s="496"/>
      <c r="H226" s="497"/>
      <c r="I226" s="22"/>
      <c r="J226" s="22"/>
      <c r="K226" s="22"/>
      <c r="L226" s="22"/>
      <c r="M226" s="22"/>
      <c r="N226" s="22"/>
      <c r="O226" s="22"/>
      <c r="P226" s="22"/>
      <c r="Q226" s="22"/>
    </row>
    <row r="227" spans="3:17" ht="19.95" customHeight="1" thickBot="1" x14ac:dyDescent="0.35">
      <c r="D227" s="360" t="s">
        <v>33</v>
      </c>
      <c r="E227" s="22"/>
      <c r="F227" s="22"/>
      <c r="G227" s="22"/>
      <c r="H227" s="361"/>
      <c r="I227" s="22"/>
      <c r="J227" s="207">
        <f>H502</f>
        <v>0</v>
      </c>
      <c r="K227" s="22"/>
      <c r="L227" s="22"/>
      <c r="M227" s="22"/>
      <c r="N227" s="22"/>
      <c r="O227" s="22"/>
      <c r="P227" s="22"/>
      <c r="Q227" s="22"/>
    </row>
    <row r="228" spans="3:17" ht="15" customHeight="1" thickBot="1" x14ac:dyDescent="0.35">
      <c r="D228" s="362" t="s">
        <v>6</v>
      </c>
      <c r="E228" s="24" t="s">
        <v>7</v>
      </c>
      <c r="F228" s="24" t="s">
        <v>8</v>
      </c>
      <c r="G228" s="25" t="s">
        <v>9</v>
      </c>
      <c r="H228" s="363" t="s">
        <v>10</v>
      </c>
      <c r="I228" s="62"/>
      <c r="J228" s="22"/>
      <c r="K228" s="22"/>
      <c r="L228" s="22"/>
      <c r="M228" s="22"/>
      <c r="N228" s="22"/>
      <c r="O228" s="22"/>
      <c r="P228" s="22"/>
      <c r="Q228" s="22"/>
    </row>
    <row r="229" spans="3:17" ht="15" customHeight="1" x14ac:dyDescent="0.3">
      <c r="C229" s="201">
        <v>61</v>
      </c>
      <c r="D229" s="406" t="s">
        <v>34</v>
      </c>
      <c r="E229" s="56" t="s">
        <v>35</v>
      </c>
      <c r="F229" s="59"/>
      <c r="G229" s="175">
        <f>J229*(1-$K229)</f>
        <v>69827.353500000012</v>
      </c>
      <c r="H229" s="407">
        <f>ROUND(F229*G229,2)</f>
        <v>0</v>
      </c>
      <c r="I229" s="85"/>
      <c r="J229" s="63">
        <f>VLOOKUP(C229,INSUMOS!C:I,6,FALSE)</f>
        <v>465515.69</v>
      </c>
      <c r="K229" s="174">
        <v>0.85</v>
      </c>
      <c r="L229" s="22" t="s">
        <v>5978</v>
      </c>
      <c r="M229" s="22"/>
      <c r="N229" s="22"/>
      <c r="O229" s="22"/>
      <c r="P229" s="22"/>
      <c r="Q229" s="22"/>
    </row>
    <row r="230" spans="3:17" ht="15" customHeight="1" x14ac:dyDescent="0.3">
      <c r="D230" s="406" t="s">
        <v>115</v>
      </c>
      <c r="E230" s="56" t="s">
        <v>17</v>
      </c>
      <c r="F230" s="59">
        <v>100</v>
      </c>
      <c r="G230" s="57">
        <f>H229</f>
        <v>0</v>
      </c>
      <c r="H230" s="407">
        <f>ROUND(G230*(F230/100),2)</f>
        <v>0</v>
      </c>
      <c r="I230" s="58"/>
      <c r="J230" s="63">
        <f>J229*(1-$K$146)</f>
        <v>256033.62950000001</v>
      </c>
      <c r="K230" s="174">
        <v>0.45</v>
      </c>
      <c r="L230" s="22" t="s">
        <v>5979</v>
      </c>
      <c r="M230" s="22"/>
      <c r="N230" s="22"/>
      <c r="O230" s="22"/>
      <c r="P230" s="22"/>
      <c r="Q230" s="22"/>
    </row>
    <row r="231" spans="3:17" ht="15" customHeight="1" thickBot="1" x14ac:dyDescent="0.35">
      <c r="D231" s="406" t="s">
        <v>36</v>
      </c>
      <c r="E231" s="56" t="s">
        <v>11</v>
      </c>
      <c r="F231" s="59">
        <v>12</v>
      </c>
      <c r="G231" s="57">
        <f>H230</f>
        <v>0</v>
      </c>
      <c r="H231" s="407">
        <f>ROUND(G231/F231,2)</f>
        <v>0</v>
      </c>
      <c r="I231" s="58"/>
      <c r="J231" s="22"/>
      <c r="K231" s="22"/>
      <c r="L231" s="22"/>
      <c r="M231" s="22"/>
      <c r="N231" s="22"/>
      <c r="O231" s="22"/>
      <c r="P231" s="22"/>
      <c r="Q231" s="22"/>
    </row>
    <row r="232" spans="3:17" ht="15" customHeight="1" thickBot="1" x14ac:dyDescent="0.35">
      <c r="D232" s="499" t="s">
        <v>23</v>
      </c>
      <c r="E232" s="500"/>
      <c r="F232" s="500"/>
      <c r="G232" s="501"/>
      <c r="H232" s="372">
        <f>H231</f>
        <v>0</v>
      </c>
      <c r="I232" s="22"/>
      <c r="J232" s="22"/>
      <c r="K232" s="22"/>
      <c r="L232" s="22"/>
      <c r="M232" s="22"/>
      <c r="N232" s="22"/>
      <c r="O232" s="22"/>
      <c r="P232" s="22"/>
      <c r="Q232" s="22"/>
    </row>
    <row r="233" spans="3:17" ht="15" customHeight="1" thickBot="1" x14ac:dyDescent="0.35">
      <c r="D233" s="507"/>
      <c r="E233" s="508"/>
      <c r="F233" s="508"/>
      <c r="G233" s="508"/>
      <c r="H233" s="509"/>
      <c r="I233" s="22"/>
      <c r="J233" s="22"/>
      <c r="K233" s="22"/>
      <c r="L233" s="22"/>
      <c r="M233" s="22"/>
      <c r="N233" s="22"/>
      <c r="O233" s="22"/>
      <c r="P233" s="22"/>
      <c r="Q233" s="22"/>
    </row>
    <row r="234" spans="3:17" ht="15" customHeight="1" x14ac:dyDescent="0.3">
      <c r="D234" s="408"/>
      <c r="E234" s="409"/>
      <c r="F234" s="409"/>
      <c r="G234" s="409"/>
      <c r="H234" s="410"/>
      <c r="I234" s="58"/>
      <c r="J234" s="58"/>
      <c r="K234" s="58"/>
      <c r="L234" s="58"/>
      <c r="M234" s="58"/>
      <c r="N234" s="58"/>
      <c r="O234" s="58"/>
      <c r="P234" s="58"/>
      <c r="Q234" s="58"/>
    </row>
    <row r="235" spans="3:17" ht="15" customHeight="1" thickBot="1" x14ac:dyDescent="0.35">
      <c r="D235" s="360" t="s">
        <v>37</v>
      </c>
      <c r="E235" s="22"/>
      <c r="F235" s="22"/>
      <c r="G235" s="22"/>
      <c r="H235" s="361"/>
      <c r="I235" s="58"/>
      <c r="J235" s="22"/>
      <c r="K235" s="22"/>
      <c r="L235" s="22"/>
      <c r="M235" s="22"/>
      <c r="N235" s="22"/>
      <c r="O235" s="22"/>
      <c r="P235" s="22"/>
      <c r="Q235" s="22"/>
    </row>
    <row r="236" spans="3:17" ht="15" customHeight="1" thickBot="1" x14ac:dyDescent="0.35">
      <c r="D236" s="362" t="s">
        <v>6</v>
      </c>
      <c r="E236" s="24" t="s">
        <v>7</v>
      </c>
      <c r="F236" s="24" t="s">
        <v>8</v>
      </c>
      <c r="G236" s="25" t="s">
        <v>9</v>
      </c>
      <c r="H236" s="363" t="s">
        <v>10</v>
      </c>
      <c r="I236" s="55"/>
      <c r="J236" s="22"/>
      <c r="K236" s="22"/>
      <c r="L236" s="22"/>
      <c r="M236" s="22"/>
      <c r="N236" s="22"/>
      <c r="O236" s="22"/>
      <c r="P236" s="22"/>
      <c r="Q236" s="22"/>
    </row>
    <row r="237" spans="3:17" ht="15" customHeight="1" x14ac:dyDescent="0.3">
      <c r="D237" s="406" t="s">
        <v>38</v>
      </c>
      <c r="E237" s="56" t="s">
        <v>35</v>
      </c>
      <c r="F237" s="59">
        <f>F229</f>
        <v>0</v>
      </c>
      <c r="G237" s="63">
        <f>G229</f>
        <v>69827.353500000012</v>
      </c>
      <c r="H237" s="407">
        <f>ROUND(F237*G237,2)</f>
        <v>0</v>
      </c>
      <c r="I237" s="33"/>
      <c r="J237" s="22"/>
      <c r="K237" s="22"/>
      <c r="L237" s="22"/>
      <c r="M237" s="22"/>
      <c r="N237" s="22"/>
      <c r="O237" s="22"/>
      <c r="P237" s="22"/>
      <c r="Q237" s="22"/>
    </row>
    <row r="238" spans="3:17" ht="15" customHeight="1" thickBot="1" x14ac:dyDescent="0.35">
      <c r="D238" s="406" t="s">
        <v>39</v>
      </c>
      <c r="E238" s="56" t="s">
        <v>17</v>
      </c>
      <c r="F238" s="61">
        <v>0.5</v>
      </c>
      <c r="G238" s="57">
        <f>H237</f>
        <v>0</v>
      </c>
      <c r="H238" s="407">
        <f>ROUND(G238*(F238/100),2)</f>
        <v>0</v>
      </c>
      <c r="I238" s="33"/>
      <c r="J238" s="22"/>
      <c r="K238" s="22"/>
      <c r="L238" s="22"/>
      <c r="M238" s="22"/>
      <c r="N238" s="22"/>
      <c r="O238" s="22"/>
      <c r="P238" s="22"/>
      <c r="Q238" s="22"/>
    </row>
    <row r="239" spans="3:17" ht="15" customHeight="1" thickBot="1" x14ac:dyDescent="0.35">
      <c r="D239" s="489" t="s">
        <v>23</v>
      </c>
      <c r="E239" s="490"/>
      <c r="F239" s="490"/>
      <c r="G239" s="491"/>
      <c r="H239" s="379">
        <f>H238</f>
        <v>0</v>
      </c>
      <c r="I239" s="33"/>
      <c r="J239" s="22"/>
      <c r="K239" s="22"/>
      <c r="L239" s="22"/>
      <c r="M239" s="22"/>
      <c r="N239" s="22"/>
      <c r="O239" s="22"/>
      <c r="P239" s="22"/>
      <c r="Q239" s="22"/>
    </row>
    <row r="240" spans="3:17" ht="15" customHeight="1" thickBot="1" x14ac:dyDescent="0.35">
      <c r="D240" s="360" t="s">
        <v>93</v>
      </c>
      <c r="E240" s="22"/>
      <c r="F240" s="22"/>
      <c r="G240" s="22"/>
      <c r="H240" s="361"/>
      <c r="I240" s="22"/>
      <c r="J240" s="22"/>
      <c r="K240" s="22"/>
      <c r="L240" s="22"/>
      <c r="M240" s="22"/>
      <c r="N240" s="22"/>
      <c r="O240" s="22"/>
      <c r="P240" s="22"/>
      <c r="Q240" s="22"/>
    </row>
    <row r="241" spans="4:17" ht="15" customHeight="1" thickBot="1" x14ac:dyDescent="0.35">
      <c r="D241" s="362" t="s">
        <v>6</v>
      </c>
      <c r="E241" s="24" t="s">
        <v>7</v>
      </c>
      <c r="F241" s="24" t="s">
        <v>8</v>
      </c>
      <c r="G241" s="25" t="s">
        <v>9</v>
      </c>
      <c r="H241" s="363" t="s">
        <v>10</v>
      </c>
      <c r="I241" s="55"/>
      <c r="J241" s="22"/>
      <c r="K241" s="22"/>
      <c r="L241" s="22"/>
      <c r="M241" s="22"/>
      <c r="N241" s="22"/>
      <c r="O241" s="22"/>
      <c r="P241" s="22"/>
      <c r="Q241" s="22"/>
    </row>
    <row r="242" spans="4:17" ht="15" customHeight="1" x14ac:dyDescent="0.3">
      <c r="D242" s="406" t="s">
        <v>34</v>
      </c>
      <c r="E242" s="56" t="s">
        <v>35</v>
      </c>
      <c r="F242" s="59">
        <f>F237</f>
        <v>0</v>
      </c>
      <c r="G242" s="63">
        <f>G229</f>
        <v>69827.353500000012</v>
      </c>
      <c r="H242" s="411">
        <f>ROUND(F242*G242,2)</f>
        <v>0</v>
      </c>
      <c r="I242" s="22"/>
      <c r="J242" s="22"/>
      <c r="K242" s="22"/>
      <c r="L242" s="22"/>
      <c r="M242" s="22"/>
      <c r="N242" s="22"/>
      <c r="O242" s="22"/>
      <c r="P242" s="22"/>
      <c r="Q242" s="22"/>
    </row>
    <row r="243" spans="4:17" ht="15" customHeight="1" x14ac:dyDescent="0.3">
      <c r="D243" s="406" t="s">
        <v>114</v>
      </c>
      <c r="E243" s="56" t="s">
        <v>17</v>
      </c>
      <c r="F243" s="59">
        <v>1</v>
      </c>
      <c r="G243" s="57">
        <f>H242</f>
        <v>0</v>
      </c>
      <c r="H243" s="407">
        <f>ROUND((G243*F243)/100,2)</f>
        <v>0</v>
      </c>
      <c r="I243" s="22"/>
      <c r="J243" s="64"/>
      <c r="K243" s="22"/>
      <c r="L243" s="22"/>
      <c r="M243" s="22"/>
      <c r="N243" s="22"/>
      <c r="O243" s="22"/>
      <c r="P243" s="22"/>
      <c r="Q243" s="22"/>
    </row>
    <row r="244" spans="4:17" ht="15" customHeight="1" x14ac:dyDescent="0.3">
      <c r="D244" s="406" t="s">
        <v>5972</v>
      </c>
      <c r="E244" s="56" t="s">
        <v>5963</v>
      </c>
      <c r="F244" s="59">
        <v>1</v>
      </c>
      <c r="G244" s="57">
        <f>H243/12</f>
        <v>0</v>
      </c>
      <c r="H244" s="407">
        <f>F244*G244</f>
        <v>0</v>
      </c>
      <c r="I244" s="22"/>
      <c r="J244" s="64"/>
      <c r="K244" s="22"/>
      <c r="L244" s="22"/>
      <c r="M244" s="22"/>
      <c r="N244" s="22"/>
      <c r="O244" s="22"/>
      <c r="P244" s="22"/>
      <c r="Q244" s="22"/>
    </row>
    <row r="245" spans="4:17" ht="15" customHeight="1" x14ac:dyDescent="0.3">
      <c r="D245" s="406" t="s">
        <v>85</v>
      </c>
      <c r="E245" s="56"/>
      <c r="F245" s="56"/>
      <c r="G245" s="57"/>
      <c r="H245" s="412"/>
      <c r="I245" s="22"/>
      <c r="J245" s="22"/>
      <c r="K245" s="22"/>
      <c r="L245" s="22"/>
      <c r="M245" s="22"/>
      <c r="N245" s="22"/>
      <c r="O245" s="22"/>
      <c r="P245" s="22"/>
      <c r="Q245" s="22"/>
    </row>
    <row r="246" spans="4:17" ht="15" customHeight="1" x14ac:dyDescent="0.3">
      <c r="D246" s="406" t="s">
        <v>79</v>
      </c>
      <c r="E246" s="56" t="s">
        <v>35</v>
      </c>
      <c r="F246" s="123">
        <v>1</v>
      </c>
      <c r="G246" s="173">
        <v>1650</v>
      </c>
      <c r="H246" s="407">
        <f>F246*G246</f>
        <v>1650</v>
      </c>
      <c r="I246" s="22"/>
      <c r="J246" s="22"/>
      <c r="K246" s="22"/>
      <c r="L246" s="22"/>
      <c r="M246" s="22"/>
      <c r="N246" s="22"/>
      <c r="O246" s="22"/>
      <c r="P246" s="22"/>
      <c r="Q246" s="22"/>
    </row>
    <row r="247" spans="4:17" ht="15" customHeight="1" x14ac:dyDescent="0.3">
      <c r="D247" s="406" t="s">
        <v>80</v>
      </c>
      <c r="E247" s="56" t="s">
        <v>35</v>
      </c>
      <c r="F247" s="59">
        <f>F246*3</f>
        <v>3</v>
      </c>
      <c r="G247" s="57">
        <v>300</v>
      </c>
      <c r="H247" s="407">
        <f>F247*G247</f>
        <v>900</v>
      </c>
      <c r="I247" s="22"/>
      <c r="J247" s="22"/>
      <c r="K247" s="22"/>
      <c r="L247" s="22"/>
      <c r="M247" s="22"/>
      <c r="N247" s="22"/>
      <c r="O247" s="22"/>
      <c r="P247" s="22"/>
      <c r="Q247" s="22"/>
    </row>
    <row r="248" spans="4:17" ht="15" customHeight="1" x14ac:dyDescent="0.3">
      <c r="D248" s="406" t="s">
        <v>88</v>
      </c>
      <c r="E248" s="56"/>
      <c r="F248" s="59"/>
      <c r="G248" s="57"/>
      <c r="H248" s="407">
        <f>SUM(H246:H247)*F229</f>
        <v>0</v>
      </c>
      <c r="I248" s="22"/>
      <c r="J248" s="22"/>
      <c r="K248" s="22"/>
      <c r="L248" s="22"/>
      <c r="M248" s="22"/>
      <c r="N248" s="22"/>
      <c r="O248" s="22"/>
      <c r="P248" s="22"/>
      <c r="Q248" s="22"/>
    </row>
    <row r="249" spans="4:17" ht="15" customHeight="1" x14ac:dyDescent="0.3">
      <c r="D249" s="406" t="s">
        <v>86</v>
      </c>
      <c r="E249" s="56" t="s">
        <v>87</v>
      </c>
      <c r="F249" s="56"/>
      <c r="G249" s="59">
        <v>80000</v>
      </c>
      <c r="H249" s="407"/>
      <c r="I249" s="22"/>
      <c r="J249" s="22"/>
      <c r="K249" s="22"/>
      <c r="L249" s="22"/>
      <c r="M249" s="22"/>
      <c r="N249" s="22"/>
      <c r="O249" s="22"/>
      <c r="P249" s="22"/>
      <c r="Q249" s="22"/>
    </row>
    <row r="250" spans="4:17" ht="15" customHeight="1" x14ac:dyDescent="0.3">
      <c r="D250" s="406" t="s">
        <v>89</v>
      </c>
      <c r="E250" s="59"/>
      <c r="F250" s="59"/>
      <c r="G250" s="57"/>
      <c r="H250" s="407">
        <f>ROUND(H248/G249,2)</f>
        <v>0</v>
      </c>
      <c r="I250" s="22"/>
      <c r="J250" s="22"/>
      <c r="K250" s="22"/>
      <c r="L250" s="22"/>
      <c r="M250" s="22"/>
      <c r="N250" s="22"/>
      <c r="O250" s="22"/>
      <c r="P250" s="22"/>
    </row>
    <row r="251" spans="4:17" ht="15" customHeight="1" x14ac:dyDescent="0.3">
      <c r="D251" s="406" t="s">
        <v>90</v>
      </c>
      <c r="E251" s="56" t="s">
        <v>91</v>
      </c>
      <c r="F251" s="56"/>
      <c r="G251" s="59">
        <f>AVERAGE(J251:K251)</f>
        <v>7.5</v>
      </c>
      <c r="H251" s="407"/>
      <c r="I251" s="22"/>
      <c r="J251" s="22">
        <v>5</v>
      </c>
      <c r="K251" s="22">
        <v>10</v>
      </c>
      <c r="L251" s="22"/>
      <c r="M251" s="22"/>
      <c r="N251" s="22"/>
      <c r="O251" s="22"/>
      <c r="P251" s="22"/>
    </row>
    <row r="252" spans="4:17" ht="15" customHeight="1" x14ac:dyDescent="0.3">
      <c r="D252" s="406" t="s">
        <v>122</v>
      </c>
      <c r="E252" s="56" t="s">
        <v>92</v>
      </c>
      <c r="F252" s="56"/>
      <c r="G252" s="59">
        <f>J252*2*26</f>
        <v>0</v>
      </c>
      <c r="H252" s="407"/>
      <c r="I252" s="22"/>
      <c r="J252" s="84">
        <f>qtd!F109/1000</f>
        <v>0</v>
      </c>
      <c r="K252" s="22">
        <v>12</v>
      </c>
      <c r="L252" s="22" t="s">
        <v>5971</v>
      </c>
      <c r="M252" s="22"/>
      <c r="N252" s="22"/>
      <c r="O252" s="22"/>
      <c r="P252" s="22"/>
    </row>
    <row r="253" spans="4:17" ht="15" customHeight="1" x14ac:dyDescent="0.3">
      <c r="D253" s="406" t="s">
        <v>81</v>
      </c>
      <c r="E253" s="56" t="s">
        <v>11</v>
      </c>
      <c r="F253" s="59"/>
      <c r="G253" s="57"/>
      <c r="H253" s="407">
        <f>ROUND(H250*G252,2)</f>
        <v>0</v>
      </c>
      <c r="I253" s="22"/>
      <c r="J253" s="84"/>
      <c r="K253" s="22"/>
      <c r="L253" s="22"/>
      <c r="M253" s="22"/>
      <c r="N253" s="22"/>
      <c r="O253" s="22"/>
      <c r="P253" s="22"/>
    </row>
    <row r="254" spans="4:17" ht="15" customHeight="1" x14ac:dyDescent="0.3">
      <c r="D254" s="406"/>
      <c r="E254" s="56"/>
      <c r="F254" s="59"/>
      <c r="G254" s="57"/>
      <c r="H254" s="407"/>
      <c r="I254" s="22"/>
      <c r="J254" s="22"/>
      <c r="K254" s="22"/>
      <c r="L254" s="22"/>
      <c r="M254" s="22"/>
      <c r="N254" s="22"/>
      <c r="O254" s="22"/>
      <c r="P254" s="22"/>
    </row>
    <row r="255" spans="4:17" ht="15" customHeight="1" thickBot="1" x14ac:dyDescent="0.35">
      <c r="D255" s="413" t="s">
        <v>84</v>
      </c>
      <c r="E255" s="56" t="s">
        <v>11</v>
      </c>
      <c r="F255" s="59">
        <v>1</v>
      </c>
      <c r="G255" s="57">
        <f>H244+H253+H248</f>
        <v>0</v>
      </c>
      <c r="H255" s="407">
        <f>ROUND(G255/F255,2)</f>
        <v>0</v>
      </c>
      <c r="I255" s="22"/>
      <c r="J255" s="22"/>
      <c r="K255" s="22"/>
      <c r="L255" s="22"/>
      <c r="M255" s="22"/>
      <c r="N255" s="22"/>
      <c r="O255" s="22"/>
      <c r="P255" s="22"/>
    </row>
    <row r="256" spans="4:17" ht="15" customHeight="1" thickBot="1" x14ac:dyDescent="0.35">
      <c r="D256" s="499" t="s">
        <v>23</v>
      </c>
      <c r="E256" s="500"/>
      <c r="F256" s="500"/>
      <c r="G256" s="501"/>
      <c r="H256" s="372">
        <f>H255</f>
        <v>0</v>
      </c>
      <c r="I256" s="22"/>
      <c r="J256" s="22"/>
      <c r="K256" s="22"/>
      <c r="L256" s="22"/>
      <c r="M256" s="22"/>
      <c r="N256" s="22"/>
      <c r="O256" s="22"/>
      <c r="P256" s="22"/>
      <c r="Q256" s="22"/>
    </row>
    <row r="257" spans="3:21" ht="15" customHeight="1" thickBot="1" x14ac:dyDescent="0.35">
      <c r="D257" s="502" t="s">
        <v>5975</v>
      </c>
      <c r="E257" s="503"/>
      <c r="F257" s="503"/>
      <c r="G257" s="503"/>
      <c r="H257" s="504"/>
      <c r="I257" s="43"/>
      <c r="J257" s="43"/>
      <c r="K257" s="43"/>
      <c r="L257" s="60"/>
      <c r="M257" s="22"/>
      <c r="N257" s="22"/>
      <c r="O257" s="22"/>
      <c r="P257" s="22"/>
      <c r="Q257" s="22"/>
      <c r="R257" s="22"/>
      <c r="S257" s="22"/>
      <c r="T257" s="22"/>
      <c r="U257" s="22"/>
    </row>
    <row r="258" spans="3:21" ht="15" customHeight="1" thickBot="1" x14ac:dyDescent="0.35">
      <c r="D258" s="414" t="s">
        <v>94</v>
      </c>
      <c r="E258" s="22"/>
      <c r="F258" s="22"/>
      <c r="G258" s="22"/>
      <c r="H258" s="415"/>
      <c r="I258" s="53"/>
      <c r="J258" s="22"/>
      <c r="K258" s="29"/>
      <c r="L258" s="22"/>
      <c r="M258" s="22"/>
      <c r="N258" s="22"/>
      <c r="O258" s="22"/>
      <c r="P258" s="22"/>
      <c r="Q258" s="22"/>
    </row>
    <row r="259" spans="3:21" ht="15" customHeight="1" thickBot="1" x14ac:dyDescent="0.35">
      <c r="D259" s="362" t="s">
        <v>6</v>
      </c>
      <c r="E259" s="24" t="s">
        <v>7</v>
      </c>
      <c r="F259" s="24" t="s">
        <v>8</v>
      </c>
      <c r="G259" s="25" t="s">
        <v>9</v>
      </c>
      <c r="H259" s="363" t="s">
        <v>10</v>
      </c>
      <c r="I259" s="22"/>
      <c r="J259" s="22"/>
      <c r="K259" s="42"/>
      <c r="L259" s="22"/>
      <c r="M259" s="22"/>
      <c r="N259" s="22"/>
      <c r="O259" s="22"/>
      <c r="P259" s="22"/>
      <c r="Q259" s="22"/>
    </row>
    <row r="260" spans="3:21" ht="15" customHeight="1" x14ac:dyDescent="0.3">
      <c r="C260" s="201">
        <v>39</v>
      </c>
      <c r="D260" s="416" t="s">
        <v>78</v>
      </c>
      <c r="E260" s="65" t="s">
        <v>95</v>
      </c>
      <c r="F260" s="65">
        <v>2.6</v>
      </c>
      <c r="G260" s="169">
        <f>VLOOKUP($C260,INSUMOS!$C:$I,6,)</f>
        <v>5.35</v>
      </c>
      <c r="H260" s="417">
        <f>ROUND(G260/F260,2)</f>
        <v>2.06</v>
      </c>
      <c r="I260" s="22"/>
      <c r="J260" s="66">
        <v>3.4929999999999999</v>
      </c>
      <c r="K260" s="67"/>
      <c r="L260" s="47" t="s">
        <v>41</v>
      </c>
      <c r="M260" s="47"/>
      <c r="N260" s="22"/>
      <c r="O260" s="22"/>
      <c r="P260" s="22"/>
      <c r="Q260" s="22"/>
    </row>
    <row r="261" spans="3:21" ht="15" customHeight="1" x14ac:dyDescent="0.3">
      <c r="D261" s="366" t="s">
        <v>123</v>
      </c>
      <c r="E261" s="30" t="s">
        <v>87</v>
      </c>
      <c r="F261" s="81">
        <f>J266*F229</f>
        <v>0</v>
      </c>
      <c r="G261" s="167">
        <f>H260</f>
        <v>2.06</v>
      </c>
      <c r="H261" s="367">
        <f>ROUND(F261*G261,2)</f>
        <v>0</v>
      </c>
      <c r="I261" s="29"/>
      <c r="J261" s="32">
        <v>1.75</v>
      </c>
      <c r="K261" s="67"/>
      <c r="L261" s="47" t="s">
        <v>42</v>
      </c>
      <c r="M261" s="47"/>
      <c r="N261" s="22"/>
      <c r="O261" s="22"/>
      <c r="P261" s="22"/>
      <c r="Q261" s="22"/>
    </row>
    <row r="262" spans="3:21" ht="15" customHeight="1" x14ac:dyDescent="0.3">
      <c r="D262" s="366"/>
      <c r="E262" s="30"/>
      <c r="F262" s="30"/>
      <c r="G262" s="32"/>
      <c r="H262" s="367"/>
      <c r="I262" s="53"/>
      <c r="J262" s="22"/>
      <c r="K262" s="29"/>
      <c r="L262" s="47" t="s">
        <v>43</v>
      </c>
      <c r="M262" s="47"/>
      <c r="N262" s="22"/>
      <c r="O262" s="22"/>
      <c r="P262" s="22"/>
      <c r="Q262" s="22"/>
    </row>
    <row r="263" spans="3:21" ht="15" customHeight="1" x14ac:dyDescent="0.3">
      <c r="D263" s="366" t="s">
        <v>96</v>
      </c>
      <c r="E263" s="30" t="s">
        <v>17</v>
      </c>
      <c r="F263" s="78">
        <v>0.03</v>
      </c>
      <c r="G263" s="32">
        <f>H261</f>
        <v>0</v>
      </c>
      <c r="H263" s="367">
        <f>ROUND((F263*G263),2)</f>
        <v>0</v>
      </c>
      <c r="I263" s="53"/>
      <c r="J263" s="22"/>
      <c r="K263" s="29"/>
      <c r="L263" s="47" t="s">
        <v>44</v>
      </c>
      <c r="M263" s="47"/>
      <c r="N263" s="22"/>
      <c r="O263" s="22"/>
      <c r="P263" s="22"/>
      <c r="Q263" s="22"/>
    </row>
    <row r="264" spans="3:21" ht="15" customHeight="1" thickBot="1" x14ac:dyDescent="0.35">
      <c r="D264" s="418"/>
      <c r="E264" s="68"/>
      <c r="F264" s="68"/>
      <c r="G264" s="69"/>
      <c r="H264" s="367"/>
      <c r="I264" s="22"/>
      <c r="J264" s="22"/>
      <c r="K264" s="22"/>
      <c r="L264" s="22"/>
      <c r="M264" s="22"/>
      <c r="N264" s="22"/>
      <c r="O264" s="22"/>
      <c r="P264" s="22"/>
      <c r="Q264" s="22"/>
    </row>
    <row r="265" spans="3:21" ht="15" customHeight="1" thickBot="1" x14ac:dyDescent="0.35">
      <c r="D265" s="489" t="s">
        <v>23</v>
      </c>
      <c r="E265" s="490"/>
      <c r="F265" s="490"/>
      <c r="G265" s="491"/>
      <c r="H265" s="379">
        <f>H261+H263</f>
        <v>0</v>
      </c>
      <c r="I265" s="22"/>
      <c r="J265" s="22"/>
      <c r="K265" s="22"/>
      <c r="L265" s="22"/>
      <c r="M265" s="22"/>
      <c r="N265" s="22"/>
      <c r="O265" s="22"/>
      <c r="P265" s="22"/>
      <c r="Q265" s="22"/>
    </row>
    <row r="266" spans="3:21" ht="15" customHeight="1" thickBot="1" x14ac:dyDescent="0.35">
      <c r="D266" s="502"/>
      <c r="E266" s="503"/>
      <c r="F266" s="503"/>
      <c r="G266" s="503"/>
      <c r="H266" s="504"/>
      <c r="I266" s="22"/>
      <c r="J266" s="84">
        <f>260*20</f>
        <v>5200</v>
      </c>
      <c r="K266" s="84">
        <f>J252/8</f>
        <v>0</v>
      </c>
      <c r="L266" s="22"/>
      <c r="M266" s="505" t="s">
        <v>5975</v>
      </c>
      <c r="N266" s="503"/>
      <c r="O266" s="503"/>
      <c r="P266" s="503"/>
      <c r="Q266" s="506"/>
    </row>
    <row r="267" spans="3:21" ht="30" customHeight="1" thickBot="1" x14ac:dyDescent="0.35">
      <c r="D267" s="492" t="s">
        <v>9233</v>
      </c>
      <c r="E267" s="493"/>
      <c r="F267" s="493"/>
      <c r="G267" s="494"/>
      <c r="H267" s="401">
        <f>SUM(H232,H239,H256,H265)</f>
        <v>0</v>
      </c>
      <c r="I267" s="62"/>
      <c r="J267" s="22"/>
      <c r="K267" s="22"/>
      <c r="L267" s="22"/>
      <c r="M267" s="22"/>
      <c r="N267" s="22"/>
      <c r="O267" s="22"/>
      <c r="P267" s="22"/>
      <c r="Q267" s="22"/>
    </row>
    <row r="268" spans="3:21" ht="19.95" customHeight="1" x14ac:dyDescent="0.3">
      <c r="D268" s="535" t="str">
        <f>VLOOKUP(C271,INSUMOS!C:O,3,FALSE)</f>
        <v xml:space="preserve">ESCAVADEIRA HIDRAULICA SOBRE ESTEIRAS, CACAMBA 0,62M3, PESO OPERACIONAL 12,61T, POTENCIA LIQUIDA 95HP                                                                                                                                                                                                                                                                                                                                                                                                     </v>
      </c>
      <c r="E268" s="536"/>
      <c r="F268" s="536"/>
      <c r="G268" s="536"/>
      <c r="H268" s="537"/>
      <c r="I268" s="22"/>
      <c r="J268" s="22"/>
      <c r="K268" s="22"/>
      <c r="L268" s="22"/>
      <c r="M268" s="22"/>
      <c r="N268" s="22"/>
      <c r="O268" s="22"/>
      <c r="P268" s="22"/>
      <c r="Q268" s="22"/>
    </row>
    <row r="269" spans="3:21" ht="19.95" customHeight="1" thickBot="1" x14ac:dyDescent="0.35">
      <c r="D269" s="360" t="s">
        <v>33</v>
      </c>
      <c r="E269" s="22"/>
      <c r="F269" s="22"/>
      <c r="G269" s="22"/>
      <c r="H269" s="361"/>
      <c r="I269" s="22"/>
      <c r="J269" s="207">
        <f>H544</f>
        <v>0</v>
      </c>
      <c r="K269" s="22"/>
      <c r="L269" s="22"/>
      <c r="M269" s="22"/>
      <c r="N269" s="22"/>
      <c r="O269" s="22"/>
      <c r="P269" s="22"/>
      <c r="Q269" s="22"/>
    </row>
    <row r="270" spans="3:21" ht="15" customHeight="1" thickBot="1" x14ac:dyDescent="0.35">
      <c r="D270" s="362" t="s">
        <v>6</v>
      </c>
      <c r="E270" s="24" t="s">
        <v>7</v>
      </c>
      <c r="F270" s="24" t="s">
        <v>8</v>
      </c>
      <c r="G270" s="25" t="s">
        <v>9</v>
      </c>
      <c r="H270" s="363" t="s">
        <v>10</v>
      </c>
      <c r="I270" s="62"/>
      <c r="J270" s="22"/>
      <c r="K270" s="22"/>
      <c r="L270" s="22"/>
      <c r="M270" s="22"/>
      <c r="N270" s="22"/>
      <c r="O270" s="22"/>
      <c r="P270" s="22"/>
      <c r="Q270" s="22"/>
    </row>
    <row r="271" spans="3:21" ht="15" customHeight="1" x14ac:dyDescent="0.3">
      <c r="C271" s="201">
        <v>62</v>
      </c>
      <c r="D271" s="406" t="s">
        <v>34</v>
      </c>
      <c r="E271" s="56" t="s">
        <v>35</v>
      </c>
      <c r="F271" s="59">
        <v>1</v>
      </c>
      <c r="G271" s="175">
        <f>J271*(1-$K271)</f>
        <v>264496.55660000001</v>
      </c>
      <c r="H271" s="407">
        <f>ROUND(F271*G271,2)</f>
        <v>264496.56</v>
      </c>
      <c r="I271" s="85"/>
      <c r="J271" s="63" t="str">
        <f>VLOOKUP(C271,INSUMOS!C:I,6,FALSE)</f>
        <v>696.043,57</v>
      </c>
      <c r="K271" s="174">
        <v>0.62</v>
      </c>
      <c r="L271" s="22" t="s">
        <v>5978</v>
      </c>
      <c r="M271" s="22"/>
      <c r="N271" s="22"/>
      <c r="O271" s="22"/>
      <c r="P271" s="22"/>
      <c r="Q271" s="22"/>
    </row>
    <row r="272" spans="3:21" ht="15" customHeight="1" x14ac:dyDescent="0.3">
      <c r="D272" s="406" t="s">
        <v>115</v>
      </c>
      <c r="E272" s="56" t="s">
        <v>17</v>
      </c>
      <c r="F272" s="59">
        <v>100</v>
      </c>
      <c r="G272" s="57">
        <f>H271</f>
        <v>264496.56</v>
      </c>
      <c r="H272" s="407">
        <f>ROUND(G272*(F272/100),2)</f>
        <v>264496.56</v>
      </c>
      <c r="I272" s="58"/>
      <c r="J272" s="63">
        <f>J271*(1-$K$146)</f>
        <v>382823.96350000001</v>
      </c>
      <c r="K272" s="174">
        <v>0.45</v>
      </c>
      <c r="L272" s="22" t="s">
        <v>5979</v>
      </c>
      <c r="M272" s="22"/>
      <c r="N272" s="22"/>
      <c r="O272" s="22"/>
      <c r="P272" s="22"/>
      <c r="Q272" s="22"/>
    </row>
    <row r="273" spans="4:17" ht="15" customHeight="1" thickBot="1" x14ac:dyDescent="0.35">
      <c r="D273" s="406" t="s">
        <v>36</v>
      </c>
      <c r="E273" s="56" t="s">
        <v>11</v>
      </c>
      <c r="F273" s="59">
        <v>12</v>
      </c>
      <c r="G273" s="57">
        <f>H272</f>
        <v>264496.56</v>
      </c>
      <c r="H273" s="407">
        <f>ROUND(G273/F273,2)</f>
        <v>22041.38</v>
      </c>
      <c r="I273" s="58"/>
      <c r="J273" s="22"/>
      <c r="K273" s="22"/>
      <c r="L273" s="22"/>
      <c r="M273" s="22"/>
      <c r="N273" s="22"/>
      <c r="O273" s="22"/>
      <c r="P273" s="22"/>
      <c r="Q273" s="22"/>
    </row>
    <row r="274" spans="4:17" ht="15" customHeight="1" thickBot="1" x14ac:dyDescent="0.35">
      <c r="D274" s="499" t="s">
        <v>23</v>
      </c>
      <c r="E274" s="500"/>
      <c r="F274" s="500"/>
      <c r="G274" s="501"/>
      <c r="H274" s="372">
        <f>H273</f>
        <v>22041.38</v>
      </c>
      <c r="I274" s="22"/>
      <c r="J274" s="22"/>
      <c r="K274" s="22"/>
      <c r="L274" s="22"/>
      <c r="M274" s="22"/>
      <c r="N274" s="22"/>
      <c r="O274" s="22"/>
      <c r="P274" s="22"/>
      <c r="Q274" s="22"/>
    </row>
    <row r="275" spans="4:17" ht="15" customHeight="1" thickBot="1" x14ac:dyDescent="0.35">
      <c r="D275" s="507"/>
      <c r="E275" s="508"/>
      <c r="F275" s="508"/>
      <c r="G275" s="508"/>
      <c r="H275" s="509"/>
      <c r="I275" s="22"/>
      <c r="J275" s="22"/>
      <c r="K275" s="22"/>
      <c r="L275" s="22"/>
      <c r="M275" s="22"/>
      <c r="N275" s="22"/>
      <c r="O275" s="22"/>
      <c r="P275" s="22"/>
      <c r="Q275" s="22"/>
    </row>
    <row r="276" spans="4:17" ht="15" customHeight="1" x14ac:dyDescent="0.3">
      <c r="D276" s="408"/>
      <c r="E276" s="409"/>
      <c r="F276" s="409"/>
      <c r="G276" s="409"/>
      <c r="H276" s="410"/>
      <c r="I276" s="58"/>
      <c r="J276" s="58"/>
      <c r="K276" s="58"/>
      <c r="L276" s="58"/>
      <c r="M276" s="58"/>
      <c r="N276" s="58"/>
      <c r="O276" s="58"/>
      <c r="P276" s="58"/>
      <c r="Q276" s="58"/>
    </row>
    <row r="277" spans="4:17" ht="15" customHeight="1" thickBot="1" x14ac:dyDescent="0.35">
      <c r="D277" s="360" t="s">
        <v>37</v>
      </c>
      <c r="E277" s="22"/>
      <c r="F277" s="22"/>
      <c r="G277" s="22"/>
      <c r="H277" s="361"/>
      <c r="I277" s="58"/>
      <c r="J277" s="22"/>
      <c r="K277" s="22"/>
      <c r="L277" s="22"/>
      <c r="M277" s="22"/>
      <c r="N277" s="22"/>
      <c r="O277" s="22"/>
      <c r="P277" s="22"/>
      <c r="Q277" s="22"/>
    </row>
    <row r="278" spans="4:17" ht="15" customHeight="1" thickBot="1" x14ac:dyDescent="0.35">
      <c r="D278" s="362" t="s">
        <v>6</v>
      </c>
      <c r="E278" s="24" t="s">
        <v>7</v>
      </c>
      <c r="F278" s="24" t="s">
        <v>8</v>
      </c>
      <c r="G278" s="25" t="s">
        <v>9</v>
      </c>
      <c r="H278" s="363" t="s">
        <v>10</v>
      </c>
      <c r="I278" s="55"/>
      <c r="J278" s="22"/>
      <c r="K278" s="22"/>
      <c r="L278" s="22"/>
      <c r="M278" s="22"/>
      <c r="N278" s="22"/>
      <c r="O278" s="22"/>
      <c r="P278" s="22"/>
      <c r="Q278" s="22"/>
    </row>
    <row r="279" spans="4:17" ht="15" customHeight="1" x14ac:dyDescent="0.3">
      <c r="D279" s="406" t="s">
        <v>38</v>
      </c>
      <c r="E279" s="56" t="s">
        <v>35</v>
      </c>
      <c r="F279" s="59">
        <f>F271</f>
        <v>1</v>
      </c>
      <c r="G279" s="63">
        <f>G271</f>
        <v>264496.55660000001</v>
      </c>
      <c r="H279" s="407">
        <f>ROUND(F279*G279,2)</f>
        <v>264496.56</v>
      </c>
      <c r="I279" s="33"/>
      <c r="J279" s="22"/>
      <c r="K279" s="22"/>
      <c r="L279" s="22"/>
      <c r="M279" s="22"/>
      <c r="N279" s="22"/>
      <c r="O279" s="22"/>
      <c r="P279" s="22"/>
      <c r="Q279" s="22"/>
    </row>
    <row r="280" spans="4:17" ht="15" customHeight="1" thickBot="1" x14ac:dyDescent="0.35">
      <c r="D280" s="406" t="s">
        <v>39</v>
      </c>
      <c r="E280" s="56" t="s">
        <v>17</v>
      </c>
      <c r="F280" s="61">
        <v>0.5</v>
      </c>
      <c r="G280" s="57">
        <f>H279</f>
        <v>264496.56</v>
      </c>
      <c r="H280" s="407">
        <f>ROUND(G280*(F280/100),2)</f>
        <v>1322.48</v>
      </c>
      <c r="I280" s="33"/>
      <c r="J280" s="22"/>
      <c r="K280" s="22"/>
      <c r="L280" s="22"/>
      <c r="M280" s="22"/>
      <c r="N280" s="22"/>
      <c r="O280" s="22"/>
      <c r="P280" s="22"/>
      <c r="Q280" s="22"/>
    </row>
    <row r="281" spans="4:17" ht="15" customHeight="1" thickBot="1" x14ac:dyDescent="0.35">
      <c r="D281" s="489" t="s">
        <v>23</v>
      </c>
      <c r="E281" s="490"/>
      <c r="F281" s="490"/>
      <c r="G281" s="491"/>
      <c r="H281" s="379">
        <f>H280</f>
        <v>1322.48</v>
      </c>
      <c r="I281" s="33"/>
      <c r="J281" s="22"/>
      <c r="K281" s="22"/>
      <c r="L281" s="22"/>
      <c r="M281" s="22"/>
      <c r="N281" s="22"/>
      <c r="O281" s="22"/>
      <c r="P281" s="22"/>
      <c r="Q281" s="22"/>
    </row>
    <row r="282" spans="4:17" ht="15" customHeight="1" thickBot="1" x14ac:dyDescent="0.35">
      <c r="D282" s="360" t="s">
        <v>93</v>
      </c>
      <c r="E282" s="22"/>
      <c r="F282" s="22"/>
      <c r="G282" s="22"/>
      <c r="H282" s="361"/>
      <c r="I282" s="22"/>
      <c r="J282" s="22"/>
      <c r="K282" s="22"/>
      <c r="L282" s="22"/>
      <c r="M282" s="22"/>
      <c r="N282" s="22"/>
      <c r="O282" s="22"/>
      <c r="P282" s="22"/>
      <c r="Q282" s="22"/>
    </row>
    <row r="283" spans="4:17" ht="15" customHeight="1" thickBot="1" x14ac:dyDescent="0.35">
      <c r="D283" s="362" t="s">
        <v>6</v>
      </c>
      <c r="E283" s="24" t="s">
        <v>7</v>
      </c>
      <c r="F283" s="24" t="s">
        <v>8</v>
      </c>
      <c r="G283" s="25" t="s">
        <v>9</v>
      </c>
      <c r="H283" s="363" t="s">
        <v>10</v>
      </c>
      <c r="I283" s="55"/>
      <c r="J283" s="22"/>
      <c r="K283" s="22"/>
      <c r="L283" s="22"/>
      <c r="M283" s="22"/>
      <c r="N283" s="22"/>
      <c r="O283" s="22"/>
      <c r="P283" s="22"/>
      <c r="Q283" s="22"/>
    </row>
    <row r="284" spans="4:17" ht="15" customHeight="1" x14ac:dyDescent="0.3">
      <c r="D284" s="406" t="s">
        <v>34</v>
      </c>
      <c r="E284" s="56" t="s">
        <v>35</v>
      </c>
      <c r="F284" s="59">
        <f>F279</f>
        <v>1</v>
      </c>
      <c r="G284" s="63">
        <f>G271</f>
        <v>264496.55660000001</v>
      </c>
      <c r="H284" s="411">
        <f>ROUND(F284*G284,2)</f>
        <v>264496.56</v>
      </c>
      <c r="I284" s="22"/>
      <c r="J284" s="22"/>
      <c r="K284" s="22"/>
      <c r="L284" s="22"/>
      <c r="M284" s="22"/>
      <c r="N284" s="22"/>
      <c r="O284" s="22"/>
      <c r="P284" s="22"/>
      <c r="Q284" s="22"/>
    </row>
    <row r="285" spans="4:17" ht="15" customHeight="1" x14ac:dyDescent="0.3">
      <c r="D285" s="406" t="s">
        <v>114</v>
      </c>
      <c r="E285" s="56" t="s">
        <v>17</v>
      </c>
      <c r="F285" s="59">
        <v>1</v>
      </c>
      <c r="G285" s="57">
        <f>H284</f>
        <v>264496.56</v>
      </c>
      <c r="H285" s="407">
        <f>ROUND((G285*F285)/100,2)</f>
        <v>2644.97</v>
      </c>
      <c r="I285" s="22"/>
      <c r="J285" s="64"/>
      <c r="K285" s="22"/>
      <c r="L285" s="22"/>
      <c r="M285" s="22"/>
      <c r="N285" s="22"/>
      <c r="O285" s="22"/>
      <c r="P285" s="22"/>
      <c r="Q285" s="22"/>
    </row>
    <row r="286" spans="4:17" ht="15" customHeight="1" x14ac:dyDescent="0.3">
      <c r="D286" s="406" t="s">
        <v>5972</v>
      </c>
      <c r="E286" s="56" t="s">
        <v>5963</v>
      </c>
      <c r="F286" s="59">
        <v>1</v>
      </c>
      <c r="G286" s="57">
        <f>H285/12</f>
        <v>220.41416666666666</v>
      </c>
      <c r="H286" s="407">
        <f>F286*G286</f>
        <v>220.41416666666666</v>
      </c>
      <c r="I286" s="22"/>
      <c r="J286" s="64"/>
      <c r="K286" s="22"/>
      <c r="L286" s="22"/>
      <c r="M286" s="22"/>
      <c r="N286" s="22"/>
      <c r="O286" s="22"/>
      <c r="P286" s="22"/>
      <c r="Q286" s="22"/>
    </row>
    <row r="287" spans="4:17" ht="15" customHeight="1" x14ac:dyDescent="0.3">
      <c r="D287" s="406" t="s">
        <v>85</v>
      </c>
      <c r="E287" s="56"/>
      <c r="F287" s="56"/>
      <c r="G287" s="57"/>
      <c r="H287" s="412"/>
      <c r="I287" s="22"/>
      <c r="J287" s="22"/>
      <c r="K287" s="22"/>
      <c r="L287" s="22"/>
      <c r="M287" s="22"/>
      <c r="N287" s="22"/>
      <c r="O287" s="22"/>
      <c r="P287" s="22"/>
      <c r="Q287" s="22"/>
    </row>
    <row r="288" spans="4:17" ht="15" customHeight="1" x14ac:dyDescent="0.3">
      <c r="D288" s="406" t="s">
        <v>79</v>
      </c>
      <c r="E288" s="56" t="s">
        <v>35</v>
      </c>
      <c r="F288" s="123">
        <v>1</v>
      </c>
      <c r="G288" s="173">
        <v>1650</v>
      </c>
      <c r="H288" s="407">
        <f>F288*G288</f>
        <v>1650</v>
      </c>
      <c r="I288" s="22"/>
      <c r="J288" s="22"/>
      <c r="K288" s="22"/>
      <c r="L288" s="22"/>
      <c r="M288" s="22"/>
      <c r="N288" s="22"/>
      <c r="O288" s="22"/>
      <c r="P288" s="22"/>
      <c r="Q288" s="22"/>
    </row>
    <row r="289" spans="3:21" ht="15" customHeight="1" x14ac:dyDescent="0.3">
      <c r="D289" s="406" t="s">
        <v>80</v>
      </c>
      <c r="E289" s="56" t="s">
        <v>35</v>
      </c>
      <c r="F289" s="59">
        <f>F288*3</f>
        <v>3</v>
      </c>
      <c r="G289" s="57">
        <v>300</v>
      </c>
      <c r="H289" s="407">
        <f>F289*G289</f>
        <v>900</v>
      </c>
      <c r="I289" s="22"/>
      <c r="J289" s="22"/>
      <c r="K289" s="22"/>
      <c r="L289" s="22"/>
      <c r="M289" s="22"/>
      <c r="N289" s="22"/>
      <c r="O289" s="22"/>
      <c r="P289" s="22"/>
      <c r="Q289" s="22"/>
    </row>
    <row r="290" spans="3:21" ht="15" customHeight="1" x14ac:dyDescent="0.3">
      <c r="D290" s="406" t="s">
        <v>88</v>
      </c>
      <c r="E290" s="56"/>
      <c r="F290" s="59"/>
      <c r="G290" s="57"/>
      <c r="H290" s="407">
        <f>SUM(H288:H289)*F271</f>
        <v>2550</v>
      </c>
      <c r="I290" s="22"/>
      <c r="J290" s="22"/>
      <c r="K290" s="22"/>
      <c r="L290" s="22"/>
      <c r="M290" s="22"/>
      <c r="N290" s="22"/>
      <c r="O290" s="22"/>
      <c r="P290" s="22"/>
      <c r="Q290" s="22"/>
    </row>
    <row r="291" spans="3:21" ht="15" customHeight="1" x14ac:dyDescent="0.3">
      <c r="D291" s="406" t="s">
        <v>86</v>
      </c>
      <c r="E291" s="56" t="s">
        <v>87</v>
      </c>
      <c r="F291" s="56"/>
      <c r="G291" s="59">
        <v>80000</v>
      </c>
      <c r="H291" s="407"/>
      <c r="I291" s="22"/>
      <c r="J291" s="22"/>
      <c r="K291" s="22"/>
      <c r="L291" s="22"/>
      <c r="M291" s="22"/>
      <c r="N291" s="22"/>
      <c r="O291" s="22"/>
      <c r="P291" s="22"/>
      <c r="Q291" s="22"/>
    </row>
    <row r="292" spans="3:21" ht="15" customHeight="1" x14ac:dyDescent="0.3">
      <c r="D292" s="406" t="s">
        <v>89</v>
      </c>
      <c r="E292" s="59"/>
      <c r="F292" s="59"/>
      <c r="G292" s="57"/>
      <c r="H292" s="407">
        <f>ROUND(H290/G291,2)</f>
        <v>0.03</v>
      </c>
      <c r="I292" s="22"/>
      <c r="J292" s="22"/>
      <c r="K292" s="22"/>
      <c r="L292" s="22"/>
      <c r="M292" s="22"/>
      <c r="N292" s="22"/>
      <c r="O292" s="22"/>
      <c r="P292" s="22"/>
    </row>
    <row r="293" spans="3:21" ht="15" customHeight="1" x14ac:dyDescent="0.3">
      <c r="D293" s="406" t="s">
        <v>90</v>
      </c>
      <c r="E293" s="56" t="s">
        <v>91</v>
      </c>
      <c r="F293" s="56"/>
      <c r="G293" s="59">
        <f>AVERAGE(J293:K293)</f>
        <v>7.5</v>
      </c>
      <c r="H293" s="407"/>
      <c r="I293" s="22"/>
      <c r="J293" s="22">
        <v>5</v>
      </c>
      <c r="K293" s="22">
        <v>10</v>
      </c>
      <c r="L293" s="22"/>
      <c r="M293" s="22"/>
      <c r="N293" s="22"/>
      <c r="O293" s="22"/>
      <c r="P293" s="22"/>
    </row>
    <row r="294" spans="3:21" ht="15" customHeight="1" x14ac:dyDescent="0.3">
      <c r="D294" s="406" t="s">
        <v>122</v>
      </c>
      <c r="E294" s="56" t="s">
        <v>92</v>
      </c>
      <c r="F294" s="56"/>
      <c r="G294" s="59">
        <f>J294*2*26</f>
        <v>0</v>
      </c>
      <c r="H294" s="407"/>
      <c r="I294" s="22"/>
      <c r="J294" s="84">
        <f>qtd!F151/1000</f>
        <v>0</v>
      </c>
      <c r="K294" s="22">
        <v>12</v>
      </c>
      <c r="L294" s="22" t="s">
        <v>5971</v>
      </c>
      <c r="M294" s="22"/>
      <c r="N294" s="22"/>
      <c r="O294" s="22"/>
      <c r="P294" s="22"/>
    </row>
    <row r="295" spans="3:21" ht="15" customHeight="1" x14ac:dyDescent="0.3">
      <c r="D295" s="406" t="s">
        <v>81</v>
      </c>
      <c r="E295" s="56" t="s">
        <v>11</v>
      </c>
      <c r="F295" s="59"/>
      <c r="G295" s="57"/>
      <c r="H295" s="407">
        <f>ROUND(H292*G294,2)</f>
        <v>0</v>
      </c>
      <c r="I295" s="22"/>
      <c r="J295" s="84"/>
      <c r="K295" s="22"/>
      <c r="L295" s="22"/>
      <c r="M295" s="22"/>
      <c r="N295" s="22"/>
      <c r="O295" s="22"/>
      <c r="P295" s="22"/>
    </row>
    <row r="296" spans="3:21" ht="15" customHeight="1" x14ac:dyDescent="0.3">
      <c r="D296" s="406"/>
      <c r="E296" s="56"/>
      <c r="F296" s="59"/>
      <c r="G296" s="57"/>
      <c r="H296" s="407"/>
      <c r="I296" s="22"/>
      <c r="J296" s="22"/>
      <c r="K296" s="22"/>
      <c r="L296" s="22"/>
      <c r="M296" s="22"/>
      <c r="N296" s="22"/>
      <c r="O296" s="22"/>
      <c r="P296" s="22"/>
    </row>
    <row r="297" spans="3:21" ht="15" customHeight="1" thickBot="1" x14ac:dyDescent="0.35">
      <c r="D297" s="413" t="s">
        <v>84</v>
      </c>
      <c r="E297" s="56" t="s">
        <v>11</v>
      </c>
      <c r="F297" s="59">
        <v>1</v>
      </c>
      <c r="G297" s="57">
        <f>H286+H295+H290</f>
        <v>2770.4141666666665</v>
      </c>
      <c r="H297" s="407">
        <f>ROUND(G297/F297,2)</f>
        <v>2770.41</v>
      </c>
      <c r="I297" s="22"/>
      <c r="J297" s="22"/>
      <c r="K297" s="22"/>
      <c r="L297" s="22"/>
      <c r="M297" s="22"/>
      <c r="N297" s="22"/>
      <c r="O297" s="22"/>
      <c r="P297" s="22"/>
    </row>
    <row r="298" spans="3:21" ht="15" customHeight="1" thickBot="1" x14ac:dyDescent="0.35">
      <c r="D298" s="499" t="s">
        <v>23</v>
      </c>
      <c r="E298" s="500"/>
      <c r="F298" s="500"/>
      <c r="G298" s="501"/>
      <c r="H298" s="372">
        <f>H297</f>
        <v>2770.41</v>
      </c>
      <c r="I298" s="22"/>
      <c r="J298" s="22"/>
      <c r="K298" s="22"/>
      <c r="L298" s="22"/>
      <c r="M298" s="22"/>
      <c r="N298" s="22"/>
      <c r="O298" s="22"/>
      <c r="P298" s="22"/>
      <c r="Q298" s="22"/>
    </row>
    <row r="299" spans="3:21" ht="15" customHeight="1" thickBot="1" x14ac:dyDescent="0.35">
      <c r="D299" s="502" t="s">
        <v>5975</v>
      </c>
      <c r="E299" s="503"/>
      <c r="F299" s="503"/>
      <c r="G299" s="503"/>
      <c r="H299" s="504"/>
      <c r="I299" s="43"/>
      <c r="J299" s="43"/>
      <c r="K299" s="43"/>
      <c r="L299" s="60"/>
      <c r="M299" s="22"/>
      <c r="N299" s="22"/>
      <c r="O299" s="22"/>
      <c r="P299" s="22"/>
      <c r="Q299" s="22"/>
      <c r="R299" s="22"/>
      <c r="S299" s="22"/>
      <c r="T299" s="22"/>
      <c r="U299" s="22"/>
    </row>
    <row r="300" spans="3:21" ht="15" customHeight="1" thickBot="1" x14ac:dyDescent="0.35">
      <c r="D300" s="414" t="s">
        <v>94</v>
      </c>
      <c r="E300" s="22"/>
      <c r="F300" s="22"/>
      <c r="G300" s="22"/>
      <c r="H300" s="415"/>
      <c r="I300" s="53"/>
      <c r="J300" s="22"/>
      <c r="K300" s="29"/>
      <c r="L300" s="22"/>
      <c r="M300" s="22"/>
      <c r="N300" s="22"/>
      <c r="O300" s="22"/>
      <c r="P300" s="22"/>
      <c r="Q300" s="22"/>
    </row>
    <row r="301" spans="3:21" ht="15" customHeight="1" thickBot="1" x14ac:dyDescent="0.35">
      <c r="D301" s="362" t="s">
        <v>6</v>
      </c>
      <c r="E301" s="24" t="s">
        <v>7</v>
      </c>
      <c r="F301" s="24" t="s">
        <v>8</v>
      </c>
      <c r="G301" s="25" t="s">
        <v>9</v>
      </c>
      <c r="H301" s="363" t="s">
        <v>10</v>
      </c>
      <c r="I301" s="22"/>
      <c r="J301" s="22"/>
      <c r="K301" s="42"/>
      <c r="L301" s="22"/>
      <c r="M301" s="22"/>
      <c r="N301" s="22"/>
      <c r="O301" s="22"/>
      <c r="P301" s="22"/>
      <c r="Q301" s="22"/>
    </row>
    <row r="302" spans="3:21" ht="15" customHeight="1" x14ac:dyDescent="0.3">
      <c r="C302" s="201">
        <v>39</v>
      </c>
      <c r="D302" s="416" t="s">
        <v>78</v>
      </c>
      <c r="E302" s="65" t="s">
        <v>95</v>
      </c>
      <c r="F302" s="65">
        <v>2.6</v>
      </c>
      <c r="G302" s="169">
        <f>VLOOKUP($C302,INSUMOS!$C:$I,6,)</f>
        <v>5.35</v>
      </c>
      <c r="H302" s="417">
        <f>ROUND(G302/F302,2)</f>
        <v>2.06</v>
      </c>
      <c r="I302" s="22"/>
      <c r="J302" s="66">
        <v>3.4929999999999999</v>
      </c>
      <c r="K302" s="67"/>
      <c r="L302" s="47" t="s">
        <v>41</v>
      </c>
      <c r="M302" s="47"/>
      <c r="N302" s="22"/>
      <c r="O302" s="22"/>
      <c r="P302" s="22"/>
      <c r="Q302" s="22"/>
    </row>
    <row r="303" spans="3:21" ht="15" customHeight="1" x14ac:dyDescent="0.3">
      <c r="D303" s="366" t="s">
        <v>123</v>
      </c>
      <c r="E303" s="30" t="s">
        <v>87</v>
      </c>
      <c r="F303" s="81">
        <f>J308*F271</f>
        <v>5200</v>
      </c>
      <c r="G303" s="167">
        <f>H302</f>
        <v>2.06</v>
      </c>
      <c r="H303" s="367">
        <f>ROUND(F303*G303,2)</f>
        <v>10712</v>
      </c>
      <c r="I303" s="29"/>
      <c r="J303" s="32">
        <v>1.75</v>
      </c>
      <c r="K303" s="67"/>
      <c r="L303" s="47" t="s">
        <v>42</v>
      </c>
      <c r="M303" s="47"/>
      <c r="N303" s="22"/>
      <c r="O303" s="22"/>
      <c r="P303" s="22"/>
      <c r="Q303" s="22"/>
    </row>
    <row r="304" spans="3:21" ht="15" customHeight="1" x14ac:dyDescent="0.3">
      <c r="D304" s="366"/>
      <c r="E304" s="30"/>
      <c r="F304" s="30"/>
      <c r="G304" s="32"/>
      <c r="H304" s="367"/>
      <c r="I304" s="53"/>
      <c r="J304" s="22"/>
      <c r="K304" s="29"/>
      <c r="L304" s="47" t="s">
        <v>43</v>
      </c>
      <c r="M304" s="47"/>
      <c r="N304" s="22"/>
      <c r="O304" s="22"/>
      <c r="P304" s="22"/>
      <c r="Q304" s="22"/>
    </row>
    <row r="305" spans="3:17" ht="15" customHeight="1" x14ac:dyDescent="0.3">
      <c r="D305" s="366" t="s">
        <v>96</v>
      </c>
      <c r="E305" s="30" t="s">
        <v>17</v>
      </c>
      <c r="F305" s="78">
        <v>0.03</v>
      </c>
      <c r="G305" s="32">
        <f>H303</f>
        <v>10712</v>
      </c>
      <c r="H305" s="367">
        <f>ROUND((F305*G305),2)</f>
        <v>321.36</v>
      </c>
      <c r="I305" s="53"/>
      <c r="J305" s="22"/>
      <c r="K305" s="29"/>
      <c r="L305" s="47" t="s">
        <v>44</v>
      </c>
      <c r="M305" s="47"/>
      <c r="N305" s="22"/>
      <c r="O305" s="22"/>
      <c r="P305" s="22"/>
      <c r="Q305" s="22"/>
    </row>
    <row r="306" spans="3:17" ht="15" customHeight="1" thickBot="1" x14ac:dyDescent="0.35">
      <c r="D306" s="418"/>
      <c r="E306" s="68"/>
      <c r="F306" s="68"/>
      <c r="G306" s="69"/>
      <c r="H306" s="367"/>
      <c r="I306" s="22"/>
      <c r="J306" s="22"/>
      <c r="K306" s="22"/>
      <c r="L306" s="22"/>
      <c r="M306" s="22"/>
      <c r="N306" s="22"/>
      <c r="O306" s="22"/>
      <c r="P306" s="22"/>
      <c r="Q306" s="22"/>
    </row>
    <row r="307" spans="3:17" ht="15" customHeight="1" thickBot="1" x14ac:dyDescent="0.35">
      <c r="D307" s="489" t="s">
        <v>23</v>
      </c>
      <c r="E307" s="490"/>
      <c r="F307" s="490"/>
      <c r="G307" s="491"/>
      <c r="H307" s="379">
        <f>H303+H305</f>
        <v>11033.36</v>
      </c>
      <c r="I307" s="22"/>
      <c r="J307" s="22"/>
      <c r="K307" s="22"/>
      <c r="L307" s="22"/>
      <c r="M307" s="22"/>
      <c r="N307" s="22"/>
      <c r="O307" s="22"/>
      <c r="P307" s="22"/>
      <c r="Q307" s="22"/>
    </row>
    <row r="308" spans="3:17" ht="15" customHeight="1" thickBot="1" x14ac:dyDescent="0.35">
      <c r="D308" s="502"/>
      <c r="E308" s="503"/>
      <c r="F308" s="503"/>
      <c r="G308" s="503"/>
      <c r="H308" s="504"/>
      <c r="I308" s="22"/>
      <c r="J308" s="84">
        <f>260*20</f>
        <v>5200</v>
      </c>
      <c r="K308" s="84">
        <f>J294/8</f>
        <v>0</v>
      </c>
      <c r="L308" s="22"/>
      <c r="M308" s="505" t="s">
        <v>5975</v>
      </c>
      <c r="N308" s="503"/>
      <c r="O308" s="503"/>
      <c r="P308" s="503"/>
      <c r="Q308" s="506"/>
    </row>
    <row r="309" spans="3:17" ht="30" customHeight="1" thickBot="1" x14ac:dyDescent="0.35">
      <c r="D309" s="492" t="s">
        <v>9233</v>
      </c>
      <c r="E309" s="493"/>
      <c r="F309" s="493"/>
      <c r="G309" s="494"/>
      <c r="H309" s="401">
        <f>SUM(H274,H281,H298,H307)</f>
        <v>37167.630000000005</v>
      </c>
      <c r="I309" s="62"/>
      <c r="J309" s="22"/>
      <c r="K309" s="22"/>
      <c r="L309" s="22"/>
      <c r="M309" s="22"/>
      <c r="N309" s="22"/>
      <c r="O309" s="22"/>
      <c r="P309" s="22"/>
      <c r="Q309" s="22"/>
    </row>
    <row r="310" spans="3:17" ht="19.95" customHeight="1" x14ac:dyDescent="0.3">
      <c r="D310" s="495" t="str">
        <f>VLOOKUP(C313,INSUMOS!C:O,3,FALSE)</f>
        <v>Balança rodoviária - 80.000 kg</v>
      </c>
      <c r="E310" s="496"/>
      <c r="F310" s="496"/>
      <c r="G310" s="496"/>
      <c r="H310" s="497"/>
      <c r="I310" s="22"/>
      <c r="J310" s="22"/>
      <c r="K310" s="22"/>
      <c r="L310" s="22"/>
      <c r="M310" s="22"/>
      <c r="N310" s="22"/>
      <c r="O310" s="22"/>
      <c r="P310" s="22"/>
      <c r="Q310" s="22"/>
    </row>
    <row r="311" spans="3:17" ht="19.95" customHeight="1" thickBot="1" x14ac:dyDescent="0.35">
      <c r="D311" s="360" t="s">
        <v>6039</v>
      </c>
      <c r="E311" s="22"/>
      <c r="F311" s="22"/>
      <c r="G311" s="22"/>
      <c r="H311" s="419"/>
      <c r="I311" s="22"/>
      <c r="J311" s="22"/>
      <c r="K311" s="22"/>
      <c r="L311" s="22"/>
      <c r="M311" s="22"/>
      <c r="N311" s="22"/>
      <c r="O311" s="22"/>
      <c r="P311" s="22"/>
      <c r="Q311" s="22"/>
    </row>
    <row r="312" spans="3:17" ht="15" customHeight="1" thickBot="1" x14ac:dyDescent="0.35">
      <c r="D312" s="362" t="s">
        <v>6</v>
      </c>
      <c r="E312" s="24" t="s">
        <v>7</v>
      </c>
      <c r="F312" s="24" t="s">
        <v>8</v>
      </c>
      <c r="G312" s="25" t="s">
        <v>9</v>
      </c>
      <c r="H312" s="363" t="s">
        <v>10</v>
      </c>
      <c r="I312" s="62"/>
      <c r="J312" s="22"/>
      <c r="K312" s="22"/>
      <c r="L312" s="22"/>
      <c r="M312" s="22"/>
      <c r="N312" s="22"/>
      <c r="O312" s="22"/>
      <c r="P312" s="22"/>
      <c r="Q312" s="22"/>
    </row>
    <row r="313" spans="3:17" ht="15" customHeight="1" x14ac:dyDescent="0.3">
      <c r="C313" s="201">
        <v>35</v>
      </c>
      <c r="D313" s="406" t="s">
        <v>34</v>
      </c>
      <c r="E313" s="56" t="s">
        <v>35</v>
      </c>
      <c r="F313" s="59"/>
      <c r="G313" s="175">
        <f>J313*(1-$K313)</f>
        <v>19386.954000000002</v>
      </c>
      <c r="H313" s="407">
        <f>F313*G313</f>
        <v>0</v>
      </c>
      <c r="I313" s="58"/>
      <c r="J313" s="63">
        <f>VLOOKUP(C313,INSUMOS!C:I,6,FALSE)</f>
        <v>129246.36</v>
      </c>
      <c r="K313" s="174">
        <v>0.85</v>
      </c>
      <c r="L313" s="22" t="s">
        <v>5978</v>
      </c>
      <c r="M313" s="22"/>
      <c r="N313" s="22"/>
      <c r="O313" s="22"/>
      <c r="P313" s="22"/>
      <c r="Q313" s="22"/>
    </row>
    <row r="314" spans="3:17" ht="15" customHeight="1" x14ac:dyDescent="0.3">
      <c r="D314" s="406" t="s">
        <v>115</v>
      </c>
      <c r="E314" s="56" t="s">
        <v>17</v>
      </c>
      <c r="F314" s="59">
        <v>100</v>
      </c>
      <c r="G314" s="57">
        <f>H313</f>
        <v>0</v>
      </c>
      <c r="H314" s="407">
        <f>ROUND(G314*(F314/100),2)</f>
        <v>0</v>
      </c>
      <c r="I314" s="58"/>
      <c r="J314" s="63">
        <f>J313*(1-$K$146)</f>
        <v>71085.498000000007</v>
      </c>
      <c r="K314" s="174">
        <v>0.45</v>
      </c>
      <c r="L314" s="22" t="s">
        <v>5979</v>
      </c>
      <c r="M314" s="22"/>
      <c r="N314" s="22"/>
      <c r="O314" s="22"/>
      <c r="P314" s="22"/>
      <c r="Q314" s="22"/>
    </row>
    <row r="315" spans="3:17" ht="15" customHeight="1" thickBot="1" x14ac:dyDescent="0.35">
      <c r="D315" s="406" t="s">
        <v>36</v>
      </c>
      <c r="E315" s="56" t="s">
        <v>11</v>
      </c>
      <c r="F315" s="59">
        <v>12</v>
      </c>
      <c r="G315" s="57">
        <f>H314</f>
        <v>0</v>
      </c>
      <c r="H315" s="407">
        <f>ROUND(G315/F315,2)</f>
        <v>0</v>
      </c>
      <c r="I315" s="58"/>
      <c r="J315" s="22"/>
      <c r="K315" s="22"/>
      <c r="L315" s="22"/>
      <c r="M315" s="22"/>
      <c r="N315" s="22"/>
      <c r="O315" s="22"/>
      <c r="P315" s="22"/>
      <c r="Q315" s="22"/>
    </row>
    <row r="316" spans="3:17" ht="15" customHeight="1" thickBot="1" x14ac:dyDescent="0.35">
      <c r="D316" s="489" t="s">
        <v>23</v>
      </c>
      <c r="E316" s="490"/>
      <c r="F316" s="490"/>
      <c r="G316" s="491"/>
      <c r="H316" s="379">
        <f>SUBTOTAL(9,H315)</f>
        <v>0</v>
      </c>
      <c r="I316" s="185"/>
      <c r="J316" s="22"/>
      <c r="K316" s="22"/>
      <c r="L316" s="22"/>
      <c r="M316" s="22"/>
      <c r="N316" s="22"/>
      <c r="O316" s="22"/>
      <c r="P316" s="22"/>
      <c r="Q316" s="22"/>
    </row>
    <row r="317" spans="3:17" ht="19.95" customHeight="1" x14ac:dyDescent="0.3">
      <c r="D317" s="408"/>
      <c r="E317" s="409"/>
      <c r="F317" s="409"/>
      <c r="G317" s="409"/>
      <c r="H317" s="410"/>
      <c r="I317" s="58"/>
      <c r="J317" s="58"/>
      <c r="K317" s="58"/>
      <c r="L317" s="58"/>
      <c r="M317" s="58"/>
      <c r="N317" s="58"/>
      <c r="O317" s="58"/>
      <c r="P317" s="58"/>
      <c r="Q317" s="58"/>
    </row>
    <row r="318" spans="3:17" ht="19.95" customHeight="1" thickBot="1" x14ac:dyDescent="0.35">
      <c r="D318" s="360" t="s">
        <v>6040</v>
      </c>
      <c r="E318" s="22"/>
      <c r="F318" s="22"/>
      <c r="G318" s="22"/>
      <c r="H318" s="419"/>
      <c r="I318" s="58"/>
      <c r="J318" s="22"/>
      <c r="K318" s="22"/>
      <c r="L318" s="22"/>
      <c r="M318" s="22"/>
      <c r="N318" s="22"/>
      <c r="O318" s="22"/>
      <c r="P318" s="22"/>
      <c r="Q318" s="22"/>
    </row>
    <row r="319" spans="3:17" ht="15" customHeight="1" thickBot="1" x14ac:dyDescent="0.35">
      <c r="D319" s="362" t="s">
        <v>6</v>
      </c>
      <c r="E319" s="24" t="s">
        <v>7</v>
      </c>
      <c r="F319" s="24" t="s">
        <v>8</v>
      </c>
      <c r="G319" s="25" t="s">
        <v>9</v>
      </c>
      <c r="H319" s="363" t="s">
        <v>10</v>
      </c>
      <c r="I319" s="55"/>
      <c r="J319" s="22"/>
      <c r="K319" s="22"/>
      <c r="L319" s="22"/>
      <c r="M319" s="22"/>
      <c r="N319" s="22"/>
      <c r="O319" s="22"/>
      <c r="P319" s="22"/>
      <c r="Q319" s="22"/>
    </row>
    <row r="320" spans="3:17" ht="15" customHeight="1" x14ac:dyDescent="0.3">
      <c r="D320" s="406" t="s">
        <v>38</v>
      </c>
      <c r="E320" s="56" t="s">
        <v>35</v>
      </c>
      <c r="F320" s="59">
        <f>F313</f>
        <v>0</v>
      </c>
      <c r="G320" s="57">
        <f>G313</f>
        <v>19386.954000000002</v>
      </c>
      <c r="H320" s="407">
        <f>F320*G320</f>
        <v>0</v>
      </c>
      <c r="I320" s="33"/>
      <c r="J320" s="22"/>
      <c r="K320" s="22"/>
      <c r="L320" s="22"/>
      <c r="M320" s="22"/>
      <c r="N320" s="22"/>
      <c r="O320" s="22"/>
      <c r="P320" s="22"/>
      <c r="Q320" s="22"/>
    </row>
    <row r="321" spans="3:17" ht="15" customHeight="1" thickBot="1" x14ac:dyDescent="0.35">
      <c r="D321" s="406" t="s">
        <v>39</v>
      </c>
      <c r="E321" s="56" t="s">
        <v>17</v>
      </c>
      <c r="F321" s="61">
        <v>0.5</v>
      </c>
      <c r="G321" s="57">
        <f>H320</f>
        <v>0</v>
      </c>
      <c r="H321" s="407">
        <f>ROUND(G321*(F321/100),2)</f>
        <v>0</v>
      </c>
      <c r="I321" s="33"/>
      <c r="J321" s="22"/>
      <c r="K321" s="22"/>
      <c r="L321" s="22"/>
      <c r="M321" s="22"/>
      <c r="N321" s="22"/>
      <c r="O321" s="22"/>
      <c r="P321" s="22"/>
      <c r="Q321" s="22"/>
    </row>
    <row r="322" spans="3:17" ht="15" customHeight="1" thickBot="1" x14ac:dyDescent="0.35">
      <c r="D322" s="489" t="s">
        <v>23</v>
      </c>
      <c r="E322" s="490"/>
      <c r="F322" s="490"/>
      <c r="G322" s="491"/>
      <c r="H322" s="379">
        <f>SUBTOTAL(9,H321)</f>
        <v>0</v>
      </c>
      <c r="I322" s="185"/>
      <c r="J322" s="22"/>
      <c r="K322" s="22"/>
      <c r="L322" s="22"/>
      <c r="M322" s="22"/>
      <c r="N322" s="22"/>
      <c r="O322" s="22"/>
      <c r="P322" s="22"/>
      <c r="Q322" s="22"/>
    </row>
    <row r="323" spans="3:17" ht="15" customHeight="1" thickBot="1" x14ac:dyDescent="0.35">
      <c r="D323" s="380"/>
      <c r="E323" s="79"/>
      <c r="F323" s="79"/>
      <c r="G323" s="80"/>
      <c r="H323" s="379"/>
      <c r="I323" s="33"/>
      <c r="J323" s="22"/>
      <c r="K323" s="22"/>
      <c r="L323" s="22"/>
      <c r="M323" s="22"/>
      <c r="N323" s="22"/>
      <c r="O323" s="22"/>
      <c r="P323" s="22"/>
      <c r="Q323" s="22"/>
    </row>
    <row r="324" spans="3:17" ht="15" customHeight="1" thickBot="1" x14ac:dyDescent="0.35">
      <c r="D324" s="498" t="s">
        <v>6038</v>
      </c>
      <c r="E324" s="490"/>
      <c r="F324" s="490"/>
      <c r="G324" s="491"/>
      <c r="H324" s="379">
        <f>SUM(H322,H316)</f>
        <v>0</v>
      </c>
      <c r="I324" s="62"/>
      <c r="J324" s="22"/>
      <c r="K324" s="22"/>
      <c r="L324" s="22"/>
      <c r="M324" s="22"/>
      <c r="N324" s="22"/>
      <c r="O324" s="22"/>
      <c r="P324" s="22"/>
      <c r="Q324" s="22"/>
    </row>
    <row r="325" spans="3:17" ht="15" customHeight="1" thickBot="1" x14ac:dyDescent="0.35">
      <c r="D325" s="400"/>
      <c r="E325" s="22"/>
      <c r="F325" s="22"/>
      <c r="G325" s="22"/>
      <c r="H325" s="361"/>
      <c r="I325" s="22"/>
      <c r="J325" s="22"/>
      <c r="K325" s="22"/>
      <c r="L325" s="22"/>
      <c r="M325" s="22"/>
      <c r="N325" s="22"/>
      <c r="O325" s="22"/>
      <c r="P325" s="22"/>
      <c r="Q325" s="22"/>
    </row>
    <row r="326" spans="3:17" ht="30" customHeight="1" thickBot="1" x14ac:dyDescent="0.35">
      <c r="D326" s="492" t="s">
        <v>9234</v>
      </c>
      <c r="E326" s="493"/>
      <c r="F326" s="493"/>
      <c r="G326" s="494"/>
      <c r="H326" s="401">
        <f>H324</f>
        <v>0</v>
      </c>
      <c r="I326" s="22"/>
      <c r="J326" s="22"/>
      <c r="K326" s="22"/>
      <c r="L326" s="22"/>
      <c r="M326" s="22"/>
      <c r="N326" s="22"/>
      <c r="O326" s="22"/>
      <c r="P326" s="22"/>
      <c r="Q326" s="22"/>
    </row>
    <row r="327" spans="3:17" ht="19.95" customHeight="1" x14ac:dyDescent="0.3">
      <c r="D327" s="495" t="str">
        <f>VLOOKUP(C330,INSUMOS!C:O,3,FALSE)</f>
        <v>Peneira Separadora</v>
      </c>
      <c r="E327" s="496"/>
      <c r="F327" s="496"/>
      <c r="G327" s="496"/>
      <c r="H327" s="497"/>
      <c r="I327" s="22"/>
      <c r="J327" s="22"/>
      <c r="K327" s="22"/>
      <c r="L327" s="22"/>
      <c r="M327" s="22"/>
      <c r="N327" s="22"/>
      <c r="O327" s="22"/>
      <c r="P327" s="22"/>
      <c r="Q327" s="22"/>
    </row>
    <row r="328" spans="3:17" ht="19.95" customHeight="1" thickBot="1" x14ac:dyDescent="0.35">
      <c r="D328" s="360" t="s">
        <v>6041</v>
      </c>
      <c r="E328" s="22"/>
      <c r="F328" s="22"/>
      <c r="G328" s="22"/>
      <c r="H328" s="419"/>
      <c r="I328" s="22"/>
      <c r="J328" s="22"/>
      <c r="K328" s="22"/>
      <c r="L328" s="22"/>
      <c r="M328" s="22"/>
      <c r="N328" s="22"/>
      <c r="O328" s="22"/>
      <c r="P328" s="22"/>
      <c r="Q328" s="22"/>
    </row>
    <row r="329" spans="3:17" ht="15" customHeight="1" thickBot="1" x14ac:dyDescent="0.35">
      <c r="D329" s="362" t="s">
        <v>6</v>
      </c>
      <c r="E329" s="24" t="s">
        <v>7</v>
      </c>
      <c r="F329" s="24" t="s">
        <v>8</v>
      </c>
      <c r="G329" s="25" t="s">
        <v>9</v>
      </c>
      <c r="H329" s="363" t="s">
        <v>10</v>
      </c>
      <c r="I329" s="62"/>
      <c r="J329" s="22"/>
      <c r="K329" s="22"/>
      <c r="L329" s="22"/>
      <c r="M329" s="22"/>
      <c r="N329" s="22"/>
      <c r="O329" s="22"/>
      <c r="P329" s="22"/>
      <c r="Q329" s="22"/>
    </row>
    <row r="330" spans="3:17" ht="15" customHeight="1" x14ac:dyDescent="0.3">
      <c r="C330" s="201">
        <v>36</v>
      </c>
      <c r="D330" s="406" t="s">
        <v>34</v>
      </c>
      <c r="E330" s="56" t="s">
        <v>35</v>
      </c>
      <c r="F330" s="59"/>
      <c r="G330" s="175">
        <f>J330*(1-$K330)</f>
        <v>785.97900000000004</v>
      </c>
      <c r="H330" s="407">
        <f>F330*G330</f>
        <v>0</v>
      </c>
      <c r="I330" s="58"/>
      <c r="J330" s="63">
        <f>VLOOKUP(C330,INSUMOS!C:I,6,FALSE)</f>
        <v>5239.8599999999997</v>
      </c>
      <c r="K330" s="174">
        <v>0.85</v>
      </c>
      <c r="L330" s="22" t="s">
        <v>5978</v>
      </c>
      <c r="M330" s="22"/>
      <c r="N330" s="22"/>
      <c r="O330" s="22"/>
      <c r="P330" s="22"/>
      <c r="Q330" s="22"/>
    </row>
    <row r="331" spans="3:17" ht="15" customHeight="1" x14ac:dyDescent="0.3">
      <c r="D331" s="406" t="s">
        <v>115</v>
      </c>
      <c r="E331" s="56" t="s">
        <v>17</v>
      </c>
      <c r="F331" s="59">
        <v>100</v>
      </c>
      <c r="G331" s="57">
        <f>H330</f>
        <v>0</v>
      </c>
      <c r="H331" s="407">
        <f>ROUND(G331*(F331/100),2)</f>
        <v>0</v>
      </c>
      <c r="I331" s="58"/>
      <c r="J331" s="63">
        <f>J330*(1-$K$146)</f>
        <v>2881.9230000000002</v>
      </c>
      <c r="K331" s="174">
        <v>0.45</v>
      </c>
      <c r="L331" s="22" t="s">
        <v>5979</v>
      </c>
      <c r="M331" s="22"/>
      <c r="N331" s="22"/>
      <c r="O331" s="22"/>
      <c r="P331" s="22"/>
      <c r="Q331" s="22"/>
    </row>
    <row r="332" spans="3:17" ht="15" customHeight="1" thickBot="1" x14ac:dyDescent="0.35">
      <c r="D332" s="406" t="s">
        <v>36</v>
      </c>
      <c r="E332" s="56" t="s">
        <v>11</v>
      </c>
      <c r="F332" s="59">
        <v>12</v>
      </c>
      <c r="G332" s="57">
        <f>H331</f>
        <v>0</v>
      </c>
      <c r="H332" s="407">
        <f>ROUND(G332/F332,2)</f>
        <v>0</v>
      </c>
      <c r="I332" s="58"/>
      <c r="J332" s="22"/>
      <c r="K332" s="22"/>
      <c r="L332" s="22"/>
      <c r="M332" s="22"/>
      <c r="N332" s="22"/>
      <c r="O332" s="22"/>
      <c r="P332" s="22"/>
      <c r="Q332" s="22"/>
    </row>
    <row r="333" spans="3:17" ht="15" customHeight="1" thickBot="1" x14ac:dyDescent="0.35">
      <c r="D333" s="489" t="s">
        <v>23</v>
      </c>
      <c r="E333" s="490"/>
      <c r="F333" s="490"/>
      <c r="G333" s="491"/>
      <c r="H333" s="379">
        <f>SUBTOTAL(9,H332)</f>
        <v>0</v>
      </c>
      <c r="I333" s="185"/>
      <c r="J333" s="22"/>
      <c r="K333" s="22"/>
      <c r="L333" s="22"/>
      <c r="M333" s="22"/>
      <c r="N333" s="22"/>
      <c r="O333" s="22"/>
      <c r="P333" s="22"/>
      <c r="Q333" s="22"/>
    </row>
    <row r="334" spans="3:17" ht="19.95" customHeight="1" x14ac:dyDescent="0.3">
      <c r="D334" s="408"/>
      <c r="E334" s="409"/>
      <c r="F334" s="409"/>
      <c r="G334" s="409"/>
      <c r="H334" s="410"/>
      <c r="I334" s="58"/>
      <c r="J334" s="58"/>
      <c r="K334" s="58"/>
      <c r="L334" s="58"/>
      <c r="M334" s="58"/>
      <c r="N334" s="58"/>
      <c r="O334" s="58"/>
      <c r="P334" s="58"/>
      <c r="Q334" s="58"/>
    </row>
    <row r="335" spans="3:17" ht="19.95" customHeight="1" thickBot="1" x14ac:dyDescent="0.35">
      <c r="D335" s="360" t="s">
        <v>6042</v>
      </c>
      <c r="E335" s="22"/>
      <c r="F335" s="22"/>
      <c r="G335" s="22"/>
      <c r="H335" s="419"/>
      <c r="I335" s="58"/>
      <c r="J335" s="22"/>
      <c r="K335" s="22"/>
      <c r="L335" s="22"/>
      <c r="M335" s="22"/>
      <c r="N335" s="22"/>
      <c r="O335" s="22"/>
      <c r="P335" s="22"/>
      <c r="Q335" s="22"/>
    </row>
    <row r="336" spans="3:17" ht="15" customHeight="1" thickBot="1" x14ac:dyDescent="0.35">
      <c r="D336" s="362" t="s">
        <v>6</v>
      </c>
      <c r="E336" s="24" t="s">
        <v>7</v>
      </c>
      <c r="F336" s="24" t="s">
        <v>8</v>
      </c>
      <c r="G336" s="25" t="s">
        <v>9</v>
      </c>
      <c r="H336" s="363" t="s">
        <v>10</v>
      </c>
      <c r="I336" s="55"/>
      <c r="J336" s="22"/>
      <c r="K336" s="22"/>
      <c r="L336" s="22"/>
      <c r="M336" s="22"/>
      <c r="N336" s="22"/>
      <c r="O336" s="22"/>
      <c r="P336" s="22"/>
      <c r="Q336" s="22"/>
    </row>
    <row r="337" spans="3:17" ht="15" customHeight="1" x14ac:dyDescent="0.3">
      <c r="D337" s="406" t="s">
        <v>38</v>
      </c>
      <c r="E337" s="56" t="s">
        <v>35</v>
      </c>
      <c r="F337" s="59">
        <f>F330</f>
        <v>0</v>
      </c>
      <c r="G337" s="57">
        <f>G330</f>
        <v>785.97900000000004</v>
      </c>
      <c r="H337" s="407">
        <f>F337*G337</f>
        <v>0</v>
      </c>
      <c r="I337" s="33"/>
      <c r="J337" s="22"/>
      <c r="K337" s="22"/>
      <c r="L337" s="22"/>
      <c r="M337" s="22"/>
      <c r="N337" s="22"/>
      <c r="O337" s="22"/>
      <c r="P337" s="22"/>
      <c r="Q337" s="22"/>
    </row>
    <row r="338" spans="3:17" ht="15" customHeight="1" thickBot="1" x14ac:dyDescent="0.35">
      <c r="D338" s="406" t="s">
        <v>39</v>
      </c>
      <c r="E338" s="56" t="s">
        <v>17</v>
      </c>
      <c r="F338" s="61">
        <v>0.5</v>
      </c>
      <c r="G338" s="57">
        <f>H337</f>
        <v>0</v>
      </c>
      <c r="H338" s="407">
        <f>ROUND(G338*(F338/100),2)</f>
        <v>0</v>
      </c>
      <c r="I338" s="33"/>
      <c r="J338" s="22"/>
      <c r="K338" s="22"/>
      <c r="L338" s="22"/>
      <c r="M338" s="22"/>
      <c r="N338" s="22"/>
      <c r="O338" s="22"/>
      <c r="P338" s="22"/>
      <c r="Q338" s="22"/>
    </row>
    <row r="339" spans="3:17" ht="15" customHeight="1" thickBot="1" x14ac:dyDescent="0.35">
      <c r="D339" s="489" t="s">
        <v>23</v>
      </c>
      <c r="E339" s="490"/>
      <c r="F339" s="490"/>
      <c r="G339" s="491"/>
      <c r="H339" s="379">
        <f>SUBTOTAL(9,H338)</f>
        <v>0</v>
      </c>
      <c r="I339" s="185"/>
      <c r="J339" s="22"/>
      <c r="K339" s="22"/>
      <c r="L339" s="22"/>
      <c r="M339" s="22"/>
      <c r="N339" s="22"/>
      <c r="O339" s="22"/>
      <c r="P339" s="22"/>
      <c r="Q339" s="22"/>
    </row>
    <row r="340" spans="3:17" ht="15" customHeight="1" thickBot="1" x14ac:dyDescent="0.35">
      <c r="D340" s="380"/>
      <c r="E340" s="79"/>
      <c r="F340" s="79"/>
      <c r="G340" s="80"/>
      <c r="H340" s="379"/>
      <c r="I340" s="33"/>
      <c r="J340" s="22"/>
      <c r="K340" s="22"/>
      <c r="L340" s="22"/>
      <c r="M340" s="22"/>
      <c r="N340" s="22"/>
      <c r="O340" s="22"/>
      <c r="P340" s="22"/>
      <c r="Q340" s="22"/>
    </row>
    <row r="341" spans="3:17" ht="30" customHeight="1" thickBot="1" x14ac:dyDescent="0.35">
      <c r="D341" s="492" t="s">
        <v>6038</v>
      </c>
      <c r="E341" s="493"/>
      <c r="F341" s="493"/>
      <c r="G341" s="494"/>
      <c r="H341" s="401">
        <f>SUM(H339,H333)</f>
        <v>0</v>
      </c>
      <c r="I341" s="62"/>
      <c r="J341" s="22"/>
      <c r="K341" s="22"/>
      <c r="L341" s="22"/>
      <c r="M341" s="22"/>
      <c r="N341" s="22"/>
      <c r="O341" s="22"/>
      <c r="P341" s="22"/>
      <c r="Q341" s="22"/>
    </row>
    <row r="342" spans="3:17" ht="19.95" customHeight="1" x14ac:dyDescent="0.3">
      <c r="D342" s="495" t="str">
        <f>VLOOKUP(C345,INSUMOS!C:O,3,FALSE)</f>
        <v>Esteira de triagem</v>
      </c>
      <c r="E342" s="496"/>
      <c r="F342" s="496"/>
      <c r="G342" s="496"/>
      <c r="H342" s="497"/>
      <c r="I342" s="22"/>
      <c r="J342" s="22"/>
      <c r="K342" s="22"/>
      <c r="L342" s="22"/>
      <c r="M342" s="22"/>
      <c r="N342" s="22"/>
      <c r="O342" s="22"/>
      <c r="P342" s="22"/>
      <c r="Q342" s="22"/>
    </row>
    <row r="343" spans="3:17" ht="19.95" customHeight="1" thickBot="1" x14ac:dyDescent="0.35">
      <c r="D343" s="360" t="s">
        <v>6041</v>
      </c>
      <c r="E343" s="22"/>
      <c r="F343" s="22"/>
      <c r="G343" s="22"/>
      <c r="H343" s="419"/>
      <c r="I343" s="22"/>
      <c r="J343" s="22"/>
      <c r="K343" s="22"/>
      <c r="L343" s="22"/>
      <c r="M343" s="22"/>
      <c r="N343" s="22"/>
      <c r="O343" s="22"/>
      <c r="P343" s="22"/>
      <c r="Q343" s="22"/>
    </row>
    <row r="344" spans="3:17" ht="15" customHeight="1" thickBot="1" x14ac:dyDescent="0.35">
      <c r="D344" s="362" t="s">
        <v>6</v>
      </c>
      <c r="E344" s="24" t="s">
        <v>7</v>
      </c>
      <c r="F344" s="24" t="s">
        <v>8</v>
      </c>
      <c r="G344" s="25" t="s">
        <v>9</v>
      </c>
      <c r="H344" s="363" t="s">
        <v>10</v>
      </c>
      <c r="I344" s="62"/>
      <c r="J344" s="22"/>
      <c r="K344" s="22"/>
      <c r="L344" s="22"/>
      <c r="M344" s="22"/>
      <c r="N344" s="22"/>
      <c r="O344" s="22"/>
      <c r="P344" s="22"/>
      <c r="Q344" s="22"/>
    </row>
    <row r="345" spans="3:17" ht="15" customHeight="1" x14ac:dyDescent="0.3">
      <c r="C345" s="201">
        <v>37</v>
      </c>
      <c r="D345" s="406" t="s">
        <v>34</v>
      </c>
      <c r="E345" s="56" t="s">
        <v>35</v>
      </c>
      <c r="F345" s="59">
        <v>0</v>
      </c>
      <c r="G345" s="175">
        <f>J345*(1-$K345)</f>
        <v>6001.2900000000009</v>
      </c>
      <c r="H345" s="407">
        <f>F345*G345</f>
        <v>0</v>
      </c>
      <c r="I345" s="58"/>
      <c r="J345" s="63">
        <f>VLOOKUP(C345,INSUMOS!C:I,6,FALSE)</f>
        <v>40008.6</v>
      </c>
      <c r="K345" s="174">
        <v>0.85</v>
      </c>
      <c r="L345" s="22" t="s">
        <v>5978</v>
      </c>
      <c r="M345" s="22"/>
      <c r="N345" s="22"/>
      <c r="O345" s="22"/>
      <c r="P345" s="22"/>
      <c r="Q345" s="22"/>
    </row>
    <row r="346" spans="3:17" ht="15" customHeight="1" x14ac:dyDescent="0.3">
      <c r="D346" s="406" t="s">
        <v>115</v>
      </c>
      <c r="E346" s="56" t="s">
        <v>17</v>
      </c>
      <c r="F346" s="59">
        <v>100</v>
      </c>
      <c r="G346" s="57">
        <f>H345</f>
        <v>0</v>
      </c>
      <c r="H346" s="407">
        <f>ROUND(G346*(F346/100),2)</f>
        <v>0</v>
      </c>
      <c r="I346" s="58"/>
      <c r="J346" s="63">
        <f>J345*(1-$K$146)</f>
        <v>22004.73</v>
      </c>
      <c r="K346" s="174">
        <v>0.45</v>
      </c>
      <c r="L346" s="22" t="s">
        <v>5979</v>
      </c>
      <c r="M346" s="22"/>
      <c r="N346" s="22"/>
      <c r="O346" s="22"/>
      <c r="P346" s="22"/>
      <c r="Q346" s="22"/>
    </row>
    <row r="347" spans="3:17" ht="15" customHeight="1" thickBot="1" x14ac:dyDescent="0.35">
      <c r="D347" s="406" t="s">
        <v>36</v>
      </c>
      <c r="E347" s="56" t="s">
        <v>11</v>
      </c>
      <c r="F347" s="59">
        <v>12</v>
      </c>
      <c r="G347" s="57">
        <f>H346</f>
        <v>0</v>
      </c>
      <c r="H347" s="407">
        <f>ROUND(G347/F347,2)</f>
        <v>0</v>
      </c>
      <c r="I347" s="58"/>
      <c r="J347" s="22"/>
      <c r="K347" s="22"/>
      <c r="L347" s="22"/>
      <c r="M347" s="22"/>
      <c r="N347" s="22"/>
      <c r="O347" s="22"/>
      <c r="P347" s="22"/>
      <c r="Q347" s="22"/>
    </row>
    <row r="348" spans="3:17" ht="15" customHeight="1" thickBot="1" x14ac:dyDescent="0.35">
      <c r="D348" s="489" t="s">
        <v>23</v>
      </c>
      <c r="E348" s="490"/>
      <c r="F348" s="490"/>
      <c r="G348" s="491"/>
      <c r="H348" s="379">
        <f>SUBTOTAL(9,H347)</f>
        <v>0</v>
      </c>
      <c r="I348" s="185"/>
      <c r="J348" s="22"/>
      <c r="K348" s="22"/>
      <c r="L348" s="22"/>
      <c r="M348" s="22"/>
      <c r="N348" s="22"/>
      <c r="O348" s="22"/>
      <c r="P348" s="22"/>
      <c r="Q348" s="22"/>
    </row>
    <row r="349" spans="3:17" ht="19.95" customHeight="1" x14ac:dyDescent="0.3">
      <c r="D349" s="408"/>
      <c r="E349" s="409"/>
      <c r="F349" s="409"/>
      <c r="G349" s="409"/>
      <c r="H349" s="410"/>
      <c r="I349" s="58"/>
      <c r="J349" s="58"/>
      <c r="K349" s="58"/>
      <c r="L349" s="58"/>
      <c r="M349" s="58"/>
      <c r="N349" s="58"/>
      <c r="O349" s="58"/>
      <c r="P349" s="58"/>
      <c r="Q349" s="58"/>
    </row>
    <row r="350" spans="3:17" ht="19.95" customHeight="1" thickBot="1" x14ac:dyDescent="0.35">
      <c r="D350" s="360" t="s">
        <v>6042</v>
      </c>
      <c r="E350" s="22"/>
      <c r="F350" s="22"/>
      <c r="G350" s="22"/>
      <c r="H350" s="419"/>
      <c r="I350" s="58"/>
      <c r="J350" s="22"/>
      <c r="K350" s="22"/>
      <c r="L350" s="22"/>
      <c r="M350" s="22"/>
      <c r="N350" s="22"/>
      <c r="O350" s="22"/>
      <c r="P350" s="22"/>
      <c r="Q350" s="22"/>
    </row>
    <row r="351" spans="3:17" ht="15" customHeight="1" thickBot="1" x14ac:dyDescent="0.35">
      <c r="D351" s="362" t="s">
        <v>6</v>
      </c>
      <c r="E351" s="24" t="s">
        <v>7</v>
      </c>
      <c r="F351" s="24" t="s">
        <v>8</v>
      </c>
      <c r="G351" s="25" t="s">
        <v>9</v>
      </c>
      <c r="H351" s="363" t="s">
        <v>10</v>
      </c>
      <c r="I351" s="55"/>
      <c r="J351" s="22"/>
      <c r="K351" s="22"/>
      <c r="L351" s="22"/>
      <c r="M351" s="22"/>
      <c r="N351" s="22"/>
      <c r="O351" s="22"/>
      <c r="P351" s="22"/>
      <c r="Q351" s="22"/>
    </row>
    <row r="352" spans="3:17" ht="15" customHeight="1" x14ac:dyDescent="0.3">
      <c r="D352" s="406" t="s">
        <v>38</v>
      </c>
      <c r="E352" s="56" t="s">
        <v>35</v>
      </c>
      <c r="F352" s="59">
        <f>F345</f>
        <v>0</v>
      </c>
      <c r="G352" s="57">
        <f>G345</f>
        <v>6001.2900000000009</v>
      </c>
      <c r="H352" s="407">
        <f>F352*G352</f>
        <v>0</v>
      </c>
      <c r="I352" s="33"/>
      <c r="J352" s="22"/>
      <c r="K352" s="22"/>
      <c r="L352" s="22"/>
      <c r="M352" s="22"/>
      <c r="N352" s="22"/>
      <c r="O352" s="22"/>
      <c r="P352" s="22"/>
      <c r="Q352" s="22"/>
    </row>
    <row r="353" spans="3:17" ht="15" customHeight="1" thickBot="1" x14ac:dyDescent="0.35">
      <c r="D353" s="406" t="s">
        <v>39</v>
      </c>
      <c r="E353" s="56" t="s">
        <v>17</v>
      </c>
      <c r="F353" s="61">
        <v>0.5</v>
      </c>
      <c r="G353" s="57">
        <f>H352</f>
        <v>0</v>
      </c>
      <c r="H353" s="407">
        <f>ROUND(G353*(F353/100),2)</f>
        <v>0</v>
      </c>
      <c r="I353" s="33"/>
      <c r="J353" s="22"/>
      <c r="K353" s="22"/>
      <c r="L353" s="22"/>
      <c r="M353" s="22"/>
      <c r="N353" s="22"/>
      <c r="O353" s="22"/>
      <c r="P353" s="22"/>
      <c r="Q353" s="22"/>
    </row>
    <row r="354" spans="3:17" ht="15" customHeight="1" thickBot="1" x14ac:dyDescent="0.35">
      <c r="D354" s="489" t="s">
        <v>23</v>
      </c>
      <c r="E354" s="490"/>
      <c r="F354" s="490"/>
      <c r="G354" s="491"/>
      <c r="H354" s="379">
        <f>SUBTOTAL(9,H353)</f>
        <v>0</v>
      </c>
      <c r="I354" s="185"/>
      <c r="J354" s="22"/>
      <c r="K354" s="22"/>
      <c r="L354" s="22"/>
      <c r="M354" s="22"/>
      <c r="N354" s="22"/>
      <c r="O354" s="22"/>
      <c r="P354" s="22"/>
      <c r="Q354" s="22"/>
    </row>
    <row r="355" spans="3:17" ht="15" customHeight="1" thickBot="1" x14ac:dyDescent="0.35">
      <c r="D355" s="380"/>
      <c r="E355" s="79"/>
      <c r="F355" s="79"/>
      <c r="G355" s="80"/>
      <c r="H355" s="379"/>
      <c r="I355" s="33"/>
      <c r="J355" s="22"/>
      <c r="K355" s="22"/>
      <c r="L355" s="22"/>
      <c r="M355" s="22"/>
      <c r="N355" s="22"/>
      <c r="O355" s="22"/>
      <c r="P355" s="22"/>
      <c r="Q355" s="22"/>
    </row>
    <row r="356" spans="3:17" ht="30" customHeight="1" thickBot="1" x14ac:dyDescent="0.35">
      <c r="D356" s="492" t="s">
        <v>6043</v>
      </c>
      <c r="E356" s="493"/>
      <c r="F356" s="493"/>
      <c r="G356" s="494"/>
      <c r="H356" s="401">
        <f>SUM(H354,H348)</f>
        <v>0</v>
      </c>
      <c r="I356" s="62"/>
      <c r="J356" s="22"/>
      <c r="K356" s="22"/>
      <c r="L356" s="22"/>
      <c r="M356" s="22"/>
      <c r="N356" s="22"/>
      <c r="O356" s="22"/>
      <c r="P356" s="22"/>
      <c r="Q356" s="22"/>
    </row>
    <row r="357" spans="3:17" ht="19.95" customHeight="1" x14ac:dyDescent="0.3">
      <c r="D357" s="495" t="str">
        <f>VLOOKUP(C360,INSUMOS!C:O,3,FALSE)</f>
        <v>Britador de mandibula ou martelo - reciclador</v>
      </c>
      <c r="E357" s="496"/>
      <c r="F357" s="496"/>
      <c r="G357" s="496"/>
      <c r="H357" s="497"/>
      <c r="I357" s="22"/>
      <c r="J357" s="22"/>
      <c r="K357" s="22"/>
      <c r="L357" s="22"/>
      <c r="M357" s="22"/>
      <c r="N357" s="22"/>
      <c r="O357" s="22"/>
      <c r="P357" s="22"/>
      <c r="Q357" s="22"/>
    </row>
    <row r="358" spans="3:17" ht="19.95" customHeight="1" thickBot="1" x14ac:dyDescent="0.35">
      <c r="D358" s="360" t="s">
        <v>6041</v>
      </c>
      <c r="E358" s="22"/>
      <c r="F358" s="22"/>
      <c r="G358" s="22"/>
      <c r="H358" s="419"/>
      <c r="I358" s="22"/>
      <c r="J358" s="22"/>
      <c r="K358" s="22"/>
      <c r="L358" s="22"/>
      <c r="M358" s="22"/>
      <c r="N358" s="22"/>
      <c r="O358" s="22"/>
      <c r="P358" s="22"/>
      <c r="Q358" s="22"/>
    </row>
    <row r="359" spans="3:17" ht="15" customHeight="1" thickBot="1" x14ac:dyDescent="0.35">
      <c r="D359" s="362" t="s">
        <v>6</v>
      </c>
      <c r="E359" s="24" t="s">
        <v>7</v>
      </c>
      <c r="F359" s="24" t="s">
        <v>8</v>
      </c>
      <c r="G359" s="25" t="s">
        <v>9</v>
      </c>
      <c r="H359" s="363" t="s">
        <v>10</v>
      </c>
      <c r="I359" s="62"/>
      <c r="J359" s="22"/>
      <c r="K359" s="22"/>
      <c r="L359" s="22"/>
      <c r="M359" s="22"/>
      <c r="N359" s="22"/>
      <c r="O359" s="22"/>
      <c r="P359" s="22"/>
      <c r="Q359" s="22"/>
    </row>
    <row r="360" spans="3:17" ht="15" customHeight="1" x14ac:dyDescent="0.3">
      <c r="C360" s="201">
        <v>48</v>
      </c>
      <c r="D360" s="406" t="s">
        <v>34</v>
      </c>
      <c r="E360" s="56" t="s">
        <v>35</v>
      </c>
      <c r="F360" s="59"/>
      <c r="G360" s="175">
        <f>J360*(1-$K360)</f>
        <v>35455</v>
      </c>
      <c r="H360" s="407">
        <f>F360*G360</f>
        <v>0</v>
      </c>
      <c r="I360" s="58"/>
      <c r="J360" s="63">
        <f>VLOOKUP(C360,INSUMOS!C:I,6,FALSE)</f>
        <v>101300</v>
      </c>
      <c r="K360" s="174">
        <v>0.65</v>
      </c>
      <c r="L360" s="22" t="s">
        <v>5978</v>
      </c>
      <c r="M360" s="22"/>
      <c r="N360" s="22"/>
      <c r="O360" s="22"/>
      <c r="P360" s="22"/>
      <c r="Q360" s="22"/>
    </row>
    <row r="361" spans="3:17" ht="15" customHeight="1" x14ac:dyDescent="0.3">
      <c r="D361" s="406" t="s">
        <v>115</v>
      </c>
      <c r="E361" s="56" t="s">
        <v>17</v>
      </c>
      <c r="F361" s="59">
        <v>100</v>
      </c>
      <c r="G361" s="57">
        <f>H360</f>
        <v>0</v>
      </c>
      <c r="H361" s="407">
        <f>ROUND(G361*(F361/100),2)</f>
        <v>0</v>
      </c>
      <c r="I361" s="58"/>
      <c r="J361" s="63">
        <f>J360*(1-$K$146)</f>
        <v>55715.000000000007</v>
      </c>
      <c r="K361" s="174">
        <v>0.45</v>
      </c>
      <c r="L361" s="22" t="s">
        <v>5979</v>
      </c>
      <c r="M361" s="22"/>
      <c r="N361" s="22"/>
      <c r="O361" s="22"/>
      <c r="P361" s="22"/>
      <c r="Q361" s="22"/>
    </row>
    <row r="362" spans="3:17" ht="15" customHeight="1" thickBot="1" x14ac:dyDescent="0.35">
      <c r="D362" s="406" t="s">
        <v>36</v>
      </c>
      <c r="E362" s="56" t="s">
        <v>11</v>
      </c>
      <c r="F362" s="59">
        <v>12</v>
      </c>
      <c r="G362" s="57">
        <f>H361</f>
        <v>0</v>
      </c>
      <c r="H362" s="407">
        <f>ROUND(G362/F362,2)</f>
        <v>0</v>
      </c>
      <c r="I362" s="58"/>
      <c r="J362" s="22"/>
      <c r="K362" s="22"/>
      <c r="L362" s="22"/>
      <c r="M362" s="22"/>
      <c r="N362" s="22"/>
      <c r="O362" s="22"/>
      <c r="P362" s="22"/>
      <c r="Q362" s="22"/>
    </row>
    <row r="363" spans="3:17" ht="15" customHeight="1" thickBot="1" x14ac:dyDescent="0.35">
      <c r="D363" s="489" t="s">
        <v>23</v>
      </c>
      <c r="E363" s="490"/>
      <c r="F363" s="490"/>
      <c r="G363" s="491"/>
      <c r="H363" s="379">
        <f>SUBTOTAL(9,H362)</f>
        <v>0</v>
      </c>
      <c r="I363" s="185"/>
      <c r="J363" s="22"/>
      <c r="K363" s="22"/>
      <c r="L363" s="22"/>
      <c r="M363" s="22"/>
      <c r="N363" s="22"/>
      <c r="O363" s="22"/>
      <c r="P363" s="22"/>
      <c r="Q363" s="22"/>
    </row>
    <row r="364" spans="3:17" ht="19.95" customHeight="1" x14ac:dyDescent="0.3">
      <c r="D364" s="408"/>
      <c r="E364" s="409"/>
      <c r="F364" s="409"/>
      <c r="G364" s="409"/>
      <c r="H364" s="410"/>
      <c r="I364" s="58"/>
      <c r="J364" s="58"/>
      <c r="K364" s="58"/>
      <c r="L364" s="58"/>
      <c r="M364" s="58"/>
      <c r="N364" s="58"/>
      <c r="O364" s="58"/>
      <c r="P364" s="58"/>
      <c r="Q364" s="58"/>
    </row>
    <row r="365" spans="3:17" ht="19.95" customHeight="1" thickBot="1" x14ac:dyDescent="0.35">
      <c r="D365" s="360" t="s">
        <v>6042</v>
      </c>
      <c r="E365" s="22"/>
      <c r="F365" s="22"/>
      <c r="G365" s="22"/>
      <c r="H365" s="419"/>
      <c r="I365" s="58"/>
      <c r="J365" s="22"/>
      <c r="K365" s="22"/>
      <c r="L365" s="22"/>
      <c r="M365" s="22"/>
      <c r="N365" s="22"/>
      <c r="O365" s="22"/>
      <c r="P365" s="22"/>
      <c r="Q365" s="22"/>
    </row>
    <row r="366" spans="3:17" ht="15" customHeight="1" thickBot="1" x14ac:dyDescent="0.35">
      <c r="D366" s="362" t="s">
        <v>6</v>
      </c>
      <c r="E366" s="24" t="s">
        <v>7</v>
      </c>
      <c r="F366" s="24" t="s">
        <v>8</v>
      </c>
      <c r="G366" s="25" t="s">
        <v>9</v>
      </c>
      <c r="H366" s="363" t="s">
        <v>10</v>
      </c>
      <c r="I366" s="55"/>
      <c r="J366" s="22"/>
      <c r="K366" s="22"/>
      <c r="L366" s="22"/>
      <c r="M366" s="22"/>
      <c r="N366" s="22"/>
      <c r="O366" s="22"/>
      <c r="P366" s="22"/>
      <c r="Q366" s="22"/>
    </row>
    <row r="367" spans="3:17" ht="15" customHeight="1" x14ac:dyDescent="0.3">
      <c r="D367" s="406" t="s">
        <v>38</v>
      </c>
      <c r="E367" s="56" t="s">
        <v>35</v>
      </c>
      <c r="F367" s="59">
        <f>F360</f>
        <v>0</v>
      </c>
      <c r="G367" s="57">
        <f>G360</f>
        <v>35455</v>
      </c>
      <c r="H367" s="407">
        <f>F367*G367</f>
        <v>0</v>
      </c>
      <c r="I367" s="33"/>
      <c r="J367" s="22"/>
      <c r="K367" s="22"/>
      <c r="L367" s="22"/>
      <c r="M367" s="22"/>
      <c r="N367" s="22"/>
      <c r="O367" s="22"/>
      <c r="P367" s="22"/>
      <c r="Q367" s="22"/>
    </row>
    <row r="368" spans="3:17" ht="15" customHeight="1" thickBot="1" x14ac:dyDescent="0.35">
      <c r="D368" s="406" t="s">
        <v>39</v>
      </c>
      <c r="E368" s="56" t="s">
        <v>17</v>
      </c>
      <c r="F368" s="61">
        <v>0.5</v>
      </c>
      <c r="G368" s="57">
        <f>H367</f>
        <v>0</v>
      </c>
      <c r="H368" s="407">
        <f>ROUND(G368*(F368/100),2)</f>
        <v>0</v>
      </c>
      <c r="I368" s="33"/>
      <c r="J368" s="22"/>
      <c r="K368" s="22"/>
      <c r="L368" s="22"/>
      <c r="M368" s="22"/>
      <c r="N368" s="22"/>
      <c r="O368" s="22"/>
      <c r="P368" s="22"/>
      <c r="Q368" s="22"/>
    </row>
    <row r="369" spans="3:17" ht="15" customHeight="1" thickBot="1" x14ac:dyDescent="0.35">
      <c r="D369" s="489" t="s">
        <v>23</v>
      </c>
      <c r="E369" s="490"/>
      <c r="F369" s="490"/>
      <c r="G369" s="491"/>
      <c r="H369" s="379">
        <f>SUBTOTAL(9,H368)</f>
        <v>0</v>
      </c>
      <c r="I369" s="185"/>
      <c r="J369" s="22"/>
      <c r="K369" s="22"/>
      <c r="L369" s="22"/>
      <c r="M369" s="22"/>
      <c r="N369" s="22"/>
      <c r="O369" s="22"/>
      <c r="P369" s="22"/>
      <c r="Q369" s="22"/>
    </row>
    <row r="370" spans="3:17" ht="15" customHeight="1" thickBot="1" x14ac:dyDescent="0.35">
      <c r="D370" s="380"/>
      <c r="E370" s="79"/>
      <c r="F370" s="79"/>
      <c r="G370" s="80"/>
      <c r="H370" s="379"/>
      <c r="I370" s="33"/>
      <c r="J370" s="22"/>
      <c r="K370" s="22"/>
      <c r="L370" s="22"/>
      <c r="M370" s="22"/>
      <c r="N370" s="22"/>
      <c r="O370" s="22"/>
      <c r="P370" s="22"/>
      <c r="Q370" s="22"/>
    </row>
    <row r="371" spans="3:17" ht="30" customHeight="1" thickBot="1" x14ac:dyDescent="0.35">
      <c r="D371" s="492" t="s">
        <v>9235</v>
      </c>
      <c r="E371" s="493"/>
      <c r="F371" s="493"/>
      <c r="G371" s="494"/>
      <c r="H371" s="401">
        <f>SUM(H369,H363)</f>
        <v>0</v>
      </c>
      <c r="I371" s="62"/>
      <c r="J371" s="22"/>
      <c r="K371" s="22"/>
      <c r="L371" s="22"/>
      <c r="M371" s="22"/>
      <c r="N371" s="22"/>
      <c r="O371" s="22"/>
      <c r="P371" s="22"/>
      <c r="Q371" s="22"/>
    </row>
    <row r="372" spans="3:17" ht="19.95" customHeight="1" x14ac:dyDescent="0.3">
      <c r="D372" s="495" t="str">
        <f>VLOOKUP(C375,INSUMOS!C:O,3,FALSE)</f>
        <v>Peneira Rotativa</v>
      </c>
      <c r="E372" s="496"/>
      <c r="F372" s="496"/>
      <c r="G372" s="496"/>
      <c r="H372" s="497"/>
      <c r="I372" s="22"/>
      <c r="J372" s="22"/>
      <c r="K372" s="22"/>
      <c r="L372" s="22"/>
      <c r="M372" s="22"/>
      <c r="N372" s="22"/>
      <c r="O372" s="22"/>
      <c r="P372" s="22"/>
      <c r="Q372" s="22"/>
    </row>
    <row r="373" spans="3:17" ht="19.95" customHeight="1" thickBot="1" x14ac:dyDescent="0.35">
      <c r="D373" s="360" t="s">
        <v>6041</v>
      </c>
      <c r="E373" s="22"/>
      <c r="F373" s="22"/>
      <c r="G373" s="22"/>
      <c r="H373" s="419"/>
      <c r="I373" s="22"/>
      <c r="J373" s="22"/>
      <c r="K373" s="22"/>
      <c r="L373" s="22"/>
      <c r="M373" s="22"/>
      <c r="N373" s="22"/>
      <c r="O373" s="22"/>
      <c r="P373" s="22"/>
      <c r="Q373" s="22"/>
    </row>
    <row r="374" spans="3:17" ht="15" customHeight="1" thickBot="1" x14ac:dyDescent="0.35">
      <c r="D374" s="362" t="s">
        <v>6</v>
      </c>
      <c r="E374" s="24" t="s">
        <v>7</v>
      </c>
      <c r="F374" s="24" t="s">
        <v>8</v>
      </c>
      <c r="G374" s="25" t="s">
        <v>9</v>
      </c>
      <c r="H374" s="363" t="s">
        <v>10</v>
      </c>
      <c r="I374" s="62"/>
      <c r="J374" s="22"/>
      <c r="K374" s="22"/>
      <c r="L374" s="22"/>
      <c r="M374" s="22"/>
      <c r="N374" s="22"/>
      <c r="O374" s="22"/>
      <c r="P374" s="22"/>
      <c r="Q374" s="22"/>
    </row>
    <row r="375" spans="3:17" ht="15" customHeight="1" x14ac:dyDescent="0.3">
      <c r="C375" s="201">
        <v>63</v>
      </c>
      <c r="D375" s="406" t="s">
        <v>34</v>
      </c>
      <c r="E375" s="56" t="s">
        <v>35</v>
      </c>
      <c r="F375" s="59">
        <v>1</v>
      </c>
      <c r="G375" s="175">
        <f>J375*(1-$K375)</f>
        <v>140000</v>
      </c>
      <c r="H375" s="407">
        <f>F375*G375</f>
        <v>140000</v>
      </c>
      <c r="I375" s="58"/>
      <c r="J375" s="63">
        <f>VLOOKUP(C375,INSUMOS!C:I,6,FALSE)</f>
        <v>140000</v>
      </c>
      <c r="K375" s="174">
        <v>0</v>
      </c>
      <c r="L375" s="22" t="s">
        <v>5978</v>
      </c>
      <c r="M375" s="22"/>
      <c r="N375" s="22"/>
      <c r="O375" s="22"/>
      <c r="P375" s="22"/>
      <c r="Q375" s="22"/>
    </row>
    <row r="376" spans="3:17" ht="15" customHeight="1" x14ac:dyDescent="0.3">
      <c r="D376" s="406" t="s">
        <v>115</v>
      </c>
      <c r="E376" s="56" t="s">
        <v>17</v>
      </c>
      <c r="F376" s="59">
        <v>100</v>
      </c>
      <c r="G376" s="57">
        <f>H375</f>
        <v>140000</v>
      </c>
      <c r="H376" s="407">
        <f>ROUND(G376*(F376/100),2)</f>
        <v>140000</v>
      </c>
      <c r="I376" s="58"/>
      <c r="J376" s="63">
        <f>J375*(1-$K$146)</f>
        <v>77000</v>
      </c>
      <c r="K376" s="174">
        <v>0.45</v>
      </c>
      <c r="L376" s="22" t="s">
        <v>5979</v>
      </c>
      <c r="M376" s="22"/>
      <c r="N376" s="22"/>
      <c r="O376" s="22"/>
      <c r="P376" s="22"/>
      <c r="Q376" s="22"/>
    </row>
    <row r="377" spans="3:17" ht="15" customHeight="1" thickBot="1" x14ac:dyDescent="0.35">
      <c r="D377" s="406" t="s">
        <v>36</v>
      </c>
      <c r="E377" s="56" t="s">
        <v>11</v>
      </c>
      <c r="F377" s="59">
        <v>12</v>
      </c>
      <c r="G377" s="57">
        <f>H376</f>
        <v>140000</v>
      </c>
      <c r="H377" s="407">
        <f>ROUND(G377/F377,2)</f>
        <v>11666.67</v>
      </c>
      <c r="I377" s="58"/>
      <c r="J377" s="22"/>
      <c r="K377" s="22"/>
      <c r="L377" s="22"/>
      <c r="M377" s="22"/>
      <c r="N377" s="22"/>
      <c r="O377" s="22"/>
      <c r="P377" s="22"/>
      <c r="Q377" s="22"/>
    </row>
    <row r="378" spans="3:17" ht="15" customHeight="1" thickBot="1" x14ac:dyDescent="0.35">
      <c r="D378" s="489" t="s">
        <v>23</v>
      </c>
      <c r="E378" s="490"/>
      <c r="F378" s="490"/>
      <c r="G378" s="491"/>
      <c r="H378" s="379">
        <f>SUBTOTAL(9,H377)</f>
        <v>11666.67</v>
      </c>
      <c r="I378" s="185"/>
      <c r="J378" s="22"/>
      <c r="K378" s="22"/>
      <c r="L378" s="22"/>
      <c r="M378" s="22"/>
      <c r="N378" s="22"/>
      <c r="O378" s="22"/>
      <c r="P378" s="22"/>
      <c r="Q378" s="22"/>
    </row>
    <row r="379" spans="3:17" ht="19.95" customHeight="1" x14ac:dyDescent="0.3">
      <c r="D379" s="408"/>
      <c r="E379" s="409"/>
      <c r="F379" s="409"/>
      <c r="G379" s="409"/>
      <c r="H379" s="410"/>
      <c r="I379" s="58"/>
      <c r="J379" s="58"/>
      <c r="K379" s="58"/>
      <c r="L379" s="58"/>
      <c r="M379" s="58"/>
      <c r="N379" s="58"/>
      <c r="O379" s="58"/>
      <c r="P379" s="58"/>
      <c r="Q379" s="58"/>
    </row>
    <row r="380" spans="3:17" ht="19.95" customHeight="1" thickBot="1" x14ac:dyDescent="0.35">
      <c r="D380" s="360" t="s">
        <v>6042</v>
      </c>
      <c r="E380" s="22"/>
      <c r="F380" s="22"/>
      <c r="G380" s="22"/>
      <c r="H380" s="419"/>
      <c r="I380" s="58"/>
      <c r="J380" s="22"/>
      <c r="K380" s="22"/>
      <c r="L380" s="22"/>
      <c r="M380" s="22"/>
      <c r="N380" s="22"/>
      <c r="O380" s="22"/>
      <c r="P380" s="22"/>
      <c r="Q380" s="22"/>
    </row>
    <row r="381" spans="3:17" ht="15" customHeight="1" thickBot="1" x14ac:dyDescent="0.35">
      <c r="D381" s="362" t="s">
        <v>6</v>
      </c>
      <c r="E381" s="24" t="s">
        <v>7</v>
      </c>
      <c r="F381" s="24" t="s">
        <v>8</v>
      </c>
      <c r="G381" s="25" t="s">
        <v>9</v>
      </c>
      <c r="H381" s="363" t="s">
        <v>10</v>
      </c>
      <c r="I381" s="55"/>
      <c r="J381" s="22"/>
      <c r="K381" s="22"/>
      <c r="L381" s="22"/>
      <c r="M381" s="22"/>
      <c r="N381" s="22"/>
      <c r="O381" s="22"/>
      <c r="P381" s="22"/>
      <c r="Q381" s="22"/>
    </row>
    <row r="382" spans="3:17" ht="15" customHeight="1" x14ac:dyDescent="0.3">
      <c r="D382" s="406" t="s">
        <v>38</v>
      </c>
      <c r="E382" s="56" t="s">
        <v>35</v>
      </c>
      <c r="F382" s="59">
        <f>F375</f>
        <v>1</v>
      </c>
      <c r="G382" s="57">
        <f>G375</f>
        <v>140000</v>
      </c>
      <c r="H382" s="407">
        <f>F382*G382</f>
        <v>140000</v>
      </c>
      <c r="I382" s="33"/>
      <c r="J382" s="22"/>
      <c r="K382" s="22"/>
      <c r="L382" s="22"/>
      <c r="M382" s="22"/>
      <c r="N382" s="22"/>
      <c r="O382" s="22"/>
      <c r="P382" s="22"/>
      <c r="Q382" s="22"/>
    </row>
    <row r="383" spans="3:17" ht="15" customHeight="1" thickBot="1" x14ac:dyDescent="0.35">
      <c r="D383" s="406" t="s">
        <v>39</v>
      </c>
      <c r="E383" s="56" t="s">
        <v>17</v>
      </c>
      <c r="F383" s="61">
        <v>0.5</v>
      </c>
      <c r="G383" s="57">
        <f>H382</f>
        <v>140000</v>
      </c>
      <c r="H383" s="407">
        <f>ROUND(G383*(F383/100),2)</f>
        <v>700</v>
      </c>
      <c r="I383" s="33"/>
      <c r="J383" s="22"/>
      <c r="K383" s="22"/>
      <c r="L383" s="22"/>
      <c r="M383" s="22"/>
      <c r="N383" s="22"/>
      <c r="O383" s="22"/>
      <c r="P383" s="22"/>
      <c r="Q383" s="22"/>
    </row>
    <row r="384" spans="3:17" ht="15" customHeight="1" thickBot="1" x14ac:dyDescent="0.35">
      <c r="D384" s="489" t="s">
        <v>23</v>
      </c>
      <c r="E384" s="490"/>
      <c r="F384" s="490"/>
      <c r="G384" s="491"/>
      <c r="H384" s="379">
        <f>SUBTOTAL(9,H383)</f>
        <v>700</v>
      </c>
      <c r="I384" s="185"/>
      <c r="J384" s="22"/>
      <c r="K384" s="22"/>
      <c r="L384" s="22"/>
      <c r="M384" s="22"/>
      <c r="N384" s="22"/>
      <c r="O384" s="22"/>
      <c r="P384" s="22"/>
      <c r="Q384" s="22"/>
    </row>
    <row r="385" spans="3:17" ht="15" customHeight="1" thickBot="1" x14ac:dyDescent="0.35">
      <c r="D385" s="380"/>
      <c r="E385" s="79"/>
      <c r="F385" s="79"/>
      <c r="G385" s="80"/>
      <c r="H385" s="379"/>
      <c r="I385" s="33"/>
      <c r="J385" s="22"/>
      <c r="K385" s="22"/>
      <c r="L385" s="22"/>
      <c r="M385" s="22"/>
      <c r="N385" s="22"/>
      <c r="O385" s="22"/>
      <c r="P385" s="22"/>
      <c r="Q385" s="22"/>
    </row>
    <row r="386" spans="3:17" ht="30" customHeight="1" thickBot="1" x14ac:dyDescent="0.35">
      <c r="D386" s="492" t="s">
        <v>9236</v>
      </c>
      <c r="E386" s="493"/>
      <c r="F386" s="493"/>
      <c r="G386" s="494"/>
      <c r="H386" s="401">
        <f>SUM(H384,H378)</f>
        <v>12366.67</v>
      </c>
      <c r="I386" s="62"/>
      <c r="J386" s="22"/>
      <c r="K386" s="22"/>
      <c r="L386" s="22"/>
      <c r="M386" s="22"/>
      <c r="N386" s="22"/>
      <c r="O386" s="22"/>
      <c r="P386" s="22"/>
      <c r="Q386" s="22"/>
    </row>
    <row r="387" spans="3:17" ht="19.95" customHeight="1" x14ac:dyDescent="0.3">
      <c r="D387" s="495" t="str">
        <f>VLOOKUP(C390,INSUMOS!C:O,3,FALSE)</f>
        <v>Triturador Móvel 580HP - 50 mm</v>
      </c>
      <c r="E387" s="496"/>
      <c r="F387" s="496"/>
      <c r="G387" s="496"/>
      <c r="H387" s="497"/>
      <c r="I387" s="22"/>
      <c r="J387" s="22"/>
      <c r="K387" s="22"/>
      <c r="L387" s="22"/>
      <c r="M387" s="22"/>
      <c r="N387" s="22"/>
      <c r="O387" s="22"/>
      <c r="P387" s="22"/>
      <c r="Q387" s="22"/>
    </row>
    <row r="388" spans="3:17" ht="19.95" customHeight="1" thickBot="1" x14ac:dyDescent="0.35">
      <c r="D388" s="360" t="s">
        <v>6041</v>
      </c>
      <c r="E388" s="22"/>
      <c r="F388" s="22"/>
      <c r="G388" s="22"/>
      <c r="H388" s="419"/>
      <c r="I388" s="22"/>
      <c r="J388" s="22"/>
      <c r="K388" s="22"/>
      <c r="L388" s="22"/>
      <c r="M388" s="22"/>
      <c r="N388" s="22"/>
      <c r="O388" s="22"/>
      <c r="P388" s="22"/>
      <c r="Q388" s="22"/>
    </row>
    <row r="389" spans="3:17" ht="15" customHeight="1" thickBot="1" x14ac:dyDescent="0.35">
      <c r="D389" s="362" t="s">
        <v>6</v>
      </c>
      <c r="E389" s="24" t="s">
        <v>7</v>
      </c>
      <c r="F389" s="24" t="s">
        <v>8</v>
      </c>
      <c r="G389" s="25" t="s">
        <v>9</v>
      </c>
      <c r="H389" s="363" t="s">
        <v>10</v>
      </c>
      <c r="I389" s="62"/>
      <c r="J389" s="22"/>
      <c r="K389" s="22"/>
      <c r="L389" s="22"/>
      <c r="M389" s="22"/>
      <c r="N389" s="22"/>
      <c r="O389" s="22"/>
      <c r="P389" s="22"/>
      <c r="Q389" s="22"/>
    </row>
    <row r="390" spans="3:17" ht="15" customHeight="1" x14ac:dyDescent="0.3">
      <c r="C390" s="201">
        <v>50</v>
      </c>
      <c r="D390" s="406" t="s">
        <v>34</v>
      </c>
      <c r="E390" s="56" t="s">
        <v>35</v>
      </c>
      <c r="F390" s="56"/>
      <c r="G390" s="175">
        <f>J390*(1-$K390)</f>
        <v>387995.49999999994</v>
      </c>
      <c r="H390" s="407">
        <f>F390*G390</f>
        <v>0</v>
      </c>
      <c r="I390" s="58"/>
      <c r="J390" s="63">
        <f>VLOOKUP(C390,INSUMOS!C:I,6,FALSE)</f>
        <v>890000</v>
      </c>
      <c r="K390" s="184">
        <v>0.56405000000000005</v>
      </c>
      <c r="L390" s="22" t="s">
        <v>5978</v>
      </c>
      <c r="M390" s="22"/>
      <c r="N390" s="22"/>
      <c r="O390" s="22"/>
      <c r="P390" s="22"/>
      <c r="Q390" s="22"/>
    </row>
    <row r="391" spans="3:17" ht="15" customHeight="1" x14ac:dyDescent="0.3">
      <c r="D391" s="406" t="s">
        <v>115</v>
      </c>
      <c r="E391" s="56" t="s">
        <v>17</v>
      </c>
      <c r="F391" s="59">
        <v>100</v>
      </c>
      <c r="G391" s="57">
        <f>H390</f>
        <v>0</v>
      </c>
      <c r="H391" s="407">
        <f>ROUND(G391*(F391/100),2)</f>
        <v>0</v>
      </c>
      <c r="I391" s="58"/>
      <c r="J391" s="63">
        <f>J390*(1-$K$146)</f>
        <v>489500.00000000006</v>
      </c>
      <c r="K391" s="174">
        <v>0.45</v>
      </c>
      <c r="L391" s="22" t="s">
        <v>5979</v>
      </c>
      <c r="M391" s="22"/>
      <c r="N391" s="22"/>
      <c r="O391" s="22"/>
      <c r="P391" s="22"/>
      <c r="Q391" s="22"/>
    </row>
    <row r="392" spans="3:17" ht="15" customHeight="1" thickBot="1" x14ac:dyDescent="0.35">
      <c r="D392" s="406" t="s">
        <v>36</v>
      </c>
      <c r="E392" s="56" t="s">
        <v>11</v>
      </c>
      <c r="F392" s="59">
        <v>12</v>
      </c>
      <c r="G392" s="57">
        <f>H391</f>
        <v>0</v>
      </c>
      <c r="H392" s="407">
        <f>ROUND(G392/F392,2)</f>
        <v>0</v>
      </c>
      <c r="I392" s="58"/>
      <c r="J392" s="22"/>
      <c r="K392" s="22"/>
      <c r="L392" s="22"/>
      <c r="M392" s="22"/>
      <c r="N392" s="22"/>
      <c r="O392" s="22"/>
      <c r="P392" s="22"/>
      <c r="Q392" s="22"/>
    </row>
    <row r="393" spans="3:17" ht="15" customHeight="1" thickBot="1" x14ac:dyDescent="0.35">
      <c r="D393" s="489" t="s">
        <v>23</v>
      </c>
      <c r="E393" s="490"/>
      <c r="F393" s="490"/>
      <c r="G393" s="491"/>
      <c r="H393" s="379">
        <f>SUBTOTAL(9,H392)</f>
        <v>0</v>
      </c>
      <c r="I393" s="185"/>
      <c r="J393" s="22"/>
      <c r="K393" s="22"/>
      <c r="L393" s="22"/>
      <c r="M393" s="22"/>
      <c r="N393" s="22"/>
      <c r="O393" s="22"/>
      <c r="P393" s="22"/>
      <c r="Q393" s="22"/>
    </row>
    <row r="394" spans="3:17" ht="19.95" customHeight="1" x14ac:dyDescent="0.3">
      <c r="D394" s="408"/>
      <c r="E394" s="409"/>
      <c r="F394" s="409"/>
      <c r="G394" s="409"/>
      <c r="H394" s="410"/>
      <c r="I394" s="58"/>
      <c r="J394" s="58"/>
      <c r="K394" s="58"/>
      <c r="L394" s="58"/>
      <c r="M394" s="58"/>
      <c r="N394" s="58"/>
      <c r="O394" s="58"/>
      <c r="P394" s="58"/>
      <c r="Q394" s="58"/>
    </row>
    <row r="395" spans="3:17" ht="19.95" customHeight="1" thickBot="1" x14ac:dyDescent="0.35">
      <c r="D395" s="360" t="s">
        <v>6042</v>
      </c>
      <c r="E395" s="22"/>
      <c r="F395" s="22"/>
      <c r="G395" s="22"/>
      <c r="H395" s="419"/>
      <c r="I395" s="58"/>
      <c r="J395" s="22"/>
      <c r="K395" s="22"/>
      <c r="L395" s="22"/>
      <c r="M395" s="22"/>
      <c r="N395" s="22"/>
      <c r="O395" s="22"/>
      <c r="P395" s="22"/>
      <c r="Q395" s="22"/>
    </row>
    <row r="396" spans="3:17" ht="15" customHeight="1" thickBot="1" x14ac:dyDescent="0.35">
      <c r="D396" s="362" t="s">
        <v>6</v>
      </c>
      <c r="E396" s="24" t="s">
        <v>7</v>
      </c>
      <c r="F396" s="24" t="s">
        <v>8</v>
      </c>
      <c r="G396" s="25" t="s">
        <v>9</v>
      </c>
      <c r="H396" s="363" t="s">
        <v>10</v>
      </c>
      <c r="I396" s="55"/>
      <c r="J396" s="22"/>
      <c r="K396" s="22"/>
      <c r="L396" s="22"/>
      <c r="M396" s="22"/>
      <c r="N396" s="22"/>
      <c r="O396" s="22"/>
      <c r="P396" s="22"/>
      <c r="Q396" s="22"/>
    </row>
    <row r="397" spans="3:17" ht="15" customHeight="1" x14ac:dyDescent="0.3">
      <c r="D397" s="406" t="s">
        <v>38</v>
      </c>
      <c r="E397" s="56" t="s">
        <v>35</v>
      </c>
      <c r="F397" s="59">
        <f>F390</f>
        <v>0</v>
      </c>
      <c r="G397" s="57">
        <f>G390</f>
        <v>387995.49999999994</v>
      </c>
      <c r="H397" s="407">
        <f>F397*G397</f>
        <v>0</v>
      </c>
      <c r="I397" s="33"/>
      <c r="J397" s="22"/>
      <c r="K397" s="22"/>
      <c r="L397" s="22"/>
      <c r="M397" s="22"/>
      <c r="N397" s="22"/>
      <c r="O397" s="22"/>
      <c r="P397" s="22"/>
      <c r="Q397" s="22"/>
    </row>
    <row r="398" spans="3:17" ht="15" customHeight="1" thickBot="1" x14ac:dyDescent="0.35">
      <c r="D398" s="406" t="s">
        <v>39</v>
      </c>
      <c r="E398" s="56" t="s">
        <v>17</v>
      </c>
      <c r="F398" s="61">
        <v>0.5</v>
      </c>
      <c r="G398" s="57">
        <f>H397</f>
        <v>0</v>
      </c>
      <c r="H398" s="407">
        <f>ROUND(G398*(F398/100),2)</f>
        <v>0</v>
      </c>
      <c r="I398" s="33"/>
      <c r="J398" s="22"/>
      <c r="K398" s="22"/>
      <c r="L398" s="22"/>
      <c r="M398" s="22"/>
      <c r="N398" s="22"/>
      <c r="O398" s="22"/>
      <c r="P398" s="22"/>
      <c r="Q398" s="22"/>
    </row>
    <row r="399" spans="3:17" ht="15" customHeight="1" thickBot="1" x14ac:dyDescent="0.35">
      <c r="D399" s="489" t="s">
        <v>23</v>
      </c>
      <c r="E399" s="490"/>
      <c r="F399" s="490"/>
      <c r="G399" s="491"/>
      <c r="H399" s="379">
        <f>SUBTOTAL(9,H398)</f>
        <v>0</v>
      </c>
      <c r="I399" s="185"/>
      <c r="J399" s="22"/>
      <c r="K399" s="22"/>
      <c r="L399" s="22"/>
      <c r="M399" s="22"/>
      <c r="N399" s="22"/>
      <c r="O399" s="22"/>
      <c r="P399" s="22"/>
      <c r="Q399" s="22"/>
    </row>
    <row r="400" spans="3:17" ht="15" customHeight="1" thickBot="1" x14ac:dyDescent="0.35">
      <c r="D400" s="380"/>
      <c r="E400" s="79"/>
      <c r="F400" s="79"/>
      <c r="G400" s="80"/>
      <c r="H400" s="379"/>
      <c r="I400" s="33"/>
      <c r="J400" s="22"/>
      <c r="K400" s="22"/>
      <c r="L400" s="22"/>
      <c r="M400" s="22"/>
      <c r="N400" s="22"/>
      <c r="O400" s="22"/>
      <c r="P400" s="22"/>
      <c r="Q400" s="22"/>
    </row>
    <row r="401" spans="3:17" ht="30" customHeight="1" thickBot="1" x14ac:dyDescent="0.35">
      <c r="D401" s="492" t="s">
        <v>9237</v>
      </c>
      <c r="E401" s="493"/>
      <c r="F401" s="493"/>
      <c r="G401" s="494"/>
      <c r="H401" s="401">
        <f>SUM(H399,H393)</f>
        <v>0</v>
      </c>
      <c r="I401" s="62"/>
      <c r="J401" s="22"/>
      <c r="K401" s="22"/>
      <c r="L401" s="22"/>
      <c r="M401" s="22"/>
      <c r="N401" s="22"/>
      <c r="O401" s="22"/>
      <c r="P401" s="22"/>
      <c r="Q401" s="22"/>
    </row>
    <row r="402" spans="3:17" ht="12.6" customHeight="1" thickBot="1" x14ac:dyDescent="0.35">
      <c r="D402" s="400"/>
      <c r="E402" s="22"/>
      <c r="F402" s="22"/>
      <c r="G402" s="22"/>
      <c r="H402" s="361"/>
      <c r="I402" s="22"/>
      <c r="J402" s="204"/>
      <c r="K402" s="22"/>
      <c r="L402" s="22"/>
      <c r="M402" s="22"/>
      <c r="N402" s="22"/>
      <c r="O402" s="22"/>
      <c r="P402" s="22"/>
      <c r="Q402" s="22"/>
    </row>
    <row r="403" spans="3:17" ht="30" customHeight="1" thickBot="1" x14ac:dyDescent="0.35">
      <c r="D403" s="492" t="s">
        <v>45</v>
      </c>
      <c r="E403" s="493"/>
      <c r="F403" s="493"/>
      <c r="G403" s="494"/>
      <c r="H403" s="401">
        <f>SUM(H183,H225,H326,H341,H267,H356,H371,H386,H401)</f>
        <v>12366.67</v>
      </c>
      <c r="I403" s="22"/>
      <c r="J403" s="22"/>
      <c r="K403" s="22"/>
      <c r="L403" s="22"/>
      <c r="M403" s="22"/>
      <c r="N403" s="22"/>
      <c r="O403" s="22"/>
      <c r="P403" s="22"/>
      <c r="Q403" s="22"/>
    </row>
    <row r="404" spans="3:17" ht="15" customHeight="1" x14ac:dyDescent="0.3">
      <c r="D404" s="400"/>
      <c r="E404" s="22"/>
      <c r="F404" s="22"/>
      <c r="G404" s="22"/>
      <c r="H404" s="361"/>
      <c r="I404" s="22"/>
      <c r="J404" s="22"/>
      <c r="K404" s="22"/>
      <c r="L404" s="22"/>
      <c r="M404" s="22"/>
      <c r="N404" s="22"/>
      <c r="O404" s="22"/>
      <c r="P404" s="22"/>
      <c r="Q404" s="22"/>
    </row>
    <row r="405" spans="3:17" ht="15" customHeight="1" x14ac:dyDescent="0.3">
      <c r="D405" s="495" t="s">
        <v>46</v>
      </c>
      <c r="E405" s="496"/>
      <c r="F405" s="496"/>
      <c r="G405" s="496"/>
      <c r="H405" s="497"/>
      <c r="I405" s="62">
        <f>H412</f>
        <v>0</v>
      </c>
      <c r="J405" s="22"/>
      <c r="K405" s="22"/>
      <c r="L405" s="22"/>
      <c r="M405" s="22"/>
      <c r="N405" s="22"/>
      <c r="O405" s="22"/>
      <c r="P405" s="22"/>
      <c r="Q405" s="22"/>
    </row>
    <row r="406" spans="3:17" ht="15" customHeight="1" thickBot="1" x14ac:dyDescent="0.35">
      <c r="D406" s="422"/>
      <c r="E406" s="23"/>
      <c r="F406" s="23"/>
      <c r="G406" s="23"/>
      <c r="H406" s="423"/>
      <c r="I406" s="22"/>
      <c r="J406" s="22"/>
      <c r="K406" s="22"/>
      <c r="L406" s="359" t="s">
        <v>6109</v>
      </c>
      <c r="M406" s="359" t="s">
        <v>6109</v>
      </c>
      <c r="N406" s="359" t="s">
        <v>6109</v>
      </c>
      <c r="O406" s="359" t="s">
        <v>6109</v>
      </c>
      <c r="P406" s="22"/>
      <c r="Q406" s="22"/>
    </row>
    <row r="407" spans="3:17" ht="15" customHeight="1" thickBot="1" x14ac:dyDescent="0.35">
      <c r="D407" s="362" t="s">
        <v>6</v>
      </c>
      <c r="E407" s="24" t="s">
        <v>7</v>
      </c>
      <c r="F407" s="24" t="s">
        <v>8</v>
      </c>
      <c r="G407" s="25" t="s">
        <v>9</v>
      </c>
      <c r="H407" s="363" t="s">
        <v>10</v>
      </c>
      <c r="I407" s="23"/>
      <c r="J407" s="22"/>
      <c r="K407" s="22"/>
      <c r="L407" s="359" t="s">
        <v>6105</v>
      </c>
      <c r="M407" s="359" t="s">
        <v>6106</v>
      </c>
      <c r="N407" s="359" t="s">
        <v>6107</v>
      </c>
      <c r="O407" s="359" t="s">
        <v>6108</v>
      </c>
      <c r="P407" s="22"/>
    </row>
    <row r="408" spans="3:17" ht="15" customHeight="1" x14ac:dyDescent="0.3">
      <c r="D408" s="364" t="s">
        <v>102</v>
      </c>
      <c r="E408" s="70" t="s">
        <v>82</v>
      </c>
      <c r="F408" s="83">
        <v>100</v>
      </c>
      <c r="G408" s="166"/>
      <c r="H408" s="365">
        <f>ROUND(F408*G408,2)</f>
        <v>0</v>
      </c>
      <c r="I408" s="33"/>
      <c r="J408" s="45">
        <v>71</v>
      </c>
      <c r="K408" s="22"/>
      <c r="L408" s="359" t="e">
        <f>VLOOKUP(L407,'ANEXO I'!C:K,5,FALSE)</f>
        <v>#N/A</v>
      </c>
      <c r="M408" s="359" t="str">
        <f>VLOOKUP(M407,'ANEXO I'!C:K,5,FALSE)</f>
        <v>Horas</v>
      </c>
      <c r="N408" s="359" t="e">
        <f>VLOOKUP(N407,'ANEXO I'!C:K,5,FALSE)*0.1</f>
        <v>#VALUE!</v>
      </c>
      <c r="O408" s="359" t="e">
        <f>VLOOKUP(O407,'ANEXO I'!C:K,5,FALSE)*0.5</f>
        <v>#N/A</v>
      </c>
      <c r="P408" s="22"/>
      <c r="Q408" s="22"/>
    </row>
    <row r="409" spans="3:17" ht="15" customHeight="1" x14ac:dyDescent="0.3">
      <c r="D409" s="424"/>
      <c r="E409" s="70"/>
      <c r="F409" s="73"/>
      <c r="G409" s="72"/>
      <c r="H409" s="365"/>
      <c r="I409" s="74"/>
      <c r="J409" s="29"/>
      <c r="K409" s="29"/>
      <c r="L409" s="359"/>
      <c r="M409" s="359"/>
      <c r="N409" s="359"/>
      <c r="O409" s="359"/>
      <c r="P409" s="22"/>
      <c r="Q409" s="22"/>
    </row>
    <row r="410" spans="3:17" ht="15" customHeight="1" thickBot="1" x14ac:dyDescent="0.35">
      <c r="D410" s="418"/>
      <c r="E410" s="68"/>
      <c r="F410" s="68"/>
      <c r="G410" s="69"/>
      <c r="H410" s="421">
        <f>TRUNC(F410*G410,2)</f>
        <v>0</v>
      </c>
      <c r="I410" s="33"/>
      <c r="J410" s="22"/>
      <c r="K410" s="22"/>
      <c r="L410" s="22"/>
      <c r="M410" s="22"/>
      <c r="N410" s="22"/>
      <c r="O410" s="22"/>
      <c r="P410" s="22"/>
      <c r="Q410" s="22"/>
    </row>
    <row r="411" spans="3:17" ht="15" customHeight="1" thickBot="1" x14ac:dyDescent="0.35">
      <c r="D411" s="498" t="s">
        <v>98</v>
      </c>
      <c r="E411" s="490"/>
      <c r="F411" s="490"/>
      <c r="G411" s="491"/>
      <c r="H411" s="379">
        <f>SUM(H408:H410)</f>
        <v>0</v>
      </c>
      <c r="I411" s="33"/>
      <c r="J411" s="22"/>
      <c r="K411" s="22"/>
      <c r="L411" s="22"/>
      <c r="M411" s="22"/>
      <c r="N411" s="22"/>
      <c r="O411" s="22"/>
      <c r="P411" s="22"/>
      <c r="Q411" s="22"/>
    </row>
    <row r="412" spans="3:17" ht="30" customHeight="1" thickBot="1" x14ac:dyDescent="0.35">
      <c r="D412" s="492" t="s">
        <v>98</v>
      </c>
      <c r="E412" s="493"/>
      <c r="F412" s="493"/>
      <c r="G412" s="494"/>
      <c r="H412" s="401">
        <f>SUM(H411)</f>
        <v>0</v>
      </c>
      <c r="I412" s="33"/>
      <c r="J412" s="22"/>
      <c r="K412" s="22"/>
      <c r="L412" s="22"/>
      <c r="M412" s="22"/>
      <c r="N412" s="22"/>
      <c r="O412" s="22"/>
      <c r="P412" s="22"/>
      <c r="Q412" s="22"/>
    </row>
    <row r="413" spans="3:17" ht="15" customHeight="1" thickBot="1" x14ac:dyDescent="0.35">
      <c r="D413" s="400"/>
      <c r="E413" s="22"/>
      <c r="F413" s="22"/>
      <c r="G413" s="22"/>
      <c r="H413" s="361"/>
      <c r="I413" s="22"/>
      <c r="J413" s="22"/>
      <c r="K413" s="22"/>
      <c r="L413" s="22"/>
      <c r="M413" s="22"/>
      <c r="N413" s="22"/>
      <c r="O413" s="22"/>
      <c r="P413" s="22"/>
      <c r="Q413" s="22"/>
    </row>
    <row r="414" spans="3:17" ht="20.100000000000001" customHeight="1" thickBot="1" x14ac:dyDescent="0.35">
      <c r="D414" s="420" t="s">
        <v>100</v>
      </c>
      <c r="E414" s="79"/>
      <c r="F414" s="79"/>
      <c r="G414" s="80"/>
      <c r="H414" s="379">
        <f>H412+H403+H139+H116</f>
        <v>50444.46</v>
      </c>
      <c r="I414" s="62">
        <f>SUM(I8:I412)</f>
        <v>50497.1</v>
      </c>
      <c r="J414" s="22"/>
      <c r="K414" s="22"/>
      <c r="L414" s="22"/>
      <c r="M414" s="22"/>
      <c r="N414" s="22"/>
      <c r="O414" s="22"/>
      <c r="P414" s="22"/>
      <c r="Q414" s="22"/>
    </row>
    <row r="415" spans="3:17" ht="20.100000000000001" customHeight="1" thickBot="1" x14ac:dyDescent="0.35">
      <c r="C415" s="20" t="s">
        <v>6136</v>
      </c>
      <c r="D415" s="420" t="s">
        <v>105</v>
      </c>
      <c r="E415" s="79"/>
      <c r="F415" s="79"/>
      <c r="G415" s="80"/>
      <c r="H415" s="425">
        <v>70</v>
      </c>
      <c r="I415" s="22"/>
      <c r="J415" s="22"/>
      <c r="K415" s="22"/>
      <c r="L415" s="22"/>
      <c r="M415" s="22"/>
      <c r="N415" s="22"/>
      <c r="O415" s="22"/>
      <c r="P415" s="22"/>
      <c r="Q415" s="22"/>
    </row>
    <row r="416" spans="3:17" ht="20.100000000000001" customHeight="1" thickBot="1" x14ac:dyDescent="0.35">
      <c r="D416" s="420" t="s">
        <v>97</v>
      </c>
      <c r="E416" s="79"/>
      <c r="F416" s="79"/>
      <c r="G416" s="80"/>
      <c r="H416" s="426">
        <f>ROUND(H414/H415,3)</f>
        <v>720.63499999999999</v>
      </c>
      <c r="I416" s="75"/>
      <c r="J416" s="22"/>
      <c r="K416" s="22"/>
      <c r="L416" s="22"/>
      <c r="M416" s="22"/>
      <c r="N416" s="22"/>
      <c r="O416" s="22"/>
      <c r="P416" s="22"/>
      <c r="Q416" s="22"/>
    </row>
    <row r="417" spans="3:17" ht="20.100000000000001" customHeight="1" thickBot="1" x14ac:dyDescent="0.35">
      <c r="D417" s="420" t="s">
        <v>4</v>
      </c>
      <c r="E417" s="79"/>
      <c r="F417" s="79"/>
      <c r="G417" s="82">
        <f>'III-BDI'!$F$25</f>
        <v>0.24779999999999999</v>
      </c>
      <c r="H417" s="426">
        <f>ROUND(H416*G417,2)</f>
        <v>178.57</v>
      </c>
      <c r="I417" s="22"/>
      <c r="J417" s="22"/>
      <c r="K417" s="22"/>
      <c r="L417" s="22"/>
      <c r="M417" s="22"/>
      <c r="N417" s="22"/>
      <c r="O417" s="22"/>
      <c r="P417" s="22"/>
      <c r="Q417" s="22"/>
    </row>
    <row r="418" spans="3:17" ht="30" customHeight="1" x14ac:dyDescent="0.3">
      <c r="C418" s="208">
        <v>2</v>
      </c>
      <c r="D418" s="486" t="s">
        <v>99</v>
      </c>
      <c r="E418" s="487"/>
      <c r="F418" s="487"/>
      <c r="G418" s="488"/>
      <c r="H418" s="427">
        <f>SUM(H416:H417)</f>
        <v>899.20499999999993</v>
      </c>
      <c r="I418" s="76"/>
      <c r="J418" s="22">
        <v>220.53</v>
      </c>
      <c r="K418" s="184">
        <f>H418/J418-1</f>
        <v>3.0774724527275197</v>
      </c>
      <c r="L418" s="22"/>
      <c r="M418" s="22"/>
      <c r="N418" s="22"/>
      <c r="O418" s="22"/>
      <c r="P418" s="22"/>
      <c r="Q418" s="22"/>
    </row>
    <row r="419" spans="3:17" ht="15" customHeight="1" x14ac:dyDescent="0.3">
      <c r="D419" s="22"/>
      <c r="E419" s="22"/>
      <c r="F419" s="22"/>
      <c r="G419" s="22"/>
      <c r="H419" s="77"/>
      <c r="I419" s="22"/>
      <c r="J419" s="22"/>
      <c r="K419" s="22"/>
      <c r="L419" s="22"/>
      <c r="M419" s="22"/>
      <c r="N419" s="22"/>
      <c r="O419" s="22"/>
      <c r="P419" s="22"/>
      <c r="Q419" s="22"/>
    </row>
    <row r="420" spans="3:17" ht="15" customHeight="1" x14ac:dyDescent="0.3">
      <c r="D420" s="160" t="s">
        <v>152</v>
      </c>
      <c r="E420" s="118"/>
      <c r="F420" s="22"/>
      <c r="G420" s="22"/>
      <c r="H420" s="22"/>
      <c r="I420" s="22"/>
      <c r="J420" s="22"/>
      <c r="K420" s="22"/>
      <c r="L420" s="22"/>
      <c r="M420" s="22"/>
      <c r="N420" s="22"/>
      <c r="O420" s="22"/>
      <c r="P420" s="22"/>
      <c r="Q420" s="22"/>
    </row>
    <row r="421" spans="3:17" ht="15" customHeight="1" x14ac:dyDescent="0.3">
      <c r="D421" s="22"/>
      <c r="E421" s="22"/>
      <c r="F421" s="22"/>
      <c r="G421" s="22"/>
      <c r="H421" s="22"/>
      <c r="I421" s="22"/>
      <c r="J421" s="22"/>
      <c r="K421" s="22"/>
      <c r="L421" s="22"/>
      <c r="M421" s="22"/>
      <c r="N421" s="22"/>
      <c r="O421" s="22"/>
      <c r="P421" s="22"/>
      <c r="Q421" s="22"/>
    </row>
    <row r="422" spans="3:17" ht="15" customHeight="1" x14ac:dyDescent="0.3">
      <c r="D422" s="22"/>
      <c r="E422" s="22"/>
      <c r="F422" s="22"/>
      <c r="G422" s="22"/>
      <c r="H422" s="22"/>
      <c r="I422" s="22"/>
      <c r="J422" s="22"/>
      <c r="K422" s="22"/>
      <c r="L422" s="22"/>
      <c r="M422" s="22"/>
      <c r="N422" s="22"/>
      <c r="O422" s="22"/>
      <c r="P422" s="22"/>
      <c r="Q422" s="22"/>
    </row>
    <row r="423" spans="3:17" ht="15" customHeight="1" x14ac:dyDescent="0.3">
      <c r="D423" s="22"/>
      <c r="E423" s="22"/>
      <c r="F423" s="22"/>
      <c r="G423" s="22"/>
      <c r="H423" s="22"/>
      <c r="I423" s="22"/>
      <c r="J423" s="22"/>
      <c r="K423" s="22"/>
      <c r="L423" s="22"/>
      <c r="M423" s="22"/>
      <c r="N423" s="22"/>
      <c r="O423" s="22"/>
      <c r="P423" s="22"/>
      <c r="Q423" s="22"/>
    </row>
    <row r="424" spans="3:17" ht="15" customHeight="1" x14ac:dyDescent="0.3">
      <c r="D424" s="22"/>
      <c r="E424" s="22"/>
      <c r="F424" s="22"/>
      <c r="G424" s="22"/>
      <c r="H424" s="22"/>
      <c r="I424" s="22"/>
      <c r="J424" s="22"/>
      <c r="K424" s="22"/>
      <c r="L424" s="22"/>
      <c r="M424" s="22"/>
      <c r="N424" s="22"/>
      <c r="O424" s="22"/>
      <c r="P424" s="22"/>
      <c r="Q424" s="22"/>
    </row>
    <row r="425" spans="3:17" ht="15" customHeight="1" x14ac:dyDescent="0.3">
      <c r="D425" s="22"/>
      <c r="E425" s="22"/>
      <c r="F425" s="22"/>
      <c r="G425" s="22"/>
      <c r="H425" s="22"/>
      <c r="I425" s="22"/>
      <c r="J425" s="22"/>
      <c r="K425" s="22"/>
      <c r="L425" s="22"/>
      <c r="M425" s="22"/>
      <c r="N425" s="22"/>
      <c r="O425" s="22"/>
      <c r="P425" s="22"/>
      <c r="Q425" s="22"/>
    </row>
    <row r="426" spans="3:17" ht="15" customHeight="1" x14ac:dyDescent="0.3">
      <c r="D426" s="22"/>
      <c r="E426" s="22"/>
      <c r="F426" s="22"/>
      <c r="G426" s="22"/>
      <c r="H426" s="22"/>
      <c r="I426" s="22"/>
      <c r="J426" s="22"/>
      <c r="K426" s="22"/>
      <c r="L426" s="22"/>
      <c r="M426" s="22"/>
      <c r="N426" s="22"/>
      <c r="O426" s="22"/>
      <c r="P426" s="22"/>
      <c r="Q426" s="22"/>
    </row>
    <row r="427" spans="3:17" ht="15" customHeight="1" x14ac:dyDescent="0.3">
      <c r="D427" s="22"/>
      <c r="E427" s="22"/>
      <c r="F427" s="22"/>
      <c r="G427" s="22"/>
      <c r="H427" s="22"/>
      <c r="I427" s="22"/>
      <c r="J427" s="22"/>
      <c r="K427" s="22"/>
      <c r="L427" s="22"/>
      <c r="M427" s="22"/>
      <c r="N427" s="22"/>
      <c r="O427" s="22"/>
      <c r="P427" s="22"/>
      <c r="Q427" s="22"/>
    </row>
    <row r="428" spans="3:17" ht="15" customHeight="1" x14ac:dyDescent="0.3">
      <c r="D428" s="22"/>
      <c r="E428" s="22"/>
      <c r="F428" s="22"/>
      <c r="G428" s="22"/>
      <c r="H428" s="22"/>
      <c r="I428" s="22"/>
      <c r="J428" s="22"/>
      <c r="K428" s="22"/>
      <c r="L428" s="22"/>
      <c r="M428" s="22"/>
      <c r="N428" s="22"/>
      <c r="O428" s="22"/>
      <c r="P428" s="22"/>
      <c r="Q428" s="22"/>
    </row>
    <row r="429" spans="3:17" ht="15" customHeight="1" x14ac:dyDescent="0.3">
      <c r="D429" s="22"/>
      <c r="E429" s="22"/>
      <c r="F429" s="22"/>
      <c r="G429" s="22"/>
      <c r="H429" s="22"/>
      <c r="I429" s="22"/>
      <c r="J429" s="22"/>
      <c r="K429" s="22"/>
      <c r="L429" s="22"/>
      <c r="M429" s="22"/>
      <c r="N429" s="22"/>
      <c r="O429" s="22"/>
      <c r="P429" s="22"/>
      <c r="Q429" s="22"/>
    </row>
    <row r="430" spans="3:17" ht="15" customHeight="1" x14ac:dyDescent="0.3">
      <c r="D430" s="22"/>
      <c r="E430" s="22"/>
      <c r="F430" s="22"/>
      <c r="G430" s="22"/>
      <c r="H430" s="22"/>
      <c r="I430" s="22"/>
      <c r="J430" s="22"/>
      <c r="K430" s="22"/>
      <c r="L430" s="22"/>
      <c r="M430" s="22"/>
      <c r="N430" s="22"/>
      <c r="O430" s="22"/>
      <c r="P430" s="22"/>
      <c r="Q430" s="22"/>
    </row>
    <row r="431" spans="3:17" ht="15" customHeight="1" x14ac:dyDescent="0.3">
      <c r="D431" s="22"/>
      <c r="E431" s="22"/>
      <c r="F431" s="22"/>
      <c r="G431" s="22"/>
      <c r="H431" s="22"/>
      <c r="I431" s="22"/>
      <c r="J431" s="22"/>
      <c r="K431" s="22"/>
      <c r="L431" s="22"/>
      <c r="M431" s="22"/>
      <c r="N431" s="22"/>
      <c r="O431" s="22"/>
      <c r="P431" s="22"/>
      <c r="Q431" s="22"/>
    </row>
    <row r="432" spans="3:17" ht="15" customHeight="1" x14ac:dyDescent="0.3">
      <c r="D432" s="22"/>
      <c r="E432" s="22"/>
      <c r="F432" s="22"/>
      <c r="G432" s="22"/>
      <c r="H432" s="22"/>
      <c r="I432" s="22"/>
      <c r="J432" s="22"/>
      <c r="K432" s="22"/>
      <c r="L432" s="22"/>
      <c r="M432" s="22"/>
      <c r="N432" s="22"/>
      <c r="O432" s="22"/>
      <c r="P432" s="22"/>
      <c r="Q432" s="22"/>
    </row>
    <row r="433" spans="4:17" ht="15" customHeight="1" x14ac:dyDescent="0.3">
      <c r="D433" s="22"/>
      <c r="E433" s="22"/>
      <c r="F433" s="22"/>
      <c r="G433" s="22"/>
      <c r="H433" s="22"/>
      <c r="I433" s="22"/>
      <c r="J433" s="22"/>
      <c r="K433" s="22"/>
      <c r="L433" s="22"/>
      <c r="M433" s="22"/>
      <c r="N433" s="22"/>
      <c r="O433" s="22"/>
      <c r="P433" s="22"/>
      <c r="Q433" s="22"/>
    </row>
    <row r="434" spans="4:17" ht="15" customHeight="1" x14ac:dyDescent="0.3">
      <c r="D434" s="22"/>
      <c r="E434" s="22"/>
      <c r="F434" s="22"/>
      <c r="G434" s="22"/>
      <c r="H434" s="22"/>
      <c r="I434" s="22"/>
      <c r="J434" s="22"/>
      <c r="K434" s="22"/>
      <c r="L434" s="22"/>
      <c r="M434" s="22"/>
      <c r="N434" s="22"/>
      <c r="O434" s="22"/>
      <c r="P434" s="22"/>
      <c r="Q434" s="22"/>
    </row>
    <row r="435" spans="4:17" ht="15" customHeight="1" x14ac:dyDescent="0.3">
      <c r="D435" s="22"/>
      <c r="E435" s="22"/>
      <c r="F435" s="22"/>
      <c r="G435" s="22"/>
      <c r="H435" s="22"/>
      <c r="I435" s="22"/>
      <c r="J435" s="22"/>
      <c r="K435" s="22"/>
      <c r="L435" s="22"/>
      <c r="M435" s="22"/>
      <c r="N435" s="22"/>
      <c r="O435" s="22"/>
      <c r="P435" s="22"/>
      <c r="Q435" s="22"/>
    </row>
    <row r="436" spans="4:17" ht="15" customHeight="1" x14ac:dyDescent="0.3">
      <c r="D436" s="22"/>
      <c r="E436" s="22"/>
      <c r="F436" s="22"/>
      <c r="G436" s="22"/>
      <c r="H436" s="22"/>
      <c r="I436" s="22"/>
      <c r="J436" s="22"/>
      <c r="K436" s="22"/>
      <c r="L436" s="22"/>
      <c r="M436" s="22"/>
      <c r="N436" s="22"/>
      <c r="O436" s="22"/>
      <c r="P436" s="22"/>
      <c r="Q436" s="22"/>
    </row>
    <row r="437" spans="4:17" ht="15" customHeight="1" x14ac:dyDescent="0.3">
      <c r="D437" s="22"/>
      <c r="E437" s="22"/>
      <c r="F437" s="22"/>
      <c r="G437" s="22"/>
      <c r="H437" s="22"/>
      <c r="I437" s="22"/>
      <c r="J437" s="22"/>
      <c r="K437" s="22"/>
      <c r="L437" s="22"/>
      <c r="M437" s="22"/>
      <c r="N437" s="22"/>
      <c r="O437" s="22"/>
      <c r="P437" s="22"/>
      <c r="Q437" s="22"/>
    </row>
    <row r="438" spans="4:17" ht="15" customHeight="1" x14ac:dyDescent="0.3">
      <c r="D438" s="22"/>
      <c r="E438" s="22"/>
      <c r="F438" s="22"/>
      <c r="G438" s="22"/>
      <c r="H438" s="22"/>
      <c r="I438" s="22"/>
      <c r="J438" s="22"/>
      <c r="K438" s="22"/>
      <c r="L438" s="22"/>
      <c r="M438" s="22"/>
      <c r="N438" s="22"/>
      <c r="O438" s="22"/>
      <c r="P438" s="22"/>
      <c r="Q438" s="22"/>
    </row>
    <row r="439" spans="4:17" ht="15" customHeight="1" x14ac:dyDescent="0.3">
      <c r="D439" s="22"/>
      <c r="E439" s="22"/>
      <c r="F439" s="22"/>
      <c r="G439" s="22"/>
      <c r="H439" s="22"/>
      <c r="I439" s="22"/>
      <c r="J439" s="22"/>
      <c r="K439" s="22"/>
      <c r="L439" s="22"/>
      <c r="M439" s="22"/>
      <c r="N439" s="22"/>
      <c r="O439" s="22"/>
      <c r="P439" s="22"/>
      <c r="Q439" s="22"/>
    </row>
    <row r="440" spans="4:17" ht="15" customHeight="1" x14ac:dyDescent="0.3">
      <c r="D440" s="22"/>
      <c r="E440" s="22"/>
      <c r="F440" s="22"/>
      <c r="G440" s="22"/>
      <c r="H440" s="22"/>
      <c r="I440" s="22"/>
      <c r="J440" s="22"/>
      <c r="K440" s="22"/>
      <c r="L440" s="22"/>
      <c r="M440" s="22"/>
      <c r="N440" s="22"/>
      <c r="O440" s="22"/>
      <c r="P440" s="22"/>
      <c r="Q440" s="22"/>
    </row>
    <row r="441" spans="4:17" ht="15" customHeight="1" x14ac:dyDescent="0.3">
      <c r="D441" s="22"/>
      <c r="E441" s="22"/>
      <c r="F441" s="22"/>
      <c r="G441" s="22"/>
      <c r="H441" s="22"/>
      <c r="I441" s="22"/>
      <c r="J441" s="22"/>
      <c r="K441" s="22"/>
      <c r="L441" s="22"/>
      <c r="M441" s="22"/>
      <c r="N441" s="22"/>
      <c r="O441" s="22"/>
      <c r="P441" s="22"/>
      <c r="Q441" s="22"/>
    </row>
    <row r="442" spans="4:17" ht="15" customHeight="1" x14ac:dyDescent="0.3">
      <c r="D442" s="22"/>
      <c r="E442" s="22"/>
      <c r="F442" s="22"/>
      <c r="G442" s="22"/>
      <c r="H442" s="22"/>
      <c r="I442" s="22"/>
      <c r="J442" s="22"/>
      <c r="K442" s="22"/>
      <c r="L442" s="22"/>
      <c r="M442" s="22"/>
      <c r="N442" s="22"/>
      <c r="O442" s="22"/>
      <c r="P442" s="22"/>
      <c r="Q442" s="22"/>
    </row>
    <row r="443" spans="4:17" ht="15" customHeight="1" x14ac:dyDescent="0.3">
      <c r="D443" s="22"/>
      <c r="E443" s="22"/>
      <c r="F443" s="22"/>
      <c r="G443" s="22"/>
      <c r="H443" s="22"/>
      <c r="I443" s="22"/>
      <c r="J443" s="22"/>
      <c r="K443" s="22"/>
      <c r="L443" s="22"/>
      <c r="M443" s="22"/>
      <c r="N443" s="22"/>
      <c r="O443" s="22"/>
      <c r="P443" s="22"/>
      <c r="Q443" s="22"/>
    </row>
    <row r="444" spans="4:17" ht="15" customHeight="1" x14ac:dyDescent="0.3">
      <c r="D444" s="22"/>
      <c r="E444" s="22"/>
      <c r="F444" s="22"/>
      <c r="G444" s="22"/>
      <c r="H444" s="22"/>
      <c r="I444" s="22"/>
      <c r="J444" s="22"/>
      <c r="K444" s="22"/>
      <c r="L444" s="22"/>
      <c r="M444" s="22"/>
      <c r="N444" s="22"/>
      <c r="O444" s="22"/>
      <c r="P444" s="22"/>
      <c r="Q444" s="22"/>
    </row>
    <row r="445" spans="4:17" ht="15" customHeight="1" x14ac:dyDescent="0.3">
      <c r="D445" s="22"/>
      <c r="E445" s="22"/>
      <c r="F445" s="22"/>
      <c r="G445" s="22"/>
      <c r="H445" s="22"/>
      <c r="I445" s="22"/>
      <c r="J445" s="22"/>
      <c r="K445" s="22"/>
      <c r="L445" s="22"/>
      <c r="M445" s="22"/>
      <c r="N445" s="22"/>
      <c r="O445" s="22"/>
      <c r="P445" s="22"/>
      <c r="Q445" s="22"/>
    </row>
    <row r="446" spans="4:17" ht="15" customHeight="1" x14ac:dyDescent="0.3">
      <c r="D446" s="22"/>
      <c r="E446" s="22"/>
      <c r="F446" s="22"/>
      <c r="G446" s="22"/>
      <c r="H446" s="22"/>
      <c r="I446" s="22"/>
      <c r="J446" s="22"/>
      <c r="K446" s="22"/>
      <c r="L446" s="22"/>
      <c r="M446" s="22"/>
      <c r="N446" s="22"/>
      <c r="O446" s="22"/>
      <c r="P446" s="22"/>
      <c r="Q446" s="22"/>
    </row>
    <row r="447" spans="4:17" ht="15" customHeight="1" x14ac:dyDescent="0.3">
      <c r="D447" s="22"/>
      <c r="E447" s="22"/>
      <c r="F447" s="22"/>
      <c r="G447" s="22"/>
      <c r="H447" s="22"/>
      <c r="I447" s="22"/>
      <c r="J447" s="22"/>
      <c r="K447" s="22"/>
      <c r="L447" s="22"/>
      <c r="M447" s="22"/>
      <c r="N447" s="22"/>
      <c r="O447" s="22"/>
      <c r="P447" s="22"/>
      <c r="Q447" s="22"/>
    </row>
    <row r="448" spans="4:17" ht="15" customHeight="1" x14ac:dyDescent="0.3">
      <c r="D448" s="22"/>
      <c r="E448" s="22"/>
      <c r="F448" s="22"/>
      <c r="G448" s="22"/>
      <c r="H448" s="22"/>
      <c r="I448" s="22"/>
      <c r="J448" s="22"/>
      <c r="K448" s="22"/>
      <c r="L448" s="22"/>
      <c r="M448" s="22"/>
      <c r="N448" s="22"/>
      <c r="O448" s="22"/>
      <c r="P448" s="22"/>
      <c r="Q448" s="22"/>
    </row>
    <row r="449" spans="4:17" ht="15" customHeight="1" x14ac:dyDescent="0.3">
      <c r="D449" s="22"/>
      <c r="E449" s="22"/>
      <c r="F449" s="22"/>
      <c r="G449" s="22"/>
      <c r="H449" s="22"/>
      <c r="I449" s="22"/>
      <c r="J449" s="22"/>
      <c r="K449" s="22"/>
      <c r="L449" s="22"/>
      <c r="M449" s="22"/>
      <c r="N449" s="22"/>
      <c r="O449" s="22"/>
      <c r="P449" s="22"/>
      <c r="Q449" s="22"/>
    </row>
    <row r="450" spans="4:17" ht="15" customHeight="1" x14ac:dyDescent="0.3">
      <c r="D450" s="22"/>
      <c r="E450" s="22"/>
      <c r="F450" s="22"/>
      <c r="G450" s="22"/>
      <c r="H450" s="22"/>
      <c r="I450" s="22"/>
      <c r="J450" s="22"/>
      <c r="K450" s="22"/>
      <c r="L450" s="22"/>
      <c r="M450" s="22"/>
      <c r="N450" s="22"/>
      <c r="O450" s="22"/>
      <c r="P450" s="22"/>
      <c r="Q450" s="22"/>
    </row>
    <row r="451" spans="4:17" ht="15" customHeight="1" x14ac:dyDescent="0.3">
      <c r="D451" s="22"/>
      <c r="E451" s="22"/>
      <c r="F451" s="22"/>
      <c r="G451" s="22"/>
      <c r="H451" s="22"/>
      <c r="I451" s="22"/>
      <c r="J451" s="22"/>
      <c r="K451" s="22"/>
      <c r="L451" s="22"/>
      <c r="M451" s="22"/>
      <c r="N451" s="22"/>
      <c r="O451" s="22"/>
      <c r="P451" s="22"/>
      <c r="Q451" s="22"/>
    </row>
    <row r="452" spans="4:17" ht="15" customHeight="1" x14ac:dyDescent="0.3">
      <c r="D452" s="22"/>
      <c r="E452" s="22"/>
      <c r="F452" s="22"/>
      <c r="G452" s="22"/>
      <c r="H452" s="22"/>
      <c r="I452" s="22"/>
      <c r="J452" s="22"/>
      <c r="K452" s="22"/>
      <c r="L452" s="22"/>
      <c r="M452" s="22"/>
      <c r="N452" s="22"/>
      <c r="O452" s="22"/>
      <c r="P452" s="22"/>
      <c r="Q452" s="22"/>
    </row>
    <row r="453" spans="4:17" ht="15" customHeight="1" x14ac:dyDescent="0.3">
      <c r="D453" s="22"/>
      <c r="E453" s="22"/>
      <c r="F453" s="22"/>
      <c r="G453" s="22"/>
      <c r="H453" s="22"/>
      <c r="I453" s="22"/>
      <c r="J453" s="22"/>
      <c r="K453" s="22"/>
      <c r="L453" s="22"/>
      <c r="M453" s="22"/>
      <c r="N453" s="22"/>
      <c r="O453" s="22"/>
      <c r="P453" s="22"/>
      <c r="Q453" s="22"/>
    </row>
    <row r="454" spans="4:17" ht="15" customHeight="1" x14ac:dyDescent="0.3">
      <c r="D454" s="22"/>
      <c r="E454" s="22"/>
      <c r="F454" s="22"/>
      <c r="G454" s="22"/>
      <c r="H454" s="22"/>
      <c r="I454" s="22"/>
      <c r="J454" s="22"/>
      <c r="K454" s="22"/>
      <c r="L454" s="22"/>
      <c r="M454" s="22"/>
      <c r="N454" s="22"/>
      <c r="O454" s="22"/>
      <c r="P454" s="22"/>
      <c r="Q454" s="22"/>
    </row>
    <row r="455" spans="4:17" ht="15" customHeight="1" x14ac:dyDescent="0.3">
      <c r="D455" s="22"/>
      <c r="E455" s="22"/>
      <c r="F455" s="22"/>
      <c r="G455" s="22"/>
      <c r="H455" s="22"/>
      <c r="I455" s="22"/>
      <c r="J455" s="22"/>
      <c r="K455" s="22"/>
      <c r="L455" s="22"/>
      <c r="M455" s="22"/>
      <c r="N455" s="22"/>
      <c r="O455" s="22"/>
      <c r="P455" s="22"/>
      <c r="Q455" s="22"/>
    </row>
    <row r="456" spans="4:17" ht="15" customHeight="1" x14ac:dyDescent="0.3">
      <c r="D456" s="22"/>
      <c r="E456" s="22"/>
      <c r="F456" s="22"/>
      <c r="G456" s="22"/>
      <c r="H456" s="22"/>
      <c r="I456" s="22"/>
      <c r="J456" s="22"/>
      <c r="K456" s="22"/>
      <c r="L456" s="22"/>
      <c r="M456" s="22"/>
      <c r="N456" s="22"/>
      <c r="O456" s="22"/>
      <c r="P456" s="22"/>
      <c r="Q456" s="22"/>
    </row>
    <row r="457" spans="4:17" ht="15" customHeight="1" x14ac:dyDescent="0.3">
      <c r="D457" s="22"/>
      <c r="E457" s="22"/>
      <c r="F457" s="22"/>
      <c r="G457" s="22"/>
      <c r="H457" s="22"/>
      <c r="I457" s="22"/>
      <c r="J457" s="22"/>
      <c r="K457" s="22"/>
      <c r="L457" s="22"/>
      <c r="M457" s="22"/>
      <c r="N457" s="22"/>
      <c r="O457" s="22"/>
      <c r="P457" s="22"/>
      <c r="Q457" s="22"/>
    </row>
    <row r="458" spans="4:17" ht="15" customHeight="1" x14ac:dyDescent="0.3">
      <c r="D458" s="22"/>
      <c r="E458" s="22"/>
      <c r="F458" s="22"/>
      <c r="G458" s="22"/>
      <c r="H458" s="22"/>
      <c r="I458" s="22"/>
      <c r="J458" s="22"/>
      <c r="K458" s="22"/>
      <c r="L458" s="22"/>
      <c r="M458" s="22"/>
      <c r="N458" s="22"/>
      <c r="O458" s="22"/>
      <c r="P458" s="22"/>
      <c r="Q458" s="22"/>
    </row>
    <row r="459" spans="4:17" ht="15" customHeight="1" x14ac:dyDescent="0.3">
      <c r="D459" s="22"/>
      <c r="E459" s="22"/>
      <c r="F459" s="22"/>
      <c r="G459" s="22"/>
      <c r="H459" s="22"/>
      <c r="I459" s="22"/>
      <c r="J459" s="22"/>
      <c r="K459" s="22"/>
      <c r="L459" s="22"/>
      <c r="M459" s="22"/>
      <c r="N459" s="22"/>
      <c r="O459" s="22"/>
      <c r="P459" s="22"/>
      <c r="Q459" s="22"/>
    </row>
    <row r="460" spans="4:17" ht="15" customHeight="1" x14ac:dyDescent="0.3">
      <c r="D460" s="22"/>
      <c r="E460" s="22"/>
      <c r="F460" s="22"/>
      <c r="G460" s="22"/>
      <c r="H460" s="22"/>
      <c r="I460" s="22"/>
      <c r="J460" s="22"/>
      <c r="K460" s="22"/>
      <c r="L460" s="22"/>
      <c r="M460" s="22"/>
      <c r="N460" s="22"/>
      <c r="O460" s="22"/>
      <c r="P460" s="22"/>
      <c r="Q460" s="22"/>
    </row>
    <row r="461" spans="4:17" ht="15" customHeight="1" x14ac:dyDescent="0.3">
      <c r="D461" s="22"/>
      <c r="E461" s="22"/>
      <c r="F461" s="22"/>
      <c r="G461" s="22"/>
      <c r="H461" s="22"/>
      <c r="I461" s="22"/>
      <c r="J461" s="22"/>
      <c r="K461" s="22"/>
      <c r="L461" s="22"/>
      <c r="M461" s="22"/>
      <c r="N461" s="22"/>
      <c r="O461" s="22"/>
      <c r="P461" s="22"/>
      <c r="Q461" s="22"/>
    </row>
    <row r="462" spans="4:17" ht="15" customHeight="1" x14ac:dyDescent="0.3">
      <c r="D462" s="22"/>
      <c r="E462" s="22"/>
      <c r="F462" s="22"/>
      <c r="G462" s="22"/>
      <c r="H462" s="22"/>
      <c r="I462" s="22"/>
      <c r="J462" s="22"/>
      <c r="K462" s="22"/>
      <c r="L462" s="22"/>
      <c r="M462" s="22"/>
      <c r="N462" s="22"/>
      <c r="O462" s="22"/>
      <c r="P462" s="22"/>
      <c r="Q462" s="22"/>
    </row>
    <row r="463" spans="4:17" ht="15" customHeight="1" x14ac:dyDescent="0.3">
      <c r="D463" s="22"/>
      <c r="E463" s="22"/>
      <c r="F463" s="22"/>
      <c r="G463" s="22"/>
      <c r="H463" s="22"/>
      <c r="I463" s="22"/>
      <c r="J463" s="22"/>
      <c r="K463" s="22"/>
      <c r="L463" s="22"/>
      <c r="M463" s="22"/>
      <c r="N463" s="22"/>
      <c r="O463" s="22"/>
      <c r="P463" s="22"/>
      <c r="Q463" s="22"/>
    </row>
    <row r="464" spans="4:17" ht="15" customHeight="1" x14ac:dyDescent="0.3">
      <c r="D464" s="22"/>
      <c r="E464" s="22"/>
      <c r="F464" s="22"/>
      <c r="G464" s="22"/>
      <c r="H464" s="22"/>
      <c r="I464" s="22"/>
      <c r="J464" s="22"/>
      <c r="K464" s="22"/>
      <c r="L464" s="22"/>
      <c r="M464" s="22"/>
      <c r="N464" s="22"/>
      <c r="O464" s="22"/>
      <c r="P464" s="22"/>
      <c r="Q464" s="22"/>
    </row>
    <row r="465" spans="4:17" ht="15" customHeight="1" x14ac:dyDescent="0.3">
      <c r="D465" s="22"/>
      <c r="E465" s="22"/>
      <c r="F465" s="22"/>
      <c r="G465" s="22"/>
      <c r="H465" s="22"/>
      <c r="I465" s="22"/>
      <c r="J465" s="22"/>
      <c r="K465" s="22"/>
      <c r="L465" s="22"/>
      <c r="M465" s="22"/>
      <c r="N465" s="22"/>
      <c r="O465" s="22"/>
      <c r="P465" s="22"/>
      <c r="Q465" s="22"/>
    </row>
    <row r="466" spans="4:17" ht="15" customHeight="1" x14ac:dyDescent="0.3">
      <c r="D466" s="22"/>
      <c r="E466" s="22"/>
      <c r="F466" s="22"/>
      <c r="G466" s="22"/>
      <c r="H466" s="22"/>
      <c r="I466" s="22"/>
      <c r="J466" s="22"/>
      <c r="K466" s="22"/>
      <c r="L466" s="22"/>
      <c r="M466" s="22"/>
      <c r="N466" s="22"/>
      <c r="O466" s="22"/>
      <c r="P466" s="22"/>
      <c r="Q466" s="22"/>
    </row>
    <row r="467" spans="4:17" ht="15" customHeight="1" x14ac:dyDescent="0.3">
      <c r="D467" s="22"/>
      <c r="E467" s="22"/>
      <c r="F467" s="22"/>
      <c r="G467" s="22"/>
      <c r="H467" s="22"/>
      <c r="I467" s="22"/>
      <c r="J467" s="22"/>
      <c r="K467" s="22"/>
      <c r="L467" s="22"/>
      <c r="M467" s="22"/>
      <c r="N467" s="22"/>
      <c r="O467" s="22"/>
      <c r="P467" s="22"/>
      <c r="Q467" s="22"/>
    </row>
    <row r="468" spans="4:17" ht="15" customHeight="1" x14ac:dyDescent="0.3">
      <c r="D468" s="22"/>
      <c r="E468" s="22"/>
      <c r="F468" s="22"/>
      <c r="G468" s="22"/>
      <c r="H468" s="22"/>
      <c r="I468" s="22"/>
      <c r="J468" s="22"/>
      <c r="K468" s="22"/>
      <c r="L468" s="22"/>
      <c r="M468" s="22"/>
      <c r="N468" s="22"/>
      <c r="O468" s="22"/>
      <c r="P468" s="22"/>
      <c r="Q468" s="22"/>
    </row>
    <row r="469" spans="4:17" ht="15" customHeight="1" x14ac:dyDescent="0.3">
      <c r="D469" s="22"/>
      <c r="E469" s="22"/>
      <c r="F469" s="22"/>
      <c r="G469" s="22"/>
      <c r="H469" s="22"/>
      <c r="I469" s="22"/>
      <c r="J469" s="22"/>
      <c r="K469" s="22"/>
      <c r="L469" s="22"/>
      <c r="M469" s="22"/>
      <c r="N469" s="22"/>
      <c r="O469" s="22"/>
      <c r="P469" s="22"/>
      <c r="Q469" s="22"/>
    </row>
    <row r="470" spans="4:17" ht="15" customHeight="1" x14ac:dyDescent="0.3">
      <c r="D470" s="22"/>
      <c r="E470" s="22"/>
      <c r="F470" s="22"/>
      <c r="G470" s="22"/>
      <c r="H470" s="22"/>
      <c r="I470" s="22"/>
      <c r="J470" s="22"/>
      <c r="K470" s="22"/>
      <c r="L470" s="22"/>
      <c r="M470" s="22"/>
      <c r="N470" s="22"/>
      <c r="O470" s="22"/>
      <c r="P470" s="22"/>
      <c r="Q470" s="22"/>
    </row>
    <row r="471" spans="4:17" ht="15" customHeight="1" x14ac:dyDescent="0.3">
      <c r="D471" s="22"/>
      <c r="E471" s="22"/>
      <c r="F471" s="22"/>
      <c r="G471" s="22"/>
      <c r="H471" s="22"/>
      <c r="I471" s="22"/>
      <c r="J471" s="22"/>
      <c r="K471" s="22"/>
      <c r="L471" s="22"/>
      <c r="M471" s="22"/>
      <c r="N471" s="22"/>
      <c r="O471" s="22"/>
      <c r="P471" s="22"/>
      <c r="Q471" s="22"/>
    </row>
    <row r="472" spans="4:17" ht="15" customHeight="1" x14ac:dyDescent="0.3">
      <c r="D472" s="22"/>
      <c r="E472" s="22"/>
      <c r="F472" s="22"/>
      <c r="G472" s="22"/>
      <c r="H472" s="22"/>
      <c r="I472" s="22"/>
      <c r="J472" s="22"/>
      <c r="K472" s="22"/>
      <c r="L472" s="22"/>
      <c r="M472" s="22"/>
      <c r="N472" s="22"/>
      <c r="O472" s="22"/>
      <c r="P472" s="22"/>
      <c r="Q472" s="22"/>
    </row>
    <row r="473" spans="4:17" ht="15" customHeight="1" x14ac:dyDescent="0.3">
      <c r="D473" s="22"/>
      <c r="E473" s="22"/>
      <c r="F473" s="22"/>
      <c r="G473" s="22"/>
      <c r="H473" s="22"/>
      <c r="I473" s="22"/>
      <c r="J473" s="22"/>
      <c r="K473" s="22"/>
      <c r="L473" s="22"/>
      <c r="M473" s="22"/>
      <c r="N473" s="22"/>
      <c r="O473" s="22"/>
      <c r="P473" s="22"/>
      <c r="Q473" s="22"/>
    </row>
    <row r="474" spans="4:17" ht="15" customHeight="1" x14ac:dyDescent="0.3">
      <c r="D474" s="22"/>
      <c r="E474" s="22"/>
      <c r="F474" s="22"/>
      <c r="G474" s="22"/>
      <c r="H474" s="22"/>
      <c r="I474" s="22"/>
      <c r="J474" s="22"/>
      <c r="K474" s="22"/>
      <c r="L474" s="22"/>
      <c r="M474" s="22"/>
      <c r="N474" s="22"/>
      <c r="O474" s="22"/>
      <c r="P474" s="22"/>
      <c r="Q474" s="22"/>
    </row>
    <row r="475" spans="4:17" ht="15" customHeight="1" x14ac:dyDescent="0.3">
      <c r="D475" s="22"/>
      <c r="E475" s="22"/>
      <c r="F475" s="22"/>
      <c r="G475" s="22"/>
      <c r="H475" s="22"/>
      <c r="I475" s="22"/>
      <c r="J475" s="22"/>
      <c r="K475" s="22"/>
      <c r="L475" s="22"/>
      <c r="M475" s="22"/>
      <c r="N475" s="22"/>
      <c r="O475" s="22"/>
      <c r="P475" s="22"/>
      <c r="Q475" s="22"/>
    </row>
    <row r="476" spans="4:17" ht="15" customHeight="1" x14ac:dyDescent="0.3">
      <c r="D476" s="22"/>
      <c r="E476" s="22"/>
      <c r="F476" s="22"/>
      <c r="G476" s="22"/>
      <c r="H476" s="22"/>
      <c r="I476" s="22"/>
      <c r="J476" s="22"/>
      <c r="K476" s="22"/>
      <c r="L476" s="22"/>
      <c r="M476" s="22"/>
      <c r="N476" s="22"/>
      <c r="O476" s="22"/>
      <c r="P476" s="22"/>
      <c r="Q476" s="22"/>
    </row>
    <row r="477" spans="4:17" ht="15" customHeight="1" x14ac:dyDescent="0.3">
      <c r="D477" s="22"/>
      <c r="E477" s="22"/>
      <c r="F477" s="22"/>
      <c r="G477" s="22"/>
      <c r="H477" s="22"/>
      <c r="I477" s="22"/>
      <c r="J477" s="22"/>
      <c r="K477" s="22"/>
      <c r="L477" s="22"/>
      <c r="M477" s="22"/>
      <c r="N477" s="22"/>
      <c r="O477" s="22"/>
      <c r="P477" s="22"/>
      <c r="Q477" s="22"/>
    </row>
    <row r="478" spans="4:17" ht="15" customHeight="1" x14ac:dyDescent="0.3">
      <c r="D478" s="22"/>
      <c r="E478" s="22"/>
      <c r="F478" s="22"/>
      <c r="G478" s="22"/>
      <c r="H478" s="22"/>
      <c r="I478" s="22"/>
      <c r="J478" s="22"/>
      <c r="K478" s="22"/>
      <c r="L478" s="22"/>
      <c r="M478" s="22"/>
      <c r="N478" s="22"/>
      <c r="O478" s="22"/>
      <c r="P478" s="22"/>
      <c r="Q478" s="22"/>
    </row>
    <row r="479" spans="4:17" ht="15" customHeight="1" x14ac:dyDescent="0.3">
      <c r="D479" s="22"/>
      <c r="E479" s="22"/>
      <c r="F479" s="22"/>
      <c r="G479" s="22"/>
      <c r="H479" s="22"/>
      <c r="I479" s="22"/>
      <c r="J479" s="22"/>
      <c r="K479" s="22"/>
      <c r="L479" s="22"/>
      <c r="M479" s="22"/>
      <c r="N479" s="22"/>
      <c r="O479" s="22"/>
      <c r="P479" s="22"/>
      <c r="Q479" s="22"/>
    </row>
    <row r="480" spans="4:17" ht="15" customHeight="1" x14ac:dyDescent="0.3">
      <c r="D480" s="22"/>
      <c r="E480" s="22"/>
      <c r="F480" s="22"/>
      <c r="G480" s="22"/>
      <c r="H480" s="22"/>
      <c r="I480" s="22"/>
      <c r="J480" s="22"/>
      <c r="K480" s="22"/>
      <c r="L480" s="22"/>
      <c r="M480" s="22"/>
      <c r="N480" s="22"/>
      <c r="O480" s="22"/>
      <c r="P480" s="22"/>
      <c r="Q480" s="22"/>
    </row>
    <row r="481" spans="4:17" ht="15" customHeight="1" x14ac:dyDescent="0.3">
      <c r="D481" s="22"/>
      <c r="E481" s="22"/>
      <c r="F481" s="22"/>
      <c r="G481" s="22"/>
      <c r="H481" s="22"/>
      <c r="I481" s="22"/>
      <c r="J481" s="22"/>
      <c r="K481" s="22"/>
      <c r="L481" s="22"/>
      <c r="M481" s="22"/>
      <c r="N481" s="22"/>
      <c r="O481" s="22"/>
      <c r="P481" s="22"/>
      <c r="Q481" s="22"/>
    </row>
    <row r="482" spans="4:17" ht="15" customHeight="1" x14ac:dyDescent="0.3">
      <c r="D482" s="22"/>
      <c r="E482" s="22"/>
      <c r="F482" s="22"/>
      <c r="G482" s="22"/>
      <c r="H482" s="22"/>
      <c r="I482" s="22"/>
      <c r="J482" s="22"/>
      <c r="K482" s="22"/>
      <c r="L482" s="22"/>
      <c r="M482" s="22"/>
      <c r="N482" s="22"/>
      <c r="O482" s="22"/>
      <c r="P482" s="22"/>
      <c r="Q482" s="22"/>
    </row>
    <row r="483" spans="4:17" ht="15" customHeight="1" x14ac:dyDescent="0.3">
      <c r="D483" s="22"/>
      <c r="E483" s="22"/>
      <c r="F483" s="22"/>
      <c r="G483" s="22"/>
      <c r="H483" s="22"/>
      <c r="I483" s="22"/>
      <c r="J483" s="22"/>
      <c r="K483" s="22"/>
      <c r="L483" s="22"/>
      <c r="M483" s="22"/>
      <c r="N483" s="22"/>
      <c r="O483" s="22"/>
      <c r="P483" s="22"/>
      <c r="Q483" s="22"/>
    </row>
    <row r="484" spans="4:17" ht="15" customHeight="1" x14ac:dyDescent="0.3">
      <c r="D484" s="22"/>
      <c r="E484" s="22"/>
      <c r="F484" s="22"/>
      <c r="G484" s="22"/>
      <c r="H484" s="22"/>
      <c r="I484" s="22"/>
      <c r="J484" s="22"/>
      <c r="K484" s="22"/>
      <c r="L484" s="22"/>
      <c r="M484" s="22"/>
      <c r="N484" s="22"/>
      <c r="O484" s="22"/>
      <c r="P484" s="22"/>
      <c r="Q484" s="22"/>
    </row>
    <row r="485" spans="4:17" ht="15" customHeight="1" x14ac:dyDescent="0.3">
      <c r="D485" s="22"/>
      <c r="E485" s="22"/>
      <c r="F485" s="22"/>
      <c r="G485" s="22"/>
      <c r="H485" s="22"/>
      <c r="I485" s="22"/>
      <c r="J485" s="22"/>
      <c r="K485" s="22"/>
      <c r="L485" s="22"/>
      <c r="M485" s="22"/>
      <c r="N485" s="22"/>
      <c r="O485" s="22"/>
      <c r="P485" s="22"/>
      <c r="Q485" s="22"/>
    </row>
    <row r="486" spans="4:17" ht="15" customHeight="1" x14ac:dyDescent="0.3">
      <c r="D486" s="22"/>
      <c r="E486" s="22"/>
      <c r="F486" s="22"/>
      <c r="G486" s="22"/>
      <c r="H486" s="22"/>
      <c r="I486" s="22"/>
      <c r="J486" s="22"/>
      <c r="K486" s="22"/>
      <c r="L486" s="22"/>
      <c r="M486" s="22"/>
      <c r="N486" s="22"/>
      <c r="O486" s="22"/>
      <c r="P486" s="22"/>
      <c r="Q486" s="22"/>
    </row>
    <row r="487" spans="4:17" ht="15" customHeight="1" x14ac:dyDescent="0.3">
      <c r="D487" s="22"/>
      <c r="E487" s="22"/>
      <c r="F487" s="22"/>
      <c r="G487" s="22"/>
      <c r="H487" s="22"/>
      <c r="I487" s="22"/>
      <c r="J487" s="22"/>
      <c r="K487" s="22"/>
      <c r="L487" s="22"/>
      <c r="M487" s="22"/>
      <c r="N487" s="22"/>
      <c r="O487" s="22"/>
      <c r="P487" s="22"/>
      <c r="Q487" s="22"/>
    </row>
    <row r="488" spans="4:17" ht="15" customHeight="1" x14ac:dyDescent="0.3">
      <c r="D488" s="22"/>
      <c r="E488" s="22"/>
      <c r="F488" s="22"/>
      <c r="G488" s="22"/>
      <c r="H488" s="22"/>
      <c r="I488" s="22"/>
      <c r="J488" s="22"/>
      <c r="K488" s="22"/>
      <c r="L488" s="22"/>
      <c r="M488" s="22"/>
      <c r="N488" s="22"/>
      <c r="O488" s="22"/>
      <c r="P488" s="22"/>
      <c r="Q488" s="22"/>
    </row>
    <row r="489" spans="4:17" ht="15" customHeight="1" x14ac:dyDescent="0.3">
      <c r="D489" s="22"/>
      <c r="E489" s="22"/>
      <c r="F489" s="22"/>
      <c r="G489" s="22"/>
      <c r="H489" s="22"/>
      <c r="I489" s="22"/>
      <c r="J489" s="22"/>
      <c r="K489" s="22"/>
      <c r="L489" s="22"/>
      <c r="M489" s="22"/>
      <c r="N489" s="22"/>
      <c r="O489" s="22"/>
      <c r="P489" s="22"/>
      <c r="Q489" s="22"/>
    </row>
    <row r="490" spans="4:17" ht="15" customHeight="1" x14ac:dyDescent="0.3">
      <c r="D490" s="22"/>
      <c r="E490" s="22"/>
      <c r="F490" s="22"/>
      <c r="G490" s="22"/>
      <c r="H490" s="22"/>
      <c r="I490" s="22"/>
      <c r="J490" s="22"/>
      <c r="K490" s="22"/>
      <c r="L490" s="22"/>
      <c r="M490" s="22"/>
      <c r="N490" s="22"/>
      <c r="O490" s="22"/>
      <c r="P490" s="22"/>
      <c r="Q490" s="22"/>
    </row>
    <row r="491" spans="4:17" ht="15" customHeight="1" x14ac:dyDescent="0.3">
      <c r="D491" s="22"/>
      <c r="E491" s="22"/>
      <c r="F491" s="22"/>
      <c r="G491" s="22"/>
      <c r="H491" s="22"/>
      <c r="I491" s="22"/>
      <c r="J491" s="22"/>
      <c r="K491" s="22"/>
      <c r="L491" s="22"/>
      <c r="M491" s="22"/>
      <c r="N491" s="22"/>
      <c r="O491" s="22"/>
      <c r="P491" s="22"/>
      <c r="Q491" s="22"/>
    </row>
    <row r="492" spans="4:17" ht="15" customHeight="1" x14ac:dyDescent="0.3">
      <c r="D492" s="22"/>
      <c r="E492" s="22"/>
      <c r="F492" s="22"/>
      <c r="G492" s="22"/>
      <c r="H492" s="22"/>
      <c r="I492" s="22"/>
      <c r="J492" s="22"/>
      <c r="K492" s="22"/>
      <c r="L492" s="22"/>
      <c r="M492" s="22"/>
      <c r="N492" s="22"/>
      <c r="O492" s="22"/>
      <c r="P492" s="22"/>
      <c r="Q492" s="22"/>
    </row>
    <row r="493" spans="4:17" ht="15" customHeight="1" x14ac:dyDescent="0.3">
      <c r="D493" s="22"/>
      <c r="E493" s="22"/>
      <c r="F493" s="22"/>
      <c r="G493" s="22"/>
      <c r="H493" s="22"/>
      <c r="I493" s="22"/>
      <c r="J493" s="22"/>
      <c r="K493" s="22"/>
      <c r="L493" s="22"/>
      <c r="M493" s="22"/>
      <c r="N493" s="22"/>
      <c r="O493" s="22"/>
      <c r="P493" s="22"/>
      <c r="Q493" s="22"/>
    </row>
    <row r="494" spans="4:17" ht="15" customHeight="1" x14ac:dyDescent="0.3">
      <c r="D494" s="22"/>
      <c r="E494" s="22"/>
      <c r="F494" s="22"/>
      <c r="G494" s="22"/>
      <c r="H494" s="22"/>
      <c r="I494" s="22"/>
      <c r="J494" s="22"/>
      <c r="K494" s="22"/>
      <c r="L494" s="22"/>
      <c r="M494" s="22"/>
      <c r="N494" s="22"/>
      <c r="O494" s="22"/>
      <c r="P494" s="22"/>
      <c r="Q494" s="22"/>
    </row>
    <row r="495" spans="4:17" ht="15" customHeight="1" x14ac:dyDescent="0.3">
      <c r="D495" s="22"/>
      <c r="E495" s="22"/>
      <c r="F495" s="22"/>
      <c r="G495" s="22"/>
      <c r="H495" s="22"/>
      <c r="I495" s="22"/>
      <c r="J495" s="22"/>
      <c r="K495" s="22"/>
      <c r="L495" s="22"/>
      <c r="M495" s="22"/>
      <c r="N495" s="22"/>
      <c r="O495" s="22"/>
      <c r="P495" s="22"/>
      <c r="Q495" s="22"/>
    </row>
    <row r="496" spans="4:17" ht="15" customHeight="1" x14ac:dyDescent="0.3">
      <c r="D496" s="22"/>
      <c r="E496" s="22"/>
      <c r="F496" s="22"/>
      <c r="G496" s="22"/>
      <c r="H496" s="22"/>
      <c r="I496" s="22"/>
      <c r="J496" s="22"/>
      <c r="K496" s="22"/>
      <c r="L496" s="22"/>
      <c r="M496" s="22"/>
      <c r="N496" s="22"/>
      <c r="O496" s="22"/>
      <c r="P496" s="22"/>
      <c r="Q496" s="22"/>
    </row>
    <row r="497" spans="4:17" ht="15" customHeight="1" x14ac:dyDescent="0.3">
      <c r="D497" s="22"/>
      <c r="E497" s="22"/>
      <c r="F497" s="22"/>
      <c r="G497" s="22"/>
      <c r="H497" s="22"/>
      <c r="I497" s="22"/>
      <c r="J497" s="22"/>
      <c r="K497" s="22"/>
      <c r="L497" s="22"/>
      <c r="M497" s="22"/>
      <c r="N497" s="22"/>
      <c r="O497" s="22"/>
      <c r="P497" s="22"/>
      <c r="Q497" s="22"/>
    </row>
    <row r="498" spans="4:17" ht="15" customHeight="1" x14ac:dyDescent="0.3">
      <c r="D498" s="22"/>
      <c r="E498" s="22"/>
      <c r="F498" s="22"/>
      <c r="G498" s="22"/>
      <c r="H498" s="22"/>
      <c r="I498" s="22"/>
      <c r="J498" s="22"/>
      <c r="K498" s="22"/>
      <c r="L498" s="22"/>
      <c r="M498" s="22"/>
      <c r="N498" s="22"/>
      <c r="O498" s="22"/>
      <c r="P498" s="22"/>
      <c r="Q498" s="22"/>
    </row>
    <row r="499" spans="4:17" ht="15" customHeight="1" x14ac:dyDescent="0.3">
      <c r="D499" s="22"/>
      <c r="E499" s="22"/>
      <c r="F499" s="22"/>
      <c r="G499" s="22"/>
      <c r="H499" s="22"/>
      <c r="I499" s="22"/>
      <c r="J499" s="22"/>
      <c r="K499" s="22"/>
      <c r="L499" s="22"/>
      <c r="M499" s="22"/>
      <c r="N499" s="22"/>
      <c r="O499" s="22"/>
      <c r="P499" s="22"/>
      <c r="Q499" s="22"/>
    </row>
    <row r="500" spans="4:17" ht="15" customHeight="1" x14ac:dyDescent="0.3">
      <c r="D500" s="22"/>
      <c r="E500" s="22"/>
      <c r="F500" s="22"/>
      <c r="G500" s="22"/>
      <c r="H500" s="22"/>
      <c r="I500" s="22"/>
      <c r="J500" s="22"/>
      <c r="K500" s="22"/>
      <c r="L500" s="22"/>
      <c r="M500" s="22"/>
      <c r="N500" s="22"/>
      <c r="O500" s="22"/>
      <c r="P500" s="22"/>
      <c r="Q500" s="22"/>
    </row>
    <row r="501" spans="4:17" ht="14.25" customHeight="1" x14ac:dyDescent="0.3">
      <c r="D501" s="22"/>
      <c r="E501" s="22"/>
      <c r="F501" s="22"/>
      <c r="G501" s="22"/>
      <c r="H501" s="22"/>
      <c r="I501" s="22"/>
      <c r="J501" s="22"/>
      <c r="K501" s="22"/>
      <c r="L501" s="22"/>
      <c r="M501" s="22"/>
      <c r="N501" s="22"/>
      <c r="O501" s="22"/>
      <c r="P501" s="22"/>
      <c r="Q501" s="22"/>
    </row>
    <row r="502" spans="4:17" ht="14.25" customHeight="1" x14ac:dyDescent="0.3">
      <c r="D502" s="22"/>
      <c r="E502" s="22"/>
      <c r="F502" s="22"/>
      <c r="G502" s="22"/>
      <c r="H502" s="22"/>
      <c r="I502" s="22"/>
      <c r="J502" s="22"/>
      <c r="K502" s="22"/>
      <c r="L502" s="22"/>
      <c r="M502" s="22"/>
      <c r="N502" s="22"/>
      <c r="O502" s="22"/>
      <c r="P502" s="22"/>
      <c r="Q502" s="22"/>
    </row>
    <row r="503" spans="4:17" ht="14.25" customHeight="1" x14ac:dyDescent="0.3">
      <c r="D503" s="22"/>
      <c r="E503" s="22"/>
      <c r="F503" s="22"/>
      <c r="G503" s="22"/>
      <c r="H503" s="22"/>
      <c r="I503" s="22"/>
      <c r="J503" s="22"/>
      <c r="K503" s="22"/>
      <c r="L503" s="22"/>
      <c r="M503" s="22"/>
      <c r="N503" s="22"/>
      <c r="O503" s="22"/>
      <c r="P503" s="22"/>
      <c r="Q503" s="22"/>
    </row>
    <row r="504" spans="4:17" ht="14.25" customHeight="1" x14ac:dyDescent="0.3">
      <c r="D504" s="22"/>
      <c r="E504" s="22"/>
      <c r="F504" s="22"/>
      <c r="G504" s="22"/>
      <c r="H504" s="22"/>
      <c r="I504" s="22"/>
      <c r="J504" s="22"/>
      <c r="K504" s="22"/>
      <c r="L504" s="22"/>
      <c r="M504" s="22"/>
      <c r="N504" s="22"/>
      <c r="O504" s="22"/>
      <c r="P504" s="22"/>
      <c r="Q504" s="22"/>
    </row>
    <row r="505" spans="4:17" ht="14.25" customHeight="1" x14ac:dyDescent="0.3">
      <c r="D505" s="22"/>
      <c r="E505" s="22"/>
      <c r="F505" s="22"/>
      <c r="G505" s="22"/>
      <c r="H505" s="22"/>
      <c r="I505" s="22"/>
      <c r="J505" s="22"/>
      <c r="K505" s="22"/>
      <c r="L505" s="22"/>
      <c r="M505" s="22"/>
      <c r="N505" s="22"/>
      <c r="O505" s="22"/>
      <c r="P505" s="22"/>
      <c r="Q505" s="22"/>
    </row>
    <row r="506" spans="4:17" ht="14.25" customHeight="1" x14ac:dyDescent="0.3">
      <c r="D506" s="22"/>
      <c r="E506" s="22"/>
      <c r="F506" s="22"/>
      <c r="G506" s="22"/>
      <c r="H506" s="22"/>
      <c r="I506" s="22"/>
      <c r="J506" s="22"/>
      <c r="K506" s="22"/>
      <c r="L506" s="22"/>
      <c r="M506" s="22"/>
      <c r="N506" s="22"/>
      <c r="O506" s="22"/>
      <c r="P506" s="22"/>
      <c r="Q506" s="22"/>
    </row>
    <row r="507" spans="4:17" ht="14.25" customHeight="1" x14ac:dyDescent="0.3">
      <c r="D507" s="22"/>
      <c r="E507" s="22"/>
      <c r="F507" s="22"/>
      <c r="G507" s="22"/>
      <c r="H507" s="22"/>
      <c r="I507" s="22"/>
      <c r="J507" s="22"/>
      <c r="K507" s="22"/>
      <c r="L507" s="22"/>
      <c r="M507" s="22"/>
      <c r="N507" s="22"/>
      <c r="O507" s="22"/>
      <c r="P507" s="22"/>
      <c r="Q507" s="22"/>
    </row>
    <row r="508" spans="4:17" ht="14.25" customHeight="1" x14ac:dyDescent="0.3">
      <c r="D508" s="22"/>
      <c r="E508" s="22"/>
      <c r="F508" s="22"/>
      <c r="G508" s="22"/>
      <c r="H508" s="22"/>
      <c r="I508" s="22"/>
      <c r="J508" s="22"/>
      <c r="K508" s="22"/>
      <c r="L508" s="22"/>
      <c r="M508" s="22"/>
      <c r="N508" s="22"/>
      <c r="O508" s="22"/>
      <c r="P508" s="22"/>
      <c r="Q508" s="22"/>
    </row>
    <row r="509" spans="4:17" ht="14.25" customHeight="1" x14ac:dyDescent="0.3">
      <c r="D509" s="22"/>
      <c r="E509" s="22"/>
      <c r="F509" s="22"/>
      <c r="G509" s="22"/>
      <c r="H509" s="22"/>
      <c r="I509" s="22"/>
      <c r="J509" s="22"/>
      <c r="K509" s="22"/>
      <c r="L509" s="22"/>
      <c r="M509" s="22"/>
      <c r="N509" s="22"/>
      <c r="O509" s="22"/>
      <c r="P509" s="22"/>
      <c r="Q509" s="22"/>
    </row>
    <row r="510" spans="4:17" ht="14.25" customHeight="1" x14ac:dyDescent="0.3">
      <c r="D510" s="22"/>
      <c r="E510" s="22"/>
      <c r="F510" s="22"/>
      <c r="G510" s="22"/>
      <c r="H510" s="22"/>
      <c r="I510" s="22"/>
      <c r="J510" s="22"/>
      <c r="K510" s="22"/>
      <c r="L510" s="22"/>
      <c r="M510" s="22"/>
      <c r="N510" s="22"/>
      <c r="O510" s="22"/>
      <c r="P510" s="22"/>
      <c r="Q510" s="22"/>
    </row>
    <row r="511" spans="4:17" ht="14.25" customHeight="1" x14ac:dyDescent="0.3">
      <c r="D511" s="22"/>
      <c r="E511" s="22"/>
      <c r="F511" s="22"/>
      <c r="G511" s="22"/>
      <c r="H511" s="22"/>
      <c r="I511" s="22"/>
      <c r="J511" s="22"/>
      <c r="K511" s="22"/>
      <c r="L511" s="22"/>
      <c r="M511" s="22"/>
      <c r="N511" s="22"/>
      <c r="O511" s="22"/>
      <c r="P511" s="22"/>
      <c r="Q511" s="22"/>
    </row>
    <row r="512" spans="4:17" ht="14.25" customHeight="1" x14ac:dyDescent="0.3">
      <c r="D512" s="22"/>
      <c r="E512" s="22"/>
      <c r="F512" s="22"/>
      <c r="G512" s="22"/>
      <c r="H512" s="22"/>
      <c r="I512" s="22"/>
      <c r="J512" s="22"/>
      <c r="K512" s="22"/>
      <c r="L512" s="22"/>
      <c r="M512" s="22"/>
      <c r="N512" s="22"/>
      <c r="O512" s="22"/>
      <c r="P512" s="22"/>
      <c r="Q512" s="22"/>
    </row>
    <row r="513" spans="4:17" ht="14.25" customHeight="1" x14ac:dyDescent="0.3">
      <c r="D513" s="22"/>
      <c r="E513" s="22"/>
      <c r="F513" s="22"/>
      <c r="G513" s="22"/>
      <c r="H513" s="22"/>
      <c r="I513" s="22"/>
      <c r="J513" s="22"/>
      <c r="K513" s="22"/>
      <c r="L513" s="22"/>
      <c r="M513" s="22"/>
      <c r="N513" s="22"/>
      <c r="O513" s="22"/>
      <c r="P513" s="22"/>
      <c r="Q513" s="22"/>
    </row>
    <row r="514" spans="4:17" ht="14.25" customHeight="1" x14ac:dyDescent="0.3">
      <c r="D514" s="22"/>
      <c r="E514" s="22"/>
      <c r="F514" s="22"/>
      <c r="G514" s="22"/>
      <c r="H514" s="22"/>
      <c r="I514" s="22"/>
      <c r="J514" s="22"/>
      <c r="K514" s="22"/>
      <c r="L514" s="22"/>
      <c r="M514" s="22"/>
      <c r="N514" s="22"/>
      <c r="O514" s="22"/>
      <c r="P514" s="22"/>
      <c r="Q514" s="22"/>
    </row>
    <row r="515" spans="4:17" ht="14.25" customHeight="1" x14ac:dyDescent="0.3">
      <c r="D515" s="22"/>
      <c r="E515" s="22"/>
      <c r="F515" s="22"/>
      <c r="G515" s="22"/>
      <c r="H515" s="22"/>
      <c r="I515" s="22"/>
      <c r="J515" s="22"/>
      <c r="K515" s="22"/>
      <c r="L515" s="22"/>
      <c r="M515" s="22"/>
      <c r="N515" s="22"/>
      <c r="O515" s="22"/>
      <c r="P515" s="22"/>
      <c r="Q515" s="22"/>
    </row>
    <row r="516" spans="4:17" ht="14.25" customHeight="1" x14ac:dyDescent="0.3">
      <c r="D516" s="22"/>
      <c r="E516" s="22"/>
      <c r="F516" s="22"/>
      <c r="G516" s="22"/>
      <c r="H516" s="22"/>
      <c r="I516" s="22"/>
      <c r="J516" s="22"/>
      <c r="K516" s="22"/>
      <c r="L516" s="22"/>
      <c r="M516" s="22"/>
      <c r="N516" s="22"/>
      <c r="O516" s="22"/>
      <c r="P516" s="22"/>
      <c r="Q516" s="22"/>
    </row>
    <row r="517" spans="4:17" ht="14.25" customHeight="1" x14ac:dyDescent="0.3">
      <c r="D517" s="22"/>
      <c r="E517" s="22"/>
      <c r="F517" s="22"/>
      <c r="G517" s="22"/>
      <c r="H517" s="22"/>
      <c r="I517" s="22"/>
      <c r="J517" s="22"/>
      <c r="K517" s="22"/>
      <c r="L517" s="22"/>
      <c r="M517" s="22"/>
      <c r="N517" s="22"/>
      <c r="O517" s="22"/>
      <c r="P517" s="22"/>
      <c r="Q517" s="22"/>
    </row>
    <row r="518" spans="4:17" ht="14.25" customHeight="1" x14ac:dyDescent="0.3">
      <c r="D518" s="22"/>
      <c r="E518" s="22"/>
      <c r="F518" s="22"/>
      <c r="G518" s="22"/>
      <c r="H518" s="22"/>
      <c r="I518" s="22"/>
      <c r="J518" s="22"/>
      <c r="K518" s="22"/>
      <c r="L518" s="22"/>
      <c r="M518" s="22"/>
      <c r="N518" s="22"/>
      <c r="O518" s="22"/>
      <c r="P518" s="22"/>
      <c r="Q518" s="22"/>
    </row>
    <row r="519" spans="4:17" ht="14.25" customHeight="1" x14ac:dyDescent="0.3">
      <c r="D519" s="22"/>
      <c r="E519" s="22"/>
      <c r="F519" s="22"/>
      <c r="G519" s="22"/>
      <c r="H519" s="22"/>
      <c r="I519" s="22"/>
      <c r="J519" s="22"/>
      <c r="K519" s="22"/>
      <c r="L519" s="22"/>
      <c r="M519" s="22"/>
      <c r="N519" s="22"/>
      <c r="O519" s="22"/>
      <c r="P519" s="22"/>
      <c r="Q519" s="22"/>
    </row>
    <row r="520" spans="4:17" ht="14.25" customHeight="1" x14ac:dyDescent="0.3">
      <c r="D520" s="22"/>
      <c r="E520" s="22"/>
      <c r="F520" s="22"/>
      <c r="G520" s="22"/>
      <c r="H520" s="22"/>
      <c r="I520" s="22"/>
      <c r="J520" s="22"/>
      <c r="K520" s="22"/>
      <c r="L520" s="22"/>
      <c r="M520" s="22"/>
      <c r="N520" s="22"/>
      <c r="O520" s="22"/>
      <c r="P520" s="22"/>
      <c r="Q520" s="22"/>
    </row>
    <row r="521" spans="4:17" ht="14.25" customHeight="1" x14ac:dyDescent="0.3">
      <c r="D521" s="22"/>
      <c r="E521" s="22"/>
      <c r="F521" s="22"/>
      <c r="G521" s="22"/>
      <c r="H521" s="22"/>
      <c r="I521" s="22"/>
      <c r="J521" s="22"/>
      <c r="K521" s="22"/>
      <c r="L521" s="22"/>
      <c r="M521" s="22"/>
      <c r="N521" s="22"/>
      <c r="O521" s="22"/>
      <c r="P521" s="22"/>
      <c r="Q521" s="22"/>
    </row>
    <row r="522" spans="4:17" ht="14.25" customHeight="1" x14ac:dyDescent="0.3">
      <c r="D522" s="22"/>
      <c r="E522" s="22"/>
      <c r="F522" s="22"/>
      <c r="G522" s="22"/>
      <c r="H522" s="22"/>
      <c r="I522" s="22"/>
      <c r="J522" s="22"/>
      <c r="K522" s="22"/>
      <c r="L522" s="22"/>
      <c r="M522" s="22"/>
      <c r="N522" s="22"/>
      <c r="O522" s="22"/>
      <c r="P522" s="22"/>
      <c r="Q522" s="22"/>
    </row>
    <row r="523" spans="4:17" ht="14.25" customHeight="1" x14ac:dyDescent="0.3">
      <c r="D523" s="22"/>
      <c r="E523" s="22"/>
      <c r="F523" s="22"/>
      <c r="G523" s="22"/>
      <c r="H523" s="22"/>
      <c r="I523" s="22"/>
      <c r="J523" s="22"/>
      <c r="K523" s="22"/>
      <c r="L523" s="22"/>
      <c r="M523" s="22"/>
      <c r="N523" s="22"/>
      <c r="O523" s="22"/>
      <c r="P523" s="22"/>
      <c r="Q523" s="22"/>
    </row>
    <row r="524" spans="4:17" ht="14.25" customHeight="1" x14ac:dyDescent="0.3">
      <c r="D524" s="22"/>
      <c r="E524" s="22"/>
      <c r="F524" s="22"/>
      <c r="G524" s="22"/>
      <c r="H524" s="22"/>
      <c r="I524" s="22"/>
      <c r="J524" s="22"/>
      <c r="K524" s="22"/>
      <c r="L524" s="22"/>
      <c r="M524" s="22"/>
      <c r="N524" s="22"/>
      <c r="O524" s="22"/>
      <c r="P524" s="22"/>
      <c r="Q524" s="22"/>
    </row>
    <row r="525" spans="4:17" ht="14.25" customHeight="1" x14ac:dyDescent="0.3">
      <c r="D525" s="22"/>
      <c r="E525" s="22"/>
      <c r="F525" s="22"/>
      <c r="G525" s="22"/>
      <c r="H525" s="22"/>
      <c r="I525" s="22"/>
      <c r="J525" s="22"/>
      <c r="K525" s="22"/>
      <c r="L525" s="22"/>
      <c r="M525" s="22"/>
      <c r="N525" s="22"/>
      <c r="O525" s="22"/>
      <c r="P525" s="22"/>
      <c r="Q525" s="22"/>
    </row>
    <row r="526" spans="4:17" ht="14.25" customHeight="1" x14ac:dyDescent="0.3">
      <c r="D526" s="22"/>
      <c r="E526" s="22"/>
      <c r="F526" s="22"/>
      <c r="G526" s="22"/>
      <c r="H526" s="22"/>
      <c r="I526" s="22"/>
      <c r="J526" s="22"/>
      <c r="K526" s="22"/>
      <c r="L526" s="22"/>
      <c r="M526" s="22"/>
      <c r="N526" s="22"/>
      <c r="O526" s="22"/>
      <c r="P526" s="22"/>
      <c r="Q526" s="22"/>
    </row>
    <row r="527" spans="4:17" ht="14.25" customHeight="1" x14ac:dyDescent="0.3">
      <c r="D527" s="22"/>
      <c r="E527" s="22"/>
      <c r="F527" s="22"/>
      <c r="G527" s="22"/>
      <c r="H527" s="22"/>
      <c r="I527" s="22"/>
      <c r="J527" s="22"/>
      <c r="K527" s="22"/>
      <c r="L527" s="22"/>
      <c r="M527" s="22"/>
      <c r="N527" s="22"/>
      <c r="O527" s="22"/>
      <c r="P527" s="22"/>
      <c r="Q527" s="22"/>
    </row>
    <row r="528" spans="4:17" ht="14.25" customHeight="1" x14ac:dyDescent="0.3">
      <c r="D528" s="22"/>
      <c r="E528" s="22"/>
      <c r="F528" s="22"/>
      <c r="G528" s="22"/>
      <c r="H528" s="22"/>
      <c r="I528" s="22"/>
      <c r="J528" s="22"/>
      <c r="K528" s="22"/>
      <c r="L528" s="22"/>
      <c r="M528" s="22"/>
      <c r="N528" s="22"/>
      <c r="O528" s="22"/>
      <c r="P528" s="22"/>
      <c r="Q528" s="22"/>
    </row>
    <row r="529" spans="4:17" ht="14.25" customHeight="1" x14ac:dyDescent="0.3">
      <c r="D529" s="22"/>
      <c r="E529" s="22"/>
      <c r="F529" s="22"/>
      <c r="G529" s="22"/>
      <c r="H529" s="22"/>
      <c r="I529" s="22"/>
      <c r="J529" s="22"/>
      <c r="K529" s="22"/>
      <c r="L529" s="22"/>
      <c r="M529" s="22"/>
      <c r="N529" s="22"/>
      <c r="O529" s="22"/>
      <c r="P529" s="22"/>
      <c r="Q529" s="22"/>
    </row>
    <row r="530" spans="4:17" ht="14.25" customHeight="1" x14ac:dyDescent="0.3">
      <c r="D530" s="22"/>
      <c r="E530" s="22"/>
      <c r="F530" s="22"/>
      <c r="G530" s="22"/>
      <c r="H530" s="22"/>
      <c r="I530" s="22"/>
      <c r="J530" s="22"/>
      <c r="K530" s="22"/>
      <c r="L530" s="22"/>
      <c r="M530" s="22"/>
      <c r="N530" s="22"/>
      <c r="O530" s="22"/>
      <c r="P530" s="22"/>
      <c r="Q530" s="22"/>
    </row>
    <row r="531" spans="4:17" ht="14.25" customHeight="1" x14ac:dyDescent="0.3">
      <c r="D531" s="22"/>
      <c r="E531" s="22"/>
      <c r="F531" s="22"/>
      <c r="G531" s="22"/>
      <c r="H531" s="22"/>
      <c r="I531" s="22"/>
      <c r="J531" s="22"/>
      <c r="K531" s="22"/>
      <c r="L531" s="22"/>
      <c r="M531" s="22"/>
      <c r="N531" s="22"/>
      <c r="O531" s="22"/>
      <c r="P531" s="22"/>
      <c r="Q531" s="22"/>
    </row>
    <row r="532" spans="4:17" ht="14.25" customHeight="1" x14ac:dyDescent="0.3">
      <c r="D532" s="22"/>
      <c r="E532" s="22"/>
      <c r="F532" s="22"/>
      <c r="G532" s="22"/>
      <c r="H532" s="22"/>
      <c r="I532" s="22"/>
      <c r="J532" s="22"/>
      <c r="K532" s="22"/>
      <c r="L532" s="22"/>
      <c r="M532" s="22"/>
      <c r="N532" s="22"/>
      <c r="O532" s="22"/>
      <c r="P532" s="22"/>
      <c r="Q532" s="22"/>
    </row>
    <row r="533" spans="4:17" ht="14.25" customHeight="1" x14ac:dyDescent="0.3">
      <c r="D533" s="22"/>
      <c r="E533" s="22"/>
      <c r="F533" s="22"/>
      <c r="G533" s="22"/>
      <c r="H533" s="22"/>
      <c r="I533" s="22"/>
      <c r="J533" s="22"/>
      <c r="K533" s="22"/>
      <c r="L533" s="22"/>
      <c r="M533" s="22"/>
      <c r="N533" s="22"/>
      <c r="O533" s="22"/>
      <c r="P533" s="22"/>
      <c r="Q533" s="22"/>
    </row>
    <row r="534" spans="4:17" ht="14.25" customHeight="1" x14ac:dyDescent="0.3">
      <c r="D534" s="22"/>
      <c r="E534" s="22"/>
      <c r="F534" s="22"/>
      <c r="G534" s="22"/>
      <c r="H534" s="22"/>
      <c r="I534" s="22"/>
      <c r="J534" s="22"/>
      <c r="K534" s="22"/>
      <c r="L534" s="22"/>
      <c r="M534" s="22"/>
      <c r="N534" s="22"/>
      <c r="O534" s="22"/>
      <c r="P534" s="22"/>
      <c r="Q534" s="22"/>
    </row>
    <row r="535" spans="4:17" ht="14.25" customHeight="1" x14ac:dyDescent="0.3">
      <c r="D535" s="22"/>
      <c r="E535" s="22"/>
      <c r="F535" s="22"/>
      <c r="G535" s="22"/>
      <c r="H535" s="22"/>
      <c r="I535" s="22"/>
      <c r="J535" s="22"/>
      <c r="K535" s="22"/>
      <c r="L535" s="22"/>
      <c r="M535" s="22"/>
      <c r="N535" s="22"/>
      <c r="O535" s="22"/>
      <c r="P535" s="22"/>
      <c r="Q535" s="22"/>
    </row>
    <row r="536" spans="4:17" ht="14.25" customHeight="1" x14ac:dyDescent="0.3">
      <c r="D536" s="22"/>
      <c r="E536" s="22"/>
      <c r="F536" s="22"/>
      <c r="G536" s="22"/>
      <c r="H536" s="22"/>
      <c r="I536" s="22"/>
      <c r="J536" s="22"/>
      <c r="K536" s="22"/>
      <c r="L536" s="22"/>
      <c r="M536" s="22"/>
      <c r="N536" s="22"/>
      <c r="O536" s="22"/>
      <c r="P536" s="22"/>
      <c r="Q536" s="22"/>
    </row>
    <row r="537" spans="4:17" ht="14.25" customHeight="1" x14ac:dyDescent="0.3">
      <c r="D537" s="22"/>
      <c r="E537" s="22"/>
      <c r="F537" s="22"/>
      <c r="G537" s="22"/>
      <c r="H537" s="22"/>
      <c r="I537" s="22"/>
      <c r="J537" s="22"/>
      <c r="K537" s="22"/>
      <c r="L537" s="22"/>
      <c r="M537" s="22"/>
      <c r="N537" s="22"/>
      <c r="O537" s="22"/>
      <c r="P537" s="22"/>
      <c r="Q537" s="22"/>
    </row>
    <row r="538" spans="4:17" ht="14.25" customHeight="1" x14ac:dyDescent="0.3">
      <c r="D538" s="22"/>
      <c r="E538" s="22"/>
      <c r="F538" s="22"/>
      <c r="G538" s="22"/>
      <c r="H538" s="22"/>
      <c r="I538" s="22"/>
      <c r="J538" s="22"/>
      <c r="K538" s="22"/>
      <c r="L538" s="22"/>
      <c r="M538" s="22"/>
      <c r="N538" s="22"/>
      <c r="O538" s="22"/>
      <c r="P538" s="22"/>
      <c r="Q538" s="22"/>
    </row>
    <row r="539" spans="4:17" ht="14.25" customHeight="1" x14ac:dyDescent="0.3">
      <c r="D539" s="22"/>
      <c r="E539" s="22"/>
      <c r="F539" s="22"/>
      <c r="G539" s="22"/>
      <c r="H539" s="22"/>
      <c r="I539" s="22"/>
      <c r="J539" s="22"/>
      <c r="K539" s="22"/>
      <c r="L539" s="22"/>
      <c r="M539" s="22"/>
      <c r="N539" s="22"/>
      <c r="O539" s="22"/>
      <c r="P539" s="22"/>
      <c r="Q539" s="22"/>
    </row>
    <row r="540" spans="4:17" ht="14.25" customHeight="1" x14ac:dyDescent="0.3">
      <c r="D540" s="22"/>
      <c r="E540" s="22"/>
      <c r="F540" s="22"/>
      <c r="G540" s="22"/>
      <c r="H540" s="22"/>
      <c r="I540" s="22"/>
      <c r="J540" s="22"/>
      <c r="K540" s="22"/>
      <c r="L540" s="22"/>
      <c r="M540" s="22"/>
      <c r="N540" s="22"/>
      <c r="O540" s="22"/>
      <c r="P540" s="22"/>
      <c r="Q540" s="22"/>
    </row>
    <row r="541" spans="4:17" ht="14.25" customHeight="1" x14ac:dyDescent="0.3">
      <c r="D541" s="22"/>
      <c r="E541" s="22"/>
      <c r="F541" s="22"/>
      <c r="G541" s="22"/>
      <c r="H541" s="22"/>
      <c r="I541" s="22"/>
      <c r="J541" s="22"/>
      <c r="K541" s="22"/>
      <c r="L541" s="22"/>
      <c r="M541" s="22"/>
      <c r="N541" s="22"/>
      <c r="O541" s="22"/>
      <c r="P541" s="22"/>
      <c r="Q541" s="22"/>
    </row>
    <row r="542" spans="4:17" ht="14.25" customHeight="1" x14ac:dyDescent="0.3">
      <c r="D542" s="22"/>
      <c r="E542" s="22"/>
      <c r="F542" s="22"/>
      <c r="G542" s="22"/>
      <c r="H542" s="22"/>
      <c r="I542" s="22"/>
      <c r="J542" s="22"/>
      <c r="K542" s="22"/>
      <c r="L542" s="22"/>
      <c r="M542" s="22"/>
      <c r="N542" s="22"/>
      <c r="O542" s="22"/>
      <c r="P542" s="22"/>
      <c r="Q542" s="22"/>
    </row>
    <row r="543" spans="4:17" ht="14.25" customHeight="1" x14ac:dyDescent="0.3">
      <c r="D543" s="22"/>
      <c r="E543" s="22"/>
      <c r="F543" s="22"/>
      <c r="G543" s="22"/>
      <c r="H543" s="22"/>
      <c r="I543" s="22"/>
      <c r="J543" s="22"/>
      <c r="K543" s="22"/>
      <c r="L543" s="22"/>
      <c r="M543" s="22"/>
      <c r="N543" s="22"/>
      <c r="O543" s="22"/>
      <c r="P543" s="22"/>
      <c r="Q543" s="22"/>
    </row>
    <row r="544" spans="4:17" ht="14.25" customHeight="1" x14ac:dyDescent="0.3">
      <c r="D544" s="22"/>
      <c r="E544" s="22"/>
      <c r="F544" s="22"/>
      <c r="G544" s="22"/>
      <c r="H544" s="22"/>
      <c r="I544" s="22"/>
      <c r="J544" s="22"/>
      <c r="K544" s="22"/>
      <c r="L544" s="22"/>
      <c r="M544" s="22"/>
      <c r="N544" s="22"/>
      <c r="O544" s="22"/>
      <c r="P544" s="22"/>
      <c r="Q544" s="22"/>
    </row>
    <row r="545" spans="4:17" ht="14.25" customHeight="1" x14ac:dyDescent="0.3">
      <c r="D545" s="22"/>
      <c r="E545" s="22"/>
      <c r="F545" s="22"/>
      <c r="G545" s="22"/>
      <c r="H545" s="22"/>
      <c r="I545" s="22"/>
      <c r="J545" s="22"/>
      <c r="K545" s="22"/>
      <c r="L545" s="22"/>
      <c r="M545" s="22"/>
      <c r="N545" s="22"/>
      <c r="O545" s="22"/>
      <c r="P545" s="22"/>
      <c r="Q545" s="22"/>
    </row>
    <row r="546" spans="4:17" ht="14.25" customHeight="1" x14ac:dyDescent="0.3">
      <c r="D546" s="22"/>
      <c r="E546" s="22"/>
      <c r="F546" s="22"/>
      <c r="G546" s="22"/>
      <c r="H546" s="22"/>
      <c r="I546" s="22"/>
      <c r="J546" s="22"/>
      <c r="K546" s="22"/>
      <c r="L546" s="22"/>
      <c r="M546" s="22"/>
      <c r="N546" s="22"/>
      <c r="O546" s="22"/>
      <c r="P546" s="22"/>
      <c r="Q546" s="22"/>
    </row>
    <row r="547" spans="4:17" ht="14.25" customHeight="1" x14ac:dyDescent="0.3">
      <c r="D547" s="22"/>
      <c r="E547" s="22"/>
      <c r="F547" s="22"/>
      <c r="G547" s="22"/>
      <c r="H547" s="22"/>
      <c r="I547" s="22"/>
      <c r="J547" s="22"/>
      <c r="K547" s="22"/>
      <c r="L547" s="22"/>
      <c r="M547" s="22"/>
      <c r="N547" s="22"/>
      <c r="O547" s="22"/>
      <c r="P547" s="22"/>
      <c r="Q547" s="22"/>
    </row>
    <row r="548" spans="4:17" ht="14.25" customHeight="1" x14ac:dyDescent="0.3">
      <c r="D548" s="22"/>
      <c r="E548" s="22"/>
      <c r="F548" s="22"/>
      <c r="G548" s="22"/>
      <c r="H548" s="22"/>
      <c r="I548" s="22"/>
      <c r="J548" s="22"/>
      <c r="K548" s="22"/>
      <c r="L548" s="22"/>
      <c r="M548" s="22"/>
      <c r="N548" s="22"/>
      <c r="O548" s="22"/>
      <c r="P548" s="22"/>
      <c r="Q548" s="22"/>
    </row>
    <row r="549" spans="4:17" ht="14.25" customHeight="1" x14ac:dyDescent="0.3">
      <c r="D549" s="22"/>
      <c r="E549" s="22"/>
      <c r="F549" s="22"/>
      <c r="G549" s="22"/>
      <c r="H549" s="22"/>
      <c r="I549" s="22"/>
      <c r="J549" s="22"/>
      <c r="K549" s="22"/>
      <c r="L549" s="22"/>
      <c r="M549" s="22"/>
      <c r="N549" s="22"/>
      <c r="O549" s="22"/>
      <c r="P549" s="22"/>
      <c r="Q549" s="22"/>
    </row>
    <row r="550" spans="4:17" ht="14.25" customHeight="1" x14ac:dyDescent="0.3">
      <c r="D550" s="22"/>
      <c r="E550" s="22"/>
      <c r="F550" s="22"/>
      <c r="G550" s="22"/>
      <c r="H550" s="22"/>
      <c r="I550" s="22"/>
      <c r="J550" s="22"/>
      <c r="K550" s="22"/>
      <c r="L550" s="22"/>
      <c r="M550" s="22"/>
      <c r="N550" s="22"/>
      <c r="O550" s="22"/>
      <c r="P550" s="22"/>
      <c r="Q550" s="22"/>
    </row>
    <row r="551" spans="4:17" ht="14.25" customHeight="1" x14ac:dyDescent="0.3">
      <c r="D551" s="22"/>
      <c r="E551" s="22"/>
      <c r="F551" s="22"/>
      <c r="G551" s="22"/>
      <c r="H551" s="22"/>
      <c r="I551" s="22"/>
      <c r="J551" s="22"/>
      <c r="K551" s="22"/>
      <c r="L551" s="22"/>
      <c r="M551" s="22"/>
      <c r="N551" s="22"/>
      <c r="O551" s="22"/>
      <c r="P551" s="22"/>
      <c r="Q551" s="22"/>
    </row>
    <row r="552" spans="4:17" ht="14.25" customHeight="1" x14ac:dyDescent="0.3">
      <c r="D552" s="22"/>
      <c r="E552" s="22"/>
      <c r="F552" s="22"/>
      <c r="G552" s="22"/>
      <c r="H552" s="22"/>
      <c r="I552" s="22"/>
      <c r="J552" s="22"/>
      <c r="K552" s="22"/>
      <c r="L552" s="22"/>
      <c r="M552" s="22"/>
      <c r="N552" s="22"/>
      <c r="O552" s="22"/>
      <c r="P552" s="22"/>
      <c r="Q552" s="22"/>
    </row>
    <row r="553" spans="4:17" ht="14.25" customHeight="1" x14ac:dyDescent="0.3">
      <c r="D553" s="22"/>
      <c r="E553" s="22"/>
      <c r="F553" s="22"/>
      <c r="G553" s="22"/>
      <c r="H553" s="22"/>
      <c r="I553" s="22"/>
      <c r="J553" s="22"/>
      <c r="K553" s="22"/>
      <c r="L553" s="22"/>
      <c r="M553" s="22"/>
      <c r="N553" s="22"/>
      <c r="O553" s="22"/>
      <c r="P553" s="22"/>
      <c r="Q553" s="22"/>
    </row>
    <row r="554" spans="4:17" ht="14.25" customHeight="1" x14ac:dyDescent="0.3">
      <c r="D554" s="22"/>
      <c r="E554" s="22"/>
      <c r="F554" s="22"/>
      <c r="G554" s="22"/>
      <c r="H554" s="22"/>
      <c r="I554" s="22"/>
      <c r="J554" s="22"/>
      <c r="K554" s="22"/>
      <c r="L554" s="22"/>
      <c r="M554" s="22"/>
      <c r="N554" s="22"/>
      <c r="O554" s="22"/>
      <c r="P554" s="22"/>
      <c r="Q554" s="22"/>
    </row>
    <row r="555" spans="4:17" ht="14.25" customHeight="1" x14ac:dyDescent="0.3">
      <c r="D555" s="22"/>
      <c r="E555" s="22"/>
      <c r="F555" s="22"/>
      <c r="G555" s="22"/>
      <c r="H555" s="22"/>
      <c r="I555" s="22"/>
      <c r="J555" s="22"/>
      <c r="K555" s="22"/>
      <c r="L555" s="22"/>
      <c r="M555" s="22"/>
      <c r="N555" s="22"/>
      <c r="O555" s="22"/>
      <c r="P555" s="22"/>
      <c r="Q555" s="22"/>
    </row>
    <row r="556" spans="4:17" ht="14.25" customHeight="1" x14ac:dyDescent="0.3">
      <c r="D556" s="22"/>
      <c r="E556" s="22"/>
      <c r="F556" s="22"/>
      <c r="G556" s="22"/>
      <c r="H556" s="22"/>
      <c r="I556" s="22"/>
      <c r="J556" s="22"/>
      <c r="K556" s="22"/>
      <c r="L556" s="22"/>
      <c r="M556" s="22"/>
      <c r="N556" s="22"/>
      <c r="O556" s="22"/>
      <c r="P556" s="22"/>
      <c r="Q556" s="22"/>
    </row>
    <row r="557" spans="4:17" ht="14.25" customHeight="1" x14ac:dyDescent="0.3">
      <c r="D557" s="22"/>
      <c r="E557" s="22"/>
      <c r="F557" s="22"/>
      <c r="G557" s="22"/>
      <c r="H557" s="22"/>
      <c r="I557" s="22"/>
      <c r="J557" s="22"/>
      <c r="K557" s="22"/>
      <c r="L557" s="22"/>
      <c r="M557" s="22"/>
      <c r="N557" s="22"/>
      <c r="O557" s="22"/>
      <c r="P557" s="22"/>
      <c r="Q557" s="22"/>
    </row>
    <row r="558" spans="4:17" ht="14.25" customHeight="1" x14ac:dyDescent="0.3">
      <c r="D558" s="22"/>
      <c r="E558" s="22"/>
      <c r="F558" s="22"/>
      <c r="G558" s="22"/>
      <c r="H558" s="22"/>
      <c r="I558" s="22"/>
      <c r="J558" s="22"/>
      <c r="K558" s="22"/>
      <c r="L558" s="22"/>
      <c r="M558" s="22"/>
      <c r="N558" s="22"/>
      <c r="O558" s="22"/>
      <c r="P558" s="22"/>
      <c r="Q558" s="22"/>
    </row>
    <row r="559" spans="4:17" ht="14.25" customHeight="1" x14ac:dyDescent="0.3">
      <c r="D559" s="22"/>
      <c r="E559" s="22"/>
      <c r="F559" s="22"/>
      <c r="G559" s="22"/>
      <c r="H559" s="22"/>
      <c r="I559" s="22"/>
      <c r="J559" s="22"/>
      <c r="K559" s="22"/>
      <c r="L559" s="22"/>
      <c r="M559" s="22"/>
      <c r="N559" s="22"/>
      <c r="O559" s="22"/>
      <c r="P559" s="22"/>
      <c r="Q559" s="22"/>
    </row>
    <row r="560" spans="4:17" ht="14.25" customHeight="1" x14ac:dyDescent="0.3">
      <c r="D560" s="22"/>
      <c r="E560" s="22"/>
      <c r="F560" s="22"/>
      <c r="G560" s="22"/>
      <c r="H560" s="22"/>
      <c r="I560" s="22"/>
      <c r="J560" s="22"/>
      <c r="K560" s="22"/>
      <c r="L560" s="22"/>
      <c r="M560" s="22"/>
      <c r="N560" s="22"/>
      <c r="O560" s="22"/>
      <c r="P560" s="22"/>
      <c r="Q560" s="22"/>
    </row>
    <row r="561" spans="4:17" ht="14.25" customHeight="1" x14ac:dyDescent="0.3">
      <c r="D561" s="22"/>
      <c r="E561" s="22"/>
      <c r="F561" s="22"/>
      <c r="G561" s="22"/>
      <c r="H561" s="22"/>
      <c r="I561" s="22"/>
      <c r="J561" s="22"/>
      <c r="K561" s="22"/>
      <c r="L561" s="22"/>
      <c r="M561" s="22"/>
      <c r="N561" s="22"/>
      <c r="O561" s="22"/>
      <c r="P561" s="22"/>
      <c r="Q561" s="22"/>
    </row>
    <row r="562" spans="4:17" ht="14.25" customHeight="1" x14ac:dyDescent="0.3">
      <c r="D562" s="22"/>
      <c r="E562" s="22"/>
      <c r="F562" s="22"/>
      <c r="G562" s="22"/>
      <c r="H562" s="22"/>
      <c r="I562" s="22"/>
      <c r="J562" s="22"/>
      <c r="K562" s="22"/>
      <c r="L562" s="22"/>
      <c r="M562" s="22"/>
      <c r="N562" s="22"/>
      <c r="O562" s="22"/>
      <c r="P562" s="22"/>
      <c r="Q562" s="22"/>
    </row>
    <row r="563" spans="4:17" ht="14.25" customHeight="1" x14ac:dyDescent="0.3">
      <c r="D563" s="22"/>
      <c r="E563" s="22"/>
      <c r="F563" s="22"/>
      <c r="G563" s="22"/>
      <c r="H563" s="22"/>
      <c r="I563" s="22"/>
      <c r="J563" s="22"/>
      <c r="K563" s="22"/>
      <c r="L563" s="22"/>
      <c r="M563" s="22"/>
      <c r="N563" s="22"/>
      <c r="O563" s="22"/>
      <c r="P563" s="22"/>
      <c r="Q563" s="22"/>
    </row>
    <row r="564" spans="4:17" ht="14.25" customHeight="1" x14ac:dyDescent="0.3">
      <c r="D564" s="22"/>
      <c r="E564" s="22"/>
      <c r="F564" s="22"/>
      <c r="G564" s="22"/>
      <c r="H564" s="22"/>
      <c r="I564" s="22"/>
      <c r="J564" s="22"/>
      <c r="K564" s="22"/>
      <c r="L564" s="22"/>
      <c r="M564" s="22"/>
      <c r="N564" s="22"/>
      <c r="O564" s="22"/>
      <c r="P564" s="22"/>
      <c r="Q564" s="22"/>
    </row>
    <row r="565" spans="4:17" ht="14.25" customHeight="1" x14ac:dyDescent="0.3">
      <c r="D565" s="22"/>
      <c r="E565" s="22"/>
      <c r="F565" s="22"/>
      <c r="G565" s="22"/>
      <c r="H565" s="22"/>
      <c r="I565" s="22"/>
      <c r="J565" s="22"/>
      <c r="K565" s="22"/>
      <c r="L565" s="22"/>
      <c r="M565" s="22"/>
      <c r="N565" s="22"/>
      <c r="O565" s="22"/>
      <c r="P565" s="22"/>
      <c r="Q565" s="22"/>
    </row>
    <row r="566" spans="4:17" ht="14.25" customHeight="1" x14ac:dyDescent="0.3">
      <c r="D566" s="22"/>
      <c r="E566" s="22"/>
      <c r="F566" s="22"/>
      <c r="G566" s="22"/>
      <c r="H566" s="22"/>
      <c r="I566" s="22"/>
      <c r="J566" s="22"/>
      <c r="K566" s="22"/>
      <c r="L566" s="22"/>
      <c r="M566" s="22"/>
      <c r="N566" s="22"/>
      <c r="O566" s="22"/>
      <c r="P566" s="22"/>
      <c r="Q566" s="22"/>
    </row>
    <row r="567" spans="4:17" ht="14.25" customHeight="1" x14ac:dyDescent="0.3">
      <c r="D567" s="22"/>
      <c r="E567" s="22"/>
      <c r="F567" s="22"/>
      <c r="G567" s="22"/>
      <c r="H567" s="22"/>
      <c r="I567" s="22"/>
      <c r="J567" s="22"/>
      <c r="K567" s="22"/>
      <c r="L567" s="22"/>
      <c r="M567" s="22"/>
      <c r="N567" s="22"/>
      <c r="O567" s="22"/>
      <c r="P567" s="22"/>
      <c r="Q567" s="22"/>
    </row>
    <row r="568" spans="4:17" ht="14.25" customHeight="1" x14ac:dyDescent="0.3">
      <c r="D568" s="22"/>
      <c r="E568" s="22"/>
      <c r="F568" s="22"/>
      <c r="G568" s="22"/>
      <c r="H568" s="22"/>
      <c r="I568" s="22"/>
      <c r="J568" s="22"/>
      <c r="K568" s="22"/>
      <c r="L568" s="22"/>
      <c r="M568" s="22"/>
      <c r="N568" s="22"/>
      <c r="O568" s="22"/>
      <c r="P568" s="22"/>
      <c r="Q568" s="22"/>
    </row>
    <row r="569" spans="4:17" ht="14.25" customHeight="1" x14ac:dyDescent="0.3">
      <c r="D569" s="22"/>
      <c r="E569" s="22"/>
      <c r="F569" s="22"/>
      <c r="G569" s="22"/>
      <c r="H569" s="22"/>
      <c r="I569" s="22"/>
      <c r="J569" s="22"/>
      <c r="K569" s="22"/>
      <c r="L569" s="22"/>
      <c r="M569" s="22"/>
      <c r="N569" s="22"/>
      <c r="O569" s="22"/>
      <c r="P569" s="22"/>
      <c r="Q569" s="22"/>
    </row>
    <row r="570" spans="4:17" ht="14.25" customHeight="1" x14ac:dyDescent="0.3">
      <c r="D570" s="22"/>
      <c r="E570" s="22"/>
      <c r="F570" s="22"/>
      <c r="G570" s="22"/>
      <c r="H570" s="22"/>
      <c r="I570" s="22"/>
      <c r="J570" s="22"/>
      <c r="K570" s="22"/>
      <c r="L570" s="22"/>
      <c r="M570" s="22"/>
      <c r="N570" s="22"/>
      <c r="O570" s="22"/>
      <c r="P570" s="22"/>
      <c r="Q570" s="22"/>
    </row>
    <row r="571" spans="4:17" ht="14.25" customHeight="1" x14ac:dyDescent="0.3">
      <c r="D571" s="22"/>
      <c r="E571" s="22"/>
      <c r="F571" s="22"/>
      <c r="G571" s="22"/>
      <c r="H571" s="22"/>
      <c r="I571" s="22"/>
      <c r="J571" s="22"/>
      <c r="K571" s="22"/>
      <c r="L571" s="22"/>
      <c r="M571" s="22"/>
      <c r="N571" s="22"/>
      <c r="O571" s="22"/>
      <c r="P571" s="22"/>
      <c r="Q571" s="22"/>
    </row>
    <row r="572" spans="4:17" ht="14.25" customHeight="1" x14ac:dyDescent="0.3">
      <c r="D572" s="22"/>
      <c r="E572" s="22"/>
      <c r="F572" s="22"/>
      <c r="G572" s="22"/>
      <c r="H572" s="22"/>
      <c r="I572" s="22"/>
      <c r="J572" s="22"/>
      <c r="K572" s="22"/>
      <c r="L572" s="22"/>
      <c r="M572" s="22"/>
      <c r="N572" s="22"/>
      <c r="O572" s="22"/>
      <c r="P572" s="22"/>
      <c r="Q572" s="22"/>
    </row>
    <row r="573" spans="4:17" ht="14.25" customHeight="1" x14ac:dyDescent="0.3">
      <c r="D573" s="22"/>
      <c r="E573" s="22"/>
      <c r="F573" s="22"/>
      <c r="G573" s="22"/>
      <c r="H573" s="22"/>
      <c r="I573" s="22"/>
      <c r="J573" s="22"/>
      <c r="K573" s="22"/>
      <c r="L573" s="22"/>
      <c r="M573" s="22"/>
      <c r="N573" s="22"/>
      <c r="O573" s="22"/>
      <c r="P573" s="22"/>
      <c r="Q573" s="22"/>
    </row>
    <row r="574" spans="4:17" ht="14.25" customHeight="1" x14ac:dyDescent="0.3">
      <c r="D574" s="22"/>
      <c r="E574" s="22"/>
      <c r="F574" s="22"/>
      <c r="G574" s="22"/>
      <c r="H574" s="22"/>
      <c r="I574" s="22"/>
      <c r="J574" s="22"/>
      <c r="K574" s="22"/>
      <c r="L574" s="22"/>
      <c r="M574" s="22"/>
      <c r="N574" s="22"/>
      <c r="O574" s="22"/>
      <c r="P574" s="22"/>
      <c r="Q574" s="22"/>
    </row>
    <row r="575" spans="4:17" ht="14.25" customHeight="1" x14ac:dyDescent="0.3">
      <c r="D575" s="22"/>
      <c r="E575" s="22"/>
      <c r="F575" s="22"/>
      <c r="G575" s="22"/>
      <c r="H575" s="22"/>
      <c r="I575" s="22"/>
      <c r="J575" s="22"/>
      <c r="K575" s="22"/>
      <c r="L575" s="22"/>
      <c r="M575" s="22"/>
      <c r="N575" s="22"/>
      <c r="O575" s="22"/>
      <c r="P575" s="22"/>
      <c r="Q575" s="22"/>
    </row>
    <row r="576" spans="4:17" ht="14.25" customHeight="1" x14ac:dyDescent="0.3">
      <c r="D576" s="22"/>
      <c r="E576" s="22"/>
      <c r="F576" s="22"/>
      <c r="G576" s="22"/>
      <c r="H576" s="22"/>
      <c r="I576" s="22"/>
      <c r="J576" s="22"/>
      <c r="K576" s="22"/>
      <c r="L576" s="22"/>
      <c r="M576" s="22"/>
      <c r="N576" s="22"/>
      <c r="O576" s="22"/>
      <c r="P576" s="22"/>
      <c r="Q576" s="22"/>
    </row>
    <row r="577" spans="4:17" ht="14.25" customHeight="1" x14ac:dyDescent="0.3">
      <c r="D577" s="22"/>
      <c r="E577" s="22"/>
      <c r="F577" s="22"/>
      <c r="G577" s="22"/>
      <c r="H577" s="22"/>
      <c r="I577" s="22"/>
      <c r="J577" s="22"/>
      <c r="K577" s="22"/>
      <c r="L577" s="22"/>
      <c r="M577" s="22"/>
      <c r="N577" s="22"/>
      <c r="O577" s="22"/>
      <c r="P577" s="22"/>
      <c r="Q577" s="22"/>
    </row>
    <row r="578" spans="4:17" ht="14.25" customHeight="1" x14ac:dyDescent="0.3">
      <c r="D578" s="22"/>
      <c r="E578" s="22"/>
      <c r="F578" s="22"/>
      <c r="G578" s="22"/>
      <c r="H578" s="22"/>
      <c r="I578" s="22"/>
      <c r="J578" s="22"/>
      <c r="K578" s="22"/>
      <c r="L578" s="22"/>
      <c r="M578" s="22"/>
      <c r="N578" s="22"/>
      <c r="O578" s="22"/>
      <c r="P578" s="22"/>
      <c r="Q578" s="22"/>
    </row>
    <row r="579" spans="4:17" ht="14.25" customHeight="1" x14ac:dyDescent="0.3">
      <c r="D579" s="22"/>
      <c r="E579" s="22"/>
      <c r="F579" s="22"/>
      <c r="G579" s="22"/>
      <c r="H579" s="22"/>
      <c r="I579" s="22"/>
      <c r="J579" s="22"/>
      <c r="K579" s="22"/>
      <c r="L579" s="22"/>
      <c r="M579" s="22"/>
      <c r="N579" s="22"/>
      <c r="O579" s="22"/>
      <c r="P579" s="22"/>
      <c r="Q579" s="22"/>
    </row>
    <row r="580" spans="4:17" ht="14.25" customHeight="1" x14ac:dyDescent="0.3">
      <c r="D580" s="22"/>
      <c r="E580" s="22"/>
      <c r="F580" s="22"/>
      <c r="G580" s="22"/>
      <c r="H580" s="22"/>
      <c r="I580" s="22"/>
      <c r="J580" s="22"/>
      <c r="K580" s="22"/>
      <c r="L580" s="22"/>
      <c r="M580" s="22"/>
      <c r="N580" s="22"/>
      <c r="O580" s="22"/>
      <c r="P580" s="22"/>
      <c r="Q580" s="22"/>
    </row>
    <row r="581" spans="4:17" ht="14.25" customHeight="1" x14ac:dyDescent="0.3">
      <c r="D581" s="22"/>
      <c r="E581" s="22"/>
      <c r="F581" s="22"/>
      <c r="G581" s="22"/>
      <c r="H581" s="22"/>
      <c r="I581" s="22"/>
      <c r="J581" s="22"/>
      <c r="K581" s="22"/>
      <c r="L581" s="22"/>
      <c r="M581" s="22"/>
      <c r="N581" s="22"/>
      <c r="O581" s="22"/>
      <c r="P581" s="22"/>
      <c r="Q581" s="22"/>
    </row>
    <row r="582" spans="4:17" ht="14.25" customHeight="1" x14ac:dyDescent="0.3">
      <c r="D582" s="22"/>
      <c r="E582" s="22"/>
      <c r="F582" s="22"/>
      <c r="G582" s="22"/>
      <c r="H582" s="22"/>
      <c r="I582" s="22"/>
      <c r="J582" s="22"/>
      <c r="K582" s="22"/>
      <c r="L582" s="22"/>
      <c r="M582" s="22"/>
      <c r="N582" s="22"/>
      <c r="O582" s="22"/>
      <c r="P582" s="22"/>
      <c r="Q582" s="22"/>
    </row>
    <row r="583" spans="4:17" ht="14.25" customHeight="1" x14ac:dyDescent="0.3">
      <c r="D583" s="22"/>
      <c r="E583" s="22"/>
      <c r="F583" s="22"/>
      <c r="G583" s="22"/>
      <c r="H583" s="22"/>
      <c r="I583" s="22"/>
      <c r="J583" s="22"/>
      <c r="K583" s="22"/>
      <c r="L583" s="22"/>
      <c r="M583" s="22"/>
      <c r="N583" s="22"/>
      <c r="O583" s="22"/>
      <c r="P583" s="22"/>
      <c r="Q583" s="22"/>
    </row>
    <row r="584" spans="4:17" ht="14.25" customHeight="1" x14ac:dyDescent="0.3">
      <c r="D584" s="22"/>
      <c r="E584" s="22"/>
      <c r="F584" s="22"/>
      <c r="G584" s="22"/>
      <c r="H584" s="22"/>
      <c r="I584" s="22"/>
      <c r="J584" s="22"/>
      <c r="K584" s="22"/>
      <c r="L584" s="22"/>
      <c r="M584" s="22"/>
      <c r="N584" s="22"/>
      <c r="O584" s="22"/>
      <c r="P584" s="22"/>
      <c r="Q584" s="22"/>
    </row>
    <row r="585" spans="4:17" ht="14.25" customHeight="1" x14ac:dyDescent="0.3">
      <c r="D585" s="22"/>
      <c r="E585" s="22"/>
      <c r="F585" s="22"/>
      <c r="G585" s="22"/>
      <c r="H585" s="22"/>
      <c r="I585" s="22"/>
      <c r="J585" s="22"/>
      <c r="K585" s="22"/>
      <c r="L585" s="22"/>
      <c r="M585" s="22"/>
      <c r="N585" s="22"/>
      <c r="O585" s="22"/>
      <c r="P585" s="22"/>
      <c r="Q585" s="22"/>
    </row>
    <row r="586" spans="4:17" ht="14.25" customHeight="1" x14ac:dyDescent="0.3">
      <c r="D586" s="22"/>
      <c r="E586" s="22"/>
      <c r="F586" s="22"/>
      <c r="G586" s="22"/>
      <c r="H586" s="22"/>
      <c r="I586" s="22"/>
      <c r="J586" s="22"/>
      <c r="K586" s="22"/>
      <c r="L586" s="22"/>
      <c r="M586" s="22"/>
      <c r="N586" s="22"/>
      <c r="O586" s="22"/>
      <c r="P586" s="22"/>
      <c r="Q586" s="22"/>
    </row>
    <row r="587" spans="4:17" ht="14.25" customHeight="1" x14ac:dyDescent="0.3">
      <c r="D587" s="22"/>
      <c r="E587" s="22"/>
      <c r="F587" s="22"/>
      <c r="G587" s="22"/>
      <c r="H587" s="22"/>
      <c r="I587" s="22"/>
      <c r="J587" s="22"/>
      <c r="K587" s="22"/>
      <c r="L587" s="22"/>
      <c r="M587" s="22"/>
      <c r="N587" s="22"/>
      <c r="O587" s="22"/>
      <c r="P587" s="22"/>
      <c r="Q587" s="22"/>
    </row>
    <row r="588" spans="4:17" ht="14.25" customHeight="1" x14ac:dyDescent="0.3">
      <c r="D588" s="22"/>
      <c r="E588" s="22"/>
      <c r="F588" s="22"/>
      <c r="G588" s="22"/>
      <c r="H588" s="22"/>
      <c r="I588" s="22"/>
      <c r="J588" s="22"/>
      <c r="K588" s="22"/>
      <c r="L588" s="22"/>
      <c r="M588" s="22"/>
      <c r="N588" s="22"/>
      <c r="O588" s="22"/>
      <c r="P588" s="22"/>
      <c r="Q588" s="22"/>
    </row>
    <row r="589" spans="4:17" ht="14.25" customHeight="1" x14ac:dyDescent="0.3">
      <c r="D589" s="22"/>
      <c r="E589" s="22"/>
      <c r="F589" s="22"/>
      <c r="G589" s="22"/>
      <c r="H589" s="22"/>
      <c r="I589" s="22"/>
      <c r="J589" s="22"/>
      <c r="K589" s="22"/>
      <c r="L589" s="22"/>
      <c r="M589" s="22"/>
      <c r="N589" s="22"/>
      <c r="O589" s="22"/>
      <c r="P589" s="22"/>
      <c r="Q589" s="22"/>
    </row>
    <row r="590" spans="4:17" ht="14.25" customHeight="1" x14ac:dyDescent="0.3">
      <c r="D590" s="22"/>
      <c r="E590" s="22"/>
      <c r="F590" s="22"/>
      <c r="G590" s="22"/>
      <c r="H590" s="22"/>
      <c r="I590" s="22"/>
      <c r="J590" s="22"/>
      <c r="K590" s="22"/>
      <c r="L590" s="22"/>
      <c r="M590" s="22"/>
      <c r="N590" s="22"/>
      <c r="O590" s="22"/>
      <c r="P590" s="22"/>
      <c r="Q590" s="22"/>
    </row>
    <row r="591" spans="4:17" ht="14.25" customHeight="1" x14ac:dyDescent="0.3">
      <c r="D591" s="22"/>
      <c r="E591" s="22"/>
      <c r="F591" s="22"/>
      <c r="G591" s="22"/>
      <c r="H591" s="22"/>
      <c r="I591" s="22"/>
      <c r="J591" s="22"/>
      <c r="K591" s="22"/>
      <c r="L591" s="22"/>
      <c r="M591" s="22"/>
      <c r="N591" s="22"/>
      <c r="O591" s="22"/>
      <c r="P591" s="22"/>
      <c r="Q591" s="22"/>
    </row>
    <row r="592" spans="4:17" ht="14.25" customHeight="1" x14ac:dyDescent="0.3">
      <c r="D592" s="22"/>
      <c r="E592" s="22"/>
      <c r="F592" s="22"/>
      <c r="G592" s="22"/>
      <c r="H592" s="22"/>
      <c r="I592" s="22"/>
      <c r="J592" s="22"/>
      <c r="K592" s="22"/>
      <c r="L592" s="22"/>
      <c r="M592" s="22"/>
      <c r="N592" s="22"/>
      <c r="O592" s="22"/>
      <c r="P592" s="22"/>
      <c r="Q592" s="22"/>
    </row>
    <row r="593" spans="4:17" ht="14.25" customHeight="1" x14ac:dyDescent="0.3">
      <c r="D593" s="22"/>
      <c r="E593" s="22"/>
      <c r="F593" s="22"/>
      <c r="G593" s="22"/>
      <c r="H593" s="22"/>
      <c r="I593" s="22"/>
      <c r="J593" s="22"/>
      <c r="K593" s="22"/>
      <c r="L593" s="22"/>
      <c r="M593" s="22"/>
      <c r="N593" s="22"/>
      <c r="O593" s="22"/>
      <c r="P593" s="22"/>
      <c r="Q593" s="22"/>
    </row>
    <row r="594" spans="4:17" ht="14.25" customHeight="1" x14ac:dyDescent="0.3">
      <c r="D594" s="22"/>
      <c r="E594" s="22"/>
      <c r="F594" s="22"/>
      <c r="G594" s="22"/>
      <c r="H594" s="22"/>
      <c r="I594" s="22"/>
      <c r="J594" s="22"/>
      <c r="K594" s="22"/>
      <c r="L594" s="22"/>
      <c r="M594" s="22"/>
      <c r="N594" s="22"/>
      <c r="O594" s="22"/>
      <c r="P594" s="22"/>
      <c r="Q594" s="22"/>
    </row>
    <row r="595" spans="4:17" ht="14.25" customHeight="1" x14ac:dyDescent="0.3">
      <c r="D595" s="22"/>
      <c r="E595" s="22"/>
      <c r="F595" s="22"/>
      <c r="G595" s="22"/>
      <c r="H595" s="22"/>
      <c r="I595" s="22"/>
      <c r="J595" s="22"/>
      <c r="K595" s="22"/>
      <c r="L595" s="22"/>
      <c r="M595" s="22"/>
      <c r="N595" s="22"/>
      <c r="O595" s="22"/>
      <c r="P595" s="22"/>
      <c r="Q595" s="22"/>
    </row>
    <row r="596" spans="4:17" ht="14.25" customHeight="1" x14ac:dyDescent="0.3">
      <c r="D596" s="22"/>
      <c r="E596" s="22"/>
      <c r="F596" s="22"/>
      <c r="G596" s="22"/>
      <c r="H596" s="22"/>
      <c r="I596" s="22"/>
      <c r="J596" s="22"/>
      <c r="K596" s="22"/>
      <c r="L596" s="22"/>
      <c r="M596" s="22"/>
      <c r="N596" s="22"/>
      <c r="O596" s="22"/>
      <c r="P596" s="22"/>
      <c r="Q596" s="22"/>
    </row>
    <row r="597" spans="4:17" ht="14.25" customHeight="1" x14ac:dyDescent="0.3">
      <c r="D597" s="22"/>
      <c r="E597" s="22"/>
      <c r="F597" s="22"/>
      <c r="G597" s="22"/>
      <c r="H597" s="22"/>
      <c r="I597" s="22"/>
      <c r="J597" s="22"/>
      <c r="K597" s="22"/>
      <c r="L597" s="22"/>
      <c r="M597" s="22"/>
      <c r="N597" s="22"/>
      <c r="O597" s="22"/>
      <c r="P597" s="22"/>
      <c r="Q597" s="22"/>
    </row>
    <row r="598" spans="4:17" ht="14.25" customHeight="1" x14ac:dyDescent="0.3">
      <c r="D598" s="22"/>
      <c r="E598" s="22"/>
      <c r="F598" s="22"/>
      <c r="G598" s="22"/>
      <c r="H598" s="22"/>
      <c r="I598" s="22"/>
      <c r="J598" s="22"/>
      <c r="K598" s="22"/>
      <c r="L598" s="22"/>
      <c r="M598" s="22"/>
      <c r="N598" s="22"/>
      <c r="O598" s="22"/>
      <c r="P598" s="22"/>
      <c r="Q598" s="22"/>
    </row>
    <row r="599" spans="4:17" ht="14.25" customHeight="1" x14ac:dyDescent="0.3">
      <c r="D599" s="22"/>
      <c r="E599" s="22"/>
      <c r="F599" s="22"/>
      <c r="G599" s="22"/>
      <c r="H599" s="22"/>
      <c r="I599" s="22"/>
      <c r="J599" s="22"/>
      <c r="K599" s="22"/>
      <c r="L599" s="22"/>
      <c r="M599" s="22"/>
      <c r="N599" s="22"/>
      <c r="O599" s="22"/>
      <c r="P599" s="22"/>
      <c r="Q599" s="22"/>
    </row>
    <row r="600" spans="4:17" ht="14.25" customHeight="1" x14ac:dyDescent="0.3">
      <c r="D600" s="22"/>
      <c r="E600" s="22"/>
      <c r="F600" s="22"/>
      <c r="G600" s="22"/>
      <c r="H600" s="22"/>
      <c r="I600" s="22"/>
      <c r="J600" s="22"/>
      <c r="K600" s="22"/>
      <c r="L600" s="22"/>
      <c r="M600" s="22"/>
      <c r="N600" s="22"/>
      <c r="O600" s="22"/>
      <c r="P600" s="22"/>
      <c r="Q600" s="22"/>
    </row>
    <row r="601" spans="4:17" ht="14.25" customHeight="1" x14ac:dyDescent="0.3">
      <c r="D601" s="22"/>
      <c r="E601" s="22"/>
      <c r="F601" s="22"/>
      <c r="G601" s="22"/>
      <c r="H601" s="22"/>
      <c r="I601" s="22"/>
      <c r="J601" s="22"/>
      <c r="K601" s="22"/>
      <c r="L601" s="22"/>
      <c r="M601" s="22"/>
      <c r="N601" s="22"/>
      <c r="O601" s="22"/>
      <c r="P601" s="22"/>
      <c r="Q601" s="22"/>
    </row>
    <row r="602" spans="4:17" ht="14.25" customHeight="1" x14ac:dyDescent="0.3">
      <c r="D602" s="22"/>
      <c r="E602" s="22"/>
      <c r="F602" s="22"/>
      <c r="G602" s="22"/>
      <c r="H602" s="22"/>
      <c r="I602" s="22"/>
      <c r="J602" s="22"/>
      <c r="K602" s="22"/>
      <c r="L602" s="22"/>
      <c r="M602" s="22"/>
      <c r="N602" s="22"/>
      <c r="O602" s="22"/>
      <c r="P602" s="22"/>
      <c r="Q602" s="22"/>
    </row>
    <row r="603" spans="4:17" ht="14.25" customHeight="1" x14ac:dyDescent="0.3">
      <c r="D603" s="22"/>
      <c r="E603" s="22"/>
      <c r="F603" s="22"/>
      <c r="G603" s="22"/>
      <c r="H603" s="22"/>
      <c r="I603" s="22"/>
      <c r="J603" s="22"/>
      <c r="K603" s="22"/>
      <c r="L603" s="22"/>
      <c r="M603" s="22"/>
      <c r="N603" s="22"/>
      <c r="O603" s="22"/>
      <c r="P603" s="22"/>
      <c r="Q603" s="22"/>
    </row>
    <row r="604" spans="4:17" ht="14.25" customHeight="1" x14ac:dyDescent="0.3">
      <c r="D604" s="22"/>
      <c r="E604" s="22"/>
      <c r="F604" s="22"/>
      <c r="G604" s="22"/>
      <c r="H604" s="22"/>
      <c r="I604" s="22"/>
      <c r="J604" s="22"/>
      <c r="K604" s="22"/>
      <c r="L604" s="22"/>
      <c r="M604" s="22"/>
      <c r="N604" s="22"/>
      <c r="O604" s="22"/>
      <c r="P604" s="22"/>
      <c r="Q604" s="22"/>
    </row>
    <row r="605" spans="4:17" ht="14.25" customHeight="1" x14ac:dyDescent="0.3">
      <c r="D605" s="22"/>
      <c r="E605" s="22"/>
      <c r="F605" s="22"/>
      <c r="G605" s="22"/>
      <c r="H605" s="22"/>
      <c r="I605" s="22"/>
      <c r="J605" s="22"/>
      <c r="K605" s="22"/>
      <c r="L605" s="22"/>
      <c r="M605" s="22"/>
      <c r="N605" s="22"/>
      <c r="O605" s="22"/>
      <c r="P605" s="22"/>
      <c r="Q605" s="22"/>
    </row>
    <row r="606" spans="4:17" ht="14.25" customHeight="1" x14ac:dyDescent="0.3">
      <c r="D606" s="22"/>
      <c r="E606" s="22"/>
      <c r="F606" s="22"/>
      <c r="G606" s="22"/>
      <c r="H606" s="22"/>
      <c r="I606" s="22"/>
      <c r="J606" s="22"/>
      <c r="K606" s="22"/>
      <c r="L606" s="22"/>
      <c r="M606" s="22"/>
      <c r="N606" s="22"/>
      <c r="O606" s="22"/>
      <c r="P606" s="22"/>
      <c r="Q606" s="22"/>
    </row>
    <row r="607" spans="4:17" ht="14.25" customHeight="1" x14ac:dyDescent="0.3">
      <c r="D607" s="22"/>
      <c r="E607" s="22"/>
      <c r="F607" s="22"/>
      <c r="G607" s="22"/>
      <c r="H607" s="22"/>
      <c r="I607" s="22"/>
      <c r="J607" s="22"/>
      <c r="K607" s="22"/>
      <c r="L607" s="22"/>
      <c r="M607" s="22"/>
      <c r="N607" s="22"/>
      <c r="O607" s="22"/>
      <c r="P607" s="22"/>
      <c r="Q607" s="22"/>
    </row>
    <row r="608" spans="4:17" ht="14.25" customHeight="1" x14ac:dyDescent="0.3">
      <c r="D608" s="22"/>
      <c r="E608" s="22"/>
      <c r="F608" s="22"/>
      <c r="G608" s="22"/>
      <c r="H608" s="22"/>
      <c r="I608" s="22"/>
      <c r="J608" s="22"/>
      <c r="K608" s="22"/>
      <c r="L608" s="22"/>
      <c r="M608" s="22"/>
      <c r="N608" s="22"/>
      <c r="O608" s="22"/>
      <c r="P608" s="22"/>
      <c r="Q608" s="22"/>
    </row>
    <row r="609" spans="4:17" ht="14.25" customHeight="1" x14ac:dyDescent="0.3">
      <c r="D609" s="22"/>
      <c r="E609" s="22"/>
      <c r="F609" s="22"/>
      <c r="G609" s="22"/>
      <c r="H609" s="22"/>
      <c r="I609" s="22"/>
      <c r="J609" s="22"/>
      <c r="K609" s="22"/>
      <c r="L609" s="22"/>
      <c r="M609" s="22"/>
      <c r="N609" s="22"/>
      <c r="O609" s="22"/>
      <c r="P609" s="22"/>
      <c r="Q609" s="22"/>
    </row>
    <row r="610" spans="4:17" ht="14.25" customHeight="1" x14ac:dyDescent="0.3">
      <c r="D610" s="22"/>
      <c r="E610" s="22"/>
      <c r="F610" s="22"/>
      <c r="G610" s="22"/>
      <c r="H610" s="22"/>
      <c r="I610" s="22"/>
      <c r="J610" s="22"/>
      <c r="K610" s="22"/>
      <c r="L610" s="22"/>
      <c r="M610" s="22"/>
      <c r="N610" s="22"/>
      <c r="O610" s="22"/>
      <c r="P610" s="22"/>
      <c r="Q610" s="22"/>
    </row>
    <row r="611" spans="4:17" ht="14.25" customHeight="1" x14ac:dyDescent="0.3">
      <c r="D611" s="22"/>
      <c r="E611" s="22"/>
      <c r="F611" s="22"/>
      <c r="G611" s="22"/>
      <c r="H611" s="22"/>
      <c r="I611" s="22"/>
      <c r="J611" s="22"/>
      <c r="K611" s="22"/>
      <c r="L611" s="22"/>
      <c r="M611" s="22"/>
      <c r="N611" s="22"/>
      <c r="O611" s="22"/>
      <c r="P611" s="22"/>
      <c r="Q611" s="22"/>
    </row>
    <row r="612" spans="4:17" ht="14.25" customHeight="1" x14ac:dyDescent="0.3">
      <c r="D612" s="22"/>
      <c r="E612" s="22"/>
      <c r="F612" s="22"/>
      <c r="G612" s="22"/>
      <c r="H612" s="22"/>
      <c r="I612" s="22"/>
      <c r="J612" s="22"/>
      <c r="K612" s="22"/>
      <c r="L612" s="22"/>
      <c r="M612" s="22"/>
      <c r="N612" s="22"/>
      <c r="O612" s="22"/>
      <c r="P612" s="22"/>
      <c r="Q612" s="22"/>
    </row>
    <row r="613" spans="4:17" ht="14.25" customHeight="1" x14ac:dyDescent="0.3">
      <c r="D613" s="22"/>
      <c r="E613" s="22"/>
      <c r="F613" s="22"/>
      <c r="G613" s="22"/>
      <c r="H613" s="22"/>
      <c r="I613" s="22"/>
      <c r="J613" s="22"/>
      <c r="K613" s="22"/>
      <c r="L613" s="22"/>
      <c r="M613" s="22"/>
      <c r="N613" s="22"/>
      <c r="O613" s="22"/>
      <c r="P613" s="22"/>
      <c r="Q613" s="22"/>
    </row>
    <row r="614" spans="4:17" ht="14.25" customHeight="1" x14ac:dyDescent="0.3">
      <c r="D614" s="22"/>
      <c r="E614" s="22"/>
      <c r="F614" s="22"/>
      <c r="G614" s="22"/>
      <c r="H614" s="22"/>
      <c r="I614" s="22"/>
      <c r="J614" s="22"/>
      <c r="K614" s="22"/>
      <c r="L614" s="22"/>
      <c r="M614" s="22"/>
      <c r="N614" s="22"/>
      <c r="O614" s="22"/>
      <c r="P614" s="22"/>
      <c r="Q614" s="22"/>
    </row>
    <row r="615" spans="4:17" ht="14.25" customHeight="1" x14ac:dyDescent="0.3">
      <c r="D615" s="22"/>
      <c r="E615" s="22"/>
      <c r="F615" s="22"/>
      <c r="G615" s="22"/>
      <c r="H615" s="22"/>
      <c r="I615" s="22"/>
      <c r="J615" s="22"/>
      <c r="K615" s="22"/>
      <c r="L615" s="22"/>
      <c r="M615" s="22"/>
      <c r="N615" s="22"/>
      <c r="O615" s="22"/>
      <c r="P615" s="22"/>
      <c r="Q615" s="22"/>
    </row>
    <row r="616" spans="4:17" ht="14.25" customHeight="1" x14ac:dyDescent="0.3">
      <c r="D616" s="22"/>
      <c r="E616" s="22"/>
      <c r="F616" s="22"/>
      <c r="G616" s="22"/>
      <c r="H616" s="22"/>
      <c r="I616" s="22"/>
      <c r="J616" s="22"/>
      <c r="K616" s="22"/>
      <c r="L616" s="22"/>
      <c r="M616" s="22"/>
      <c r="N616" s="22"/>
      <c r="O616" s="22"/>
      <c r="P616" s="22"/>
      <c r="Q616" s="22"/>
    </row>
    <row r="617" spans="4:17" ht="14.25" customHeight="1" x14ac:dyDescent="0.3">
      <c r="D617" s="22"/>
      <c r="E617" s="22"/>
      <c r="F617" s="22"/>
      <c r="G617" s="22"/>
      <c r="H617" s="22"/>
      <c r="I617" s="22"/>
      <c r="J617" s="22"/>
      <c r="K617" s="22"/>
      <c r="L617" s="22"/>
      <c r="M617" s="22"/>
      <c r="N617" s="22"/>
      <c r="O617" s="22"/>
      <c r="P617" s="22"/>
      <c r="Q617" s="22"/>
    </row>
    <row r="618" spans="4:17" ht="14.25" customHeight="1" x14ac:dyDescent="0.3">
      <c r="D618" s="22"/>
      <c r="E618" s="22"/>
      <c r="F618" s="22"/>
      <c r="G618" s="22"/>
      <c r="H618" s="22"/>
      <c r="I618" s="22"/>
      <c r="J618" s="22"/>
      <c r="K618" s="22"/>
      <c r="L618" s="22"/>
      <c r="M618" s="22"/>
      <c r="N618" s="22"/>
      <c r="O618" s="22"/>
      <c r="P618" s="22"/>
      <c r="Q618" s="22"/>
    </row>
    <row r="619" spans="4:17" ht="14.25" customHeight="1" x14ac:dyDescent="0.3">
      <c r="D619" s="22"/>
      <c r="E619" s="22"/>
      <c r="F619" s="22"/>
      <c r="G619" s="22"/>
      <c r="H619" s="22"/>
      <c r="I619" s="22"/>
      <c r="J619" s="22"/>
      <c r="K619" s="22"/>
      <c r="L619" s="22"/>
      <c r="M619" s="22"/>
      <c r="N619" s="22"/>
      <c r="O619" s="22"/>
      <c r="P619" s="22"/>
      <c r="Q619" s="22"/>
    </row>
    <row r="620" spans="4:17" ht="14.25" customHeight="1" x14ac:dyDescent="0.3">
      <c r="D620" s="22"/>
      <c r="E620" s="22"/>
      <c r="F620" s="22"/>
      <c r="G620" s="22"/>
      <c r="H620" s="22"/>
      <c r="I620" s="22"/>
      <c r="J620" s="22"/>
      <c r="K620" s="22"/>
      <c r="L620" s="22"/>
      <c r="M620" s="22"/>
      <c r="N620" s="22"/>
      <c r="O620" s="22"/>
      <c r="P620" s="22"/>
      <c r="Q620" s="22"/>
    </row>
    <row r="621" spans="4:17" ht="14.25" customHeight="1" x14ac:dyDescent="0.3">
      <c r="D621" s="22"/>
      <c r="E621" s="22"/>
      <c r="F621" s="22"/>
      <c r="G621" s="22"/>
      <c r="H621" s="22"/>
      <c r="I621" s="22"/>
      <c r="J621" s="22"/>
      <c r="K621" s="22"/>
      <c r="L621" s="22"/>
      <c r="M621" s="22"/>
      <c r="N621" s="22"/>
      <c r="O621" s="22"/>
      <c r="P621" s="22"/>
      <c r="Q621" s="22"/>
    </row>
    <row r="622" spans="4:17" ht="14.25" customHeight="1" x14ac:dyDescent="0.3">
      <c r="D622" s="22"/>
      <c r="E622" s="22"/>
      <c r="F622" s="22"/>
      <c r="G622" s="22"/>
      <c r="H622" s="22"/>
      <c r="I622" s="22"/>
      <c r="L622" s="22"/>
      <c r="M622" s="22"/>
      <c r="N622" s="22"/>
      <c r="O622" s="22"/>
      <c r="P622" s="22"/>
      <c r="Q622" s="22"/>
    </row>
    <row r="623" spans="4:17" ht="14.25" customHeight="1" x14ac:dyDescent="0.3">
      <c r="D623" s="22"/>
      <c r="E623" s="22"/>
      <c r="F623" s="22"/>
      <c r="G623" s="22"/>
      <c r="H623" s="22"/>
      <c r="I623" s="22"/>
      <c r="L623" s="22"/>
      <c r="M623" s="22"/>
      <c r="N623" s="22"/>
      <c r="O623" s="22"/>
      <c r="P623" s="22"/>
      <c r="Q623" s="22"/>
    </row>
  </sheetData>
  <mergeCells count="100">
    <mergeCell ref="D95:H95"/>
    <mergeCell ref="D96:G96"/>
    <mergeCell ref="D33:G33"/>
    <mergeCell ref="D1:H1"/>
    <mergeCell ref="D6:H7"/>
    <mergeCell ref="D8:H8"/>
    <mergeCell ref="D21:G21"/>
    <mergeCell ref="D22:H22"/>
    <mergeCell ref="D94:H94"/>
    <mergeCell ref="D34:H34"/>
    <mergeCell ref="D45:G45"/>
    <mergeCell ref="D56:G56"/>
    <mergeCell ref="D57:H57"/>
    <mergeCell ref="D58:H58"/>
    <mergeCell ref="D70:G70"/>
    <mergeCell ref="D71:H71"/>
    <mergeCell ref="D80:G80"/>
    <mergeCell ref="D81:G81"/>
    <mergeCell ref="D92:G92"/>
    <mergeCell ref="D93:H93"/>
    <mergeCell ref="D97:H97"/>
    <mergeCell ref="D105:G105"/>
    <mergeCell ref="D114:G114"/>
    <mergeCell ref="D116:G116"/>
    <mergeCell ref="D118:H118"/>
    <mergeCell ref="D137:G137"/>
    <mergeCell ref="D138:H138"/>
    <mergeCell ref="D139:G139"/>
    <mergeCell ref="D140:H140"/>
    <mergeCell ref="D148:G148"/>
    <mergeCell ref="D142:H142"/>
    <mergeCell ref="D141:H141"/>
    <mergeCell ref="D149:H149"/>
    <mergeCell ref="D155:G155"/>
    <mergeCell ref="D172:G172"/>
    <mergeCell ref="M182:Q182"/>
    <mergeCell ref="D173:H173"/>
    <mergeCell ref="D181:G181"/>
    <mergeCell ref="D182:H182"/>
    <mergeCell ref="D183:G183"/>
    <mergeCell ref="D184:H184"/>
    <mergeCell ref="D191:H191"/>
    <mergeCell ref="D197:G197"/>
    <mergeCell ref="D190:G190"/>
    <mergeCell ref="D214:G214"/>
    <mergeCell ref="D215:H215"/>
    <mergeCell ref="D223:G223"/>
    <mergeCell ref="M266:Q266"/>
    <mergeCell ref="D267:G267"/>
    <mergeCell ref="M224:Q224"/>
    <mergeCell ref="D225:G225"/>
    <mergeCell ref="D226:H226"/>
    <mergeCell ref="D232:G232"/>
    <mergeCell ref="D233:H233"/>
    <mergeCell ref="D239:G239"/>
    <mergeCell ref="D224:H224"/>
    <mergeCell ref="D299:H299"/>
    <mergeCell ref="D256:G256"/>
    <mergeCell ref="D257:H257"/>
    <mergeCell ref="D265:G265"/>
    <mergeCell ref="D266:H266"/>
    <mergeCell ref="D268:H268"/>
    <mergeCell ref="D274:G274"/>
    <mergeCell ref="D275:H275"/>
    <mergeCell ref="D281:G281"/>
    <mergeCell ref="D298:G298"/>
    <mergeCell ref="D339:G339"/>
    <mergeCell ref="D307:G307"/>
    <mergeCell ref="D308:H308"/>
    <mergeCell ref="M308:Q308"/>
    <mergeCell ref="D309:G309"/>
    <mergeCell ref="D310:H310"/>
    <mergeCell ref="D316:G316"/>
    <mergeCell ref="D322:G322"/>
    <mergeCell ref="D324:G324"/>
    <mergeCell ref="D326:G326"/>
    <mergeCell ref="D327:H327"/>
    <mergeCell ref="D333:G333"/>
    <mergeCell ref="D384:G384"/>
    <mergeCell ref="D341:G341"/>
    <mergeCell ref="D342:H342"/>
    <mergeCell ref="D348:G348"/>
    <mergeCell ref="D354:G354"/>
    <mergeCell ref="D356:G356"/>
    <mergeCell ref="D357:H357"/>
    <mergeCell ref="D363:G363"/>
    <mergeCell ref="D369:G369"/>
    <mergeCell ref="D371:G371"/>
    <mergeCell ref="D372:H372"/>
    <mergeCell ref="D378:G378"/>
    <mergeCell ref="D405:H405"/>
    <mergeCell ref="D411:G411"/>
    <mergeCell ref="D412:G412"/>
    <mergeCell ref="D418:G418"/>
    <mergeCell ref="D386:G386"/>
    <mergeCell ref="D387:H387"/>
    <mergeCell ref="D393:G393"/>
    <mergeCell ref="D399:G399"/>
    <mergeCell ref="D401:G401"/>
    <mergeCell ref="D403:G403"/>
  </mergeCells>
  <printOptions horizontalCentered="1"/>
  <pageMargins left="0.98425196850393704" right="0.78740157480314965" top="1.1811023622047245" bottom="0.78740157480314965" header="0.31496062992125984" footer="0.31496062992125984"/>
  <pageSetup paperSize="9" scale="59" fitToHeight="4" orientation="landscape" r:id="rId1"/>
  <rowBreaks count="4" manualBreakCount="4">
    <brk id="58" min="3" max="7" man="1"/>
    <brk id="97" min="3" max="7" man="1"/>
    <brk id="139" min="3" max="7" man="1"/>
    <brk id="401" min="3"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CBCA2-FAE8-45FE-9A09-9B3A14B8E35E}">
  <sheetPr>
    <tabColor rgb="FFFF0000"/>
  </sheetPr>
  <dimension ref="B1:U623"/>
  <sheetViews>
    <sheetView topLeftCell="A358" zoomScale="90" zoomScaleNormal="90" workbookViewId="0">
      <selection activeCell="K361" sqref="K361"/>
    </sheetView>
  </sheetViews>
  <sheetFormatPr defaultColWidth="17.33203125" defaultRowHeight="15" customHeight="1" x14ac:dyDescent="0.3"/>
  <cols>
    <col min="1" max="3" width="6.6640625" style="20" customWidth="1"/>
    <col min="4" max="4" width="113.6640625" style="20" customWidth="1"/>
    <col min="5" max="5" width="12.88671875" style="20" customWidth="1"/>
    <col min="6" max="6" width="13.88671875" style="20" customWidth="1"/>
    <col min="7" max="8" width="19.33203125" style="20" customWidth="1"/>
    <col min="9" max="9" width="17.5546875" style="20" customWidth="1"/>
    <col min="10" max="10" width="13.6640625" style="20" customWidth="1"/>
    <col min="11" max="11" width="11.5546875" style="20" customWidth="1"/>
    <col min="12" max="17" width="9.109375" style="20" customWidth="1"/>
    <col min="18" max="16384" width="17.33203125" style="20"/>
  </cols>
  <sheetData>
    <row r="1" spans="3:17" ht="15" customHeight="1" x14ac:dyDescent="0.3">
      <c r="D1" s="524" t="s">
        <v>6048</v>
      </c>
      <c r="E1" s="496"/>
      <c r="F1" s="496"/>
      <c r="G1" s="496"/>
      <c r="H1" s="525"/>
    </row>
    <row r="3" spans="3:17" ht="30" customHeight="1" x14ac:dyDescent="0.3">
      <c r="D3" s="213" t="str">
        <f>'ANEXO I'!D3</f>
        <v>MUNICÍPIO DE GUAÍRA</v>
      </c>
      <c r="E3" s="213"/>
      <c r="F3" s="213"/>
      <c r="G3" s="213"/>
      <c r="H3" s="213"/>
      <c r="J3" s="20" t="s">
        <v>5964</v>
      </c>
      <c r="K3" s="202">
        <f>'ENCARGOS SOCIAIS'!$E$41</f>
        <v>0.71260000000000012</v>
      </c>
    </row>
    <row r="4" spans="3:17" ht="15" customHeight="1" x14ac:dyDescent="0.3">
      <c r="J4" s="20" t="s">
        <v>5965</v>
      </c>
      <c r="K4" s="202">
        <v>1.25</v>
      </c>
    </row>
    <row r="6" spans="3:17" ht="12.75" customHeight="1" x14ac:dyDescent="0.3">
      <c r="C6" s="208" t="s">
        <v>9245</v>
      </c>
      <c r="D6" s="526" t="str">
        <f>VLOOKUP(C6,'ANEXO I'!C:K,3,FALSE)</f>
        <v xml:space="preserve">Britagem RCC </v>
      </c>
      <c r="E6" s="527"/>
      <c r="F6" s="527"/>
      <c r="G6" s="527"/>
      <c r="H6" s="528"/>
      <c r="I6" s="21"/>
      <c r="J6" s="22"/>
      <c r="K6" s="22"/>
      <c r="L6" s="22"/>
      <c r="M6" s="22"/>
      <c r="N6" s="22"/>
      <c r="O6" s="22"/>
      <c r="P6" s="22"/>
      <c r="Q6" s="22"/>
    </row>
    <row r="7" spans="3:17" ht="12.75" customHeight="1" thickBot="1" x14ac:dyDescent="0.35">
      <c r="D7" s="529"/>
      <c r="E7" s="530"/>
      <c r="F7" s="530"/>
      <c r="G7" s="530"/>
      <c r="H7" s="531"/>
      <c r="I7" s="21"/>
      <c r="J7" s="22"/>
      <c r="K7" s="22"/>
      <c r="L7" s="22"/>
      <c r="M7" s="22"/>
      <c r="N7" s="22"/>
      <c r="O7" s="22"/>
      <c r="P7" s="22"/>
      <c r="Q7" s="22"/>
    </row>
    <row r="8" spans="3:17" ht="21" customHeight="1" x14ac:dyDescent="0.3">
      <c r="D8" s="495" t="s">
        <v>5</v>
      </c>
      <c r="E8" s="496"/>
      <c r="F8" s="496"/>
      <c r="G8" s="496"/>
      <c r="H8" s="497"/>
      <c r="I8" s="62">
        <f>H116</f>
        <v>38604.74</v>
      </c>
      <c r="J8" s="22"/>
      <c r="K8" s="22"/>
      <c r="L8" s="22"/>
      <c r="M8" s="22"/>
      <c r="N8" s="22"/>
      <c r="O8" s="22"/>
      <c r="P8" s="22"/>
      <c r="Q8" s="22"/>
    </row>
    <row r="9" spans="3:17" ht="12.6" customHeight="1" thickBot="1" x14ac:dyDescent="0.35">
      <c r="D9" s="360"/>
      <c r="E9" s="22"/>
      <c r="F9" s="22"/>
      <c r="G9" s="22"/>
      <c r="H9" s="361"/>
      <c r="I9" s="22"/>
      <c r="J9" s="22"/>
      <c r="K9" s="22"/>
      <c r="L9" s="22"/>
      <c r="M9" s="22"/>
      <c r="N9" s="22"/>
      <c r="O9" s="22"/>
      <c r="P9" s="22"/>
      <c r="Q9" s="22"/>
    </row>
    <row r="10" spans="3:17" ht="28.5" customHeight="1" thickBot="1" x14ac:dyDescent="0.35">
      <c r="D10" s="431" t="s">
        <v>6</v>
      </c>
      <c r="E10" s="432" t="s">
        <v>7</v>
      </c>
      <c r="F10" s="432" t="s">
        <v>8</v>
      </c>
      <c r="G10" s="433" t="s">
        <v>9</v>
      </c>
      <c r="H10" s="434" t="s">
        <v>10</v>
      </c>
      <c r="I10" s="23"/>
      <c r="J10" s="50"/>
      <c r="K10" s="22"/>
      <c r="L10" s="22"/>
      <c r="M10" s="22"/>
      <c r="N10" s="22"/>
      <c r="O10" s="22"/>
      <c r="P10" s="22"/>
      <c r="Q10" s="22"/>
    </row>
    <row r="11" spans="3:17" ht="19.95" customHeight="1" x14ac:dyDescent="0.3">
      <c r="D11" s="428" t="str">
        <f>VLOOKUP(C12,INSUMOS!C:I,3,FALSE)</f>
        <v>OPERADOR DE MÁQUINAS - BRITADOR, TRITURADOR, PENEIRA, ENTRE OUTROS</v>
      </c>
      <c r="E11" s="429"/>
      <c r="F11" s="429"/>
      <c r="G11" s="429"/>
      <c r="H11" s="430"/>
      <c r="I11" s="33"/>
      <c r="J11" s="22"/>
      <c r="K11" s="22"/>
      <c r="L11" s="22" t="s">
        <v>6113</v>
      </c>
      <c r="M11" s="22" t="s">
        <v>6114</v>
      </c>
      <c r="N11" s="22"/>
      <c r="O11" s="22"/>
      <c r="P11" s="22"/>
      <c r="Q11" s="22"/>
    </row>
    <row r="12" spans="3:17" ht="15" customHeight="1" x14ac:dyDescent="0.3">
      <c r="C12" s="201">
        <v>27</v>
      </c>
      <c r="D12" s="364" t="s">
        <v>24</v>
      </c>
      <c r="E12" s="26" t="s">
        <v>11</v>
      </c>
      <c r="F12" s="27">
        <v>2</v>
      </c>
      <c r="G12" s="169" t="str">
        <f>VLOOKUP($C12,INSUMOS!$C:$I,6,)</f>
        <v>3.719,05</v>
      </c>
      <c r="H12" s="365">
        <f t="shared" ref="H12:H16" si="0">ROUND(F12*G12,2)</f>
        <v>7438.1</v>
      </c>
      <c r="I12" s="39"/>
      <c r="J12" s="28">
        <v>1234.98</v>
      </c>
      <c r="K12" s="22"/>
      <c r="L12" s="22">
        <v>1</v>
      </c>
      <c r="M12" s="22">
        <v>1</v>
      </c>
      <c r="N12" s="22"/>
      <c r="O12" s="22"/>
      <c r="P12" s="22"/>
      <c r="Q12" s="22"/>
    </row>
    <row r="13" spans="3:17" ht="15" customHeight="1" x14ac:dyDescent="0.3">
      <c r="D13" s="366" t="s">
        <v>12</v>
      </c>
      <c r="E13" s="30" t="s">
        <v>13</v>
      </c>
      <c r="F13" s="31">
        <v>0</v>
      </c>
      <c r="G13" s="32">
        <v>0</v>
      </c>
      <c r="H13" s="367">
        <f t="shared" si="0"/>
        <v>0</v>
      </c>
      <c r="I13" s="39"/>
      <c r="J13" s="22"/>
      <c r="K13" s="22"/>
      <c r="L13" s="22"/>
      <c r="M13" s="22"/>
      <c r="N13" s="22"/>
      <c r="O13" s="22"/>
      <c r="P13" s="22"/>
      <c r="Q13" s="22"/>
    </row>
    <row r="14" spans="3:17" ht="15" customHeight="1" x14ac:dyDescent="0.3">
      <c r="D14" s="366" t="s">
        <v>14</v>
      </c>
      <c r="E14" s="30" t="s">
        <v>13</v>
      </c>
      <c r="F14" s="31">
        <f>2*2*4*0</f>
        <v>0</v>
      </c>
      <c r="G14" s="32">
        <v>0</v>
      </c>
      <c r="H14" s="367">
        <f t="shared" si="0"/>
        <v>0</v>
      </c>
      <c r="I14" s="39"/>
      <c r="J14" s="22"/>
      <c r="K14" s="22"/>
      <c r="L14" s="22"/>
      <c r="M14" s="22"/>
      <c r="N14" s="22"/>
      <c r="O14" s="22"/>
      <c r="P14" s="22"/>
      <c r="Q14" s="22"/>
    </row>
    <row r="15" spans="3:17" ht="15" customHeight="1" x14ac:dyDescent="0.3">
      <c r="D15" s="366" t="s">
        <v>15</v>
      </c>
      <c r="E15" s="30" t="s">
        <v>13</v>
      </c>
      <c r="F15" s="31">
        <v>0</v>
      </c>
      <c r="G15" s="32">
        <v>0</v>
      </c>
      <c r="H15" s="367">
        <f t="shared" si="0"/>
        <v>0</v>
      </c>
      <c r="I15" s="33"/>
      <c r="J15" s="22"/>
      <c r="K15" s="22"/>
      <c r="L15" s="22"/>
      <c r="M15" s="22"/>
      <c r="N15" s="22"/>
      <c r="O15" s="22"/>
      <c r="P15" s="22"/>
      <c r="Q15" s="22"/>
    </row>
    <row r="16" spans="3:17" ht="15" customHeight="1" x14ac:dyDescent="0.3">
      <c r="D16" s="366" t="s">
        <v>16</v>
      </c>
      <c r="E16" s="30" t="s">
        <v>17</v>
      </c>
      <c r="F16" s="40">
        <v>0</v>
      </c>
      <c r="G16" s="32" t="str">
        <f>G12</f>
        <v>3.719,05</v>
      </c>
      <c r="H16" s="367">
        <f t="shared" si="0"/>
        <v>0</v>
      </c>
      <c r="I16" s="33"/>
      <c r="J16" s="22"/>
      <c r="K16" s="22"/>
      <c r="L16" s="22"/>
      <c r="M16" s="22"/>
      <c r="N16" s="22"/>
      <c r="O16" s="22"/>
      <c r="P16" s="22"/>
      <c r="Q16" s="22"/>
    </row>
    <row r="17" spans="2:17" ht="15" customHeight="1" x14ac:dyDescent="0.3">
      <c r="D17" s="368" t="s">
        <v>18</v>
      </c>
      <c r="E17" s="30"/>
      <c r="F17" s="30"/>
      <c r="G17" s="32"/>
      <c r="H17" s="367">
        <f>SUM(H12:H16)</f>
        <v>7438.1</v>
      </c>
      <c r="I17" s="39"/>
      <c r="J17" s="22"/>
      <c r="K17" s="22"/>
      <c r="L17" s="22"/>
      <c r="M17" s="22"/>
      <c r="N17" s="22"/>
      <c r="O17" s="22"/>
      <c r="P17" s="22"/>
      <c r="Q17" s="22"/>
    </row>
    <row r="18" spans="2:17" ht="15" customHeight="1" x14ac:dyDescent="0.3">
      <c r="D18" s="366" t="s">
        <v>19</v>
      </c>
      <c r="E18" s="30" t="s">
        <v>17</v>
      </c>
      <c r="F18" s="180">
        <f>F42</f>
        <v>0.71260000000000012</v>
      </c>
      <c r="G18" s="32">
        <f>H17</f>
        <v>7438.1</v>
      </c>
      <c r="H18" s="367">
        <f>ROUND(G18*F18,2)</f>
        <v>5300.39</v>
      </c>
      <c r="I18" s="39"/>
      <c r="J18" s="22"/>
      <c r="K18" s="22"/>
      <c r="L18" s="22"/>
      <c r="M18" s="22"/>
      <c r="N18" s="22"/>
      <c r="O18" s="22"/>
      <c r="P18" s="22"/>
      <c r="Q18" s="22"/>
    </row>
    <row r="19" spans="2:17" ht="15" customHeight="1" x14ac:dyDescent="0.3">
      <c r="D19" s="368" t="s">
        <v>20</v>
      </c>
      <c r="E19" s="30"/>
      <c r="F19" s="30"/>
      <c r="G19" s="32"/>
      <c r="H19" s="367">
        <f>SUM(H17:H18)</f>
        <v>12738.490000000002</v>
      </c>
      <c r="I19" s="39"/>
      <c r="J19" s="22"/>
      <c r="K19" s="22"/>
      <c r="L19" s="22"/>
      <c r="M19" s="22"/>
      <c r="N19" s="22"/>
      <c r="O19" s="22"/>
      <c r="P19" s="22"/>
      <c r="Q19" s="22"/>
    </row>
    <row r="20" spans="2:17" ht="15" customHeight="1" thickBot="1" x14ac:dyDescent="0.35">
      <c r="D20" s="369" t="s">
        <v>21</v>
      </c>
      <c r="E20" s="36" t="s">
        <v>22</v>
      </c>
      <c r="F20" s="176">
        <f>F12</f>
        <v>2</v>
      </c>
      <c r="G20" s="37">
        <f>H19</f>
        <v>12738.490000000002</v>
      </c>
      <c r="H20" s="370">
        <f>SUM(F20*G20)</f>
        <v>25476.980000000003</v>
      </c>
      <c r="I20" s="38"/>
      <c r="J20" s="22"/>
      <c r="K20" s="22"/>
      <c r="L20" s="22"/>
      <c r="M20" s="22"/>
      <c r="N20" s="22"/>
      <c r="O20" s="22"/>
      <c r="P20" s="22"/>
      <c r="Q20" s="22"/>
    </row>
    <row r="21" spans="2:17" ht="15" customHeight="1" thickBot="1" x14ac:dyDescent="0.35">
      <c r="B21" s="445"/>
      <c r="D21" s="499" t="s">
        <v>23</v>
      </c>
      <c r="E21" s="500"/>
      <c r="F21" s="500"/>
      <c r="G21" s="501"/>
      <c r="H21" s="372">
        <f>H20</f>
        <v>25476.980000000003</v>
      </c>
      <c r="I21" s="39"/>
      <c r="J21" s="22"/>
      <c r="K21" s="22"/>
      <c r="L21" s="22"/>
      <c r="M21" s="22"/>
      <c r="N21" s="22"/>
      <c r="O21" s="22"/>
      <c r="P21" s="22"/>
      <c r="Q21" s="22"/>
    </row>
    <row r="22" spans="2:17" ht="19.95" customHeight="1" thickBot="1" x14ac:dyDescent="0.35">
      <c r="D22" s="532" t="str">
        <f>D58</f>
        <v>Fonte: Sinapi - 11-2024</v>
      </c>
      <c r="E22" s="533"/>
      <c r="F22" s="533"/>
      <c r="G22" s="533"/>
      <c r="H22" s="534"/>
      <c r="I22" s="39"/>
      <c r="J22" s="22"/>
      <c r="K22" s="22"/>
      <c r="L22" s="22"/>
      <c r="M22" s="22"/>
      <c r="N22" s="22"/>
      <c r="O22" s="22"/>
      <c r="P22" s="22"/>
      <c r="Q22" s="22"/>
    </row>
    <row r="23" spans="2:17" ht="23.4" customHeight="1" x14ac:dyDescent="0.3">
      <c r="D23" s="435" t="str">
        <f>VLOOKUP(C24,INSUMOS!C:I,3,FALSE)</f>
        <v xml:space="preserve">MECANICO DE EQUIPAMENTOS PESADOS (MENSALISTA)                                                                                                                                                                                                                                                                                                                                                                                                                                                             </v>
      </c>
      <c r="E23" s="436"/>
      <c r="F23" s="436"/>
      <c r="G23" s="436"/>
      <c r="H23" s="437"/>
      <c r="I23" s="22"/>
      <c r="J23" s="22"/>
      <c r="K23" s="22"/>
      <c r="L23" s="22"/>
      <c r="M23" s="22"/>
      <c r="N23" s="22"/>
      <c r="O23" s="22"/>
      <c r="P23" s="22"/>
      <c r="Q23" s="22"/>
    </row>
    <row r="24" spans="2:17" ht="15" customHeight="1" x14ac:dyDescent="0.3">
      <c r="C24" s="201">
        <v>29</v>
      </c>
      <c r="D24" s="364" t="s">
        <v>24</v>
      </c>
      <c r="E24" s="26" t="s">
        <v>11</v>
      </c>
      <c r="F24" s="27"/>
      <c r="G24" s="169" t="str">
        <f>VLOOKUP($C24,INSUMOS!$C:$I,6,)</f>
        <v>5.852,83</v>
      </c>
      <c r="H24" s="365">
        <f t="shared" ref="H24:H28" si="1">ROUND(F24*G24,2)</f>
        <v>0</v>
      </c>
      <c r="I24" s="39"/>
      <c r="J24" s="41">
        <v>1567.5</v>
      </c>
      <c r="K24" s="22"/>
      <c r="L24" s="22"/>
      <c r="M24" s="22"/>
      <c r="N24" s="22"/>
      <c r="O24" s="22"/>
      <c r="P24" s="22"/>
      <c r="Q24" s="22"/>
    </row>
    <row r="25" spans="2:17" ht="15" customHeight="1" x14ac:dyDescent="0.3">
      <c r="D25" s="366" t="s">
        <v>12</v>
      </c>
      <c r="E25" s="30" t="s">
        <v>13</v>
      </c>
      <c r="F25" s="31">
        <v>0</v>
      </c>
      <c r="G25" s="32">
        <v>0</v>
      </c>
      <c r="H25" s="367">
        <f t="shared" si="1"/>
        <v>0</v>
      </c>
      <c r="I25" s="39"/>
      <c r="J25" s="22"/>
      <c r="K25" s="22"/>
      <c r="L25" s="22"/>
      <c r="M25" s="22"/>
      <c r="N25" s="22"/>
      <c r="O25" s="22"/>
      <c r="P25" s="22"/>
      <c r="Q25" s="22"/>
    </row>
    <row r="26" spans="2:17" ht="15" customHeight="1" x14ac:dyDescent="0.3">
      <c r="D26" s="366" t="s">
        <v>14</v>
      </c>
      <c r="E26" s="30" t="s">
        <v>13</v>
      </c>
      <c r="F26" s="31">
        <f>2*2*4*0</f>
        <v>0</v>
      </c>
      <c r="G26" s="32">
        <v>0</v>
      </c>
      <c r="H26" s="367">
        <f t="shared" si="1"/>
        <v>0</v>
      </c>
      <c r="I26" s="39"/>
      <c r="J26" s="22"/>
      <c r="K26" s="22"/>
      <c r="L26" s="22"/>
      <c r="M26" s="22"/>
      <c r="N26" s="22"/>
      <c r="O26" s="22"/>
      <c r="P26" s="22"/>
      <c r="Q26" s="22"/>
    </row>
    <row r="27" spans="2:17" ht="15" customHeight="1" x14ac:dyDescent="0.3">
      <c r="D27" s="366" t="s">
        <v>15</v>
      </c>
      <c r="E27" s="30" t="s">
        <v>13</v>
      </c>
      <c r="F27" s="31">
        <v>0</v>
      </c>
      <c r="G27" s="32">
        <v>4.42</v>
      </c>
      <c r="H27" s="367">
        <f t="shared" si="1"/>
        <v>0</v>
      </c>
      <c r="I27" s="39"/>
      <c r="J27" s="22"/>
      <c r="K27" s="22"/>
      <c r="L27" s="22"/>
      <c r="M27" s="22"/>
      <c r="N27" s="22"/>
      <c r="O27" s="22"/>
      <c r="P27" s="22"/>
      <c r="Q27" s="22"/>
    </row>
    <row r="28" spans="2:17" ht="15" customHeight="1" x14ac:dyDescent="0.3">
      <c r="D28" s="366" t="s">
        <v>16</v>
      </c>
      <c r="E28" s="30" t="s">
        <v>17</v>
      </c>
      <c r="F28" s="34">
        <v>0</v>
      </c>
      <c r="G28" s="32" t="str">
        <f>G24</f>
        <v>5.852,83</v>
      </c>
      <c r="H28" s="367">
        <f t="shared" si="1"/>
        <v>0</v>
      </c>
      <c r="I28" s="39"/>
      <c r="J28" s="22"/>
      <c r="K28" s="22"/>
      <c r="L28" s="22"/>
      <c r="M28" s="22"/>
      <c r="N28" s="22"/>
      <c r="O28" s="22"/>
      <c r="P28" s="22"/>
      <c r="Q28" s="22"/>
    </row>
    <row r="29" spans="2:17" ht="15" customHeight="1" x14ac:dyDescent="0.3">
      <c r="D29" s="368" t="s">
        <v>18</v>
      </c>
      <c r="E29" s="30"/>
      <c r="F29" s="30"/>
      <c r="G29" s="32"/>
      <c r="H29" s="367">
        <f>SUM(H24:H28)</f>
        <v>0</v>
      </c>
      <c r="I29" s="39"/>
      <c r="J29" s="22"/>
      <c r="K29" s="22"/>
      <c r="L29" s="22"/>
      <c r="M29" s="22"/>
      <c r="N29" s="22"/>
      <c r="O29" s="22"/>
      <c r="P29" s="22"/>
      <c r="Q29" s="22"/>
    </row>
    <row r="30" spans="2:17" ht="15" customHeight="1" x14ac:dyDescent="0.3">
      <c r="D30" s="366" t="s">
        <v>19</v>
      </c>
      <c r="E30" s="30" t="s">
        <v>17</v>
      </c>
      <c r="F30" s="180">
        <f>F53</f>
        <v>0.71260000000000012</v>
      </c>
      <c r="G30" s="32">
        <f>H29</f>
        <v>0</v>
      </c>
      <c r="H30" s="367">
        <f>ROUND(G30*F30,2)</f>
        <v>0</v>
      </c>
      <c r="I30" s="39"/>
      <c r="J30" s="22"/>
      <c r="K30" s="22"/>
      <c r="L30" s="22"/>
      <c r="M30" s="22"/>
      <c r="N30" s="22"/>
      <c r="O30" s="22"/>
      <c r="P30" s="22"/>
      <c r="Q30" s="22"/>
    </row>
    <row r="31" spans="2:17" ht="15" customHeight="1" x14ac:dyDescent="0.3">
      <c r="D31" s="368" t="s">
        <v>20</v>
      </c>
      <c r="E31" s="30"/>
      <c r="F31" s="30"/>
      <c r="G31" s="32"/>
      <c r="H31" s="367">
        <f>SUM(H29:H30)</f>
        <v>0</v>
      </c>
      <c r="I31" s="39"/>
      <c r="J31" s="22"/>
      <c r="K31" s="22"/>
      <c r="L31" s="22"/>
      <c r="M31" s="22"/>
      <c r="N31" s="22"/>
      <c r="O31" s="22"/>
      <c r="P31" s="22"/>
      <c r="Q31" s="22"/>
    </row>
    <row r="32" spans="2:17" ht="15" customHeight="1" thickBot="1" x14ac:dyDescent="0.35">
      <c r="D32" s="369" t="s">
        <v>21</v>
      </c>
      <c r="E32" s="36" t="s">
        <v>22</v>
      </c>
      <c r="F32" s="176">
        <f>F24</f>
        <v>0</v>
      </c>
      <c r="G32" s="37">
        <f>H31</f>
        <v>0</v>
      </c>
      <c r="H32" s="370">
        <f>F32*G32</f>
        <v>0</v>
      </c>
      <c r="I32" s="39"/>
      <c r="J32" s="22"/>
      <c r="K32" s="22"/>
      <c r="L32" s="22"/>
      <c r="M32" s="22"/>
      <c r="N32" s="22"/>
      <c r="O32" s="22"/>
      <c r="P32" s="22"/>
      <c r="Q32" s="22"/>
    </row>
    <row r="33" spans="2:17" ht="15" customHeight="1" thickBot="1" x14ac:dyDescent="0.35">
      <c r="B33" s="445"/>
      <c r="D33" s="499" t="s">
        <v>23</v>
      </c>
      <c r="E33" s="500"/>
      <c r="F33" s="500"/>
      <c r="G33" s="501"/>
      <c r="H33" s="372">
        <f>H32</f>
        <v>0</v>
      </c>
      <c r="I33" s="39"/>
      <c r="J33" s="22"/>
      <c r="K33" s="22"/>
      <c r="L33" s="22"/>
      <c r="M33" s="22"/>
      <c r="N33" s="22"/>
      <c r="O33" s="22"/>
      <c r="P33" s="22"/>
      <c r="Q33" s="22"/>
    </row>
    <row r="34" spans="2:17" ht="19.95" customHeight="1" thickBot="1" x14ac:dyDescent="0.35">
      <c r="D34" s="532" t="str">
        <f>D58</f>
        <v>Fonte: Sinapi - 11-2024</v>
      </c>
      <c r="E34" s="533"/>
      <c r="F34" s="533"/>
      <c r="G34" s="533"/>
      <c r="H34" s="534"/>
      <c r="I34" s="39"/>
      <c r="J34" s="22"/>
      <c r="K34" s="22"/>
      <c r="L34" s="22"/>
      <c r="M34" s="22"/>
      <c r="N34" s="22"/>
      <c r="O34" s="22"/>
      <c r="P34" s="22"/>
      <c r="Q34" s="22"/>
    </row>
    <row r="35" spans="2:17" ht="23.4" customHeight="1" x14ac:dyDescent="0.3">
      <c r="D35" s="435" t="str">
        <f>VLOOKUP(C36,INSUMOS!C:I,3,FALSE)</f>
        <v xml:space="preserve">OPERADOR DE PA CARREGADEIRA (MENSALISTA)                                                                                                                                                                                                                                                                                                                                                                                                                                                                  </v>
      </c>
      <c r="E35" s="436"/>
      <c r="F35" s="436"/>
      <c r="G35" s="436"/>
      <c r="H35" s="437"/>
      <c r="I35" s="22"/>
      <c r="J35" s="22"/>
      <c r="K35" s="22"/>
      <c r="L35" s="22"/>
      <c r="M35" s="22"/>
      <c r="N35" s="22"/>
      <c r="O35" s="22"/>
      <c r="P35" s="22"/>
      <c r="Q35" s="22"/>
    </row>
    <row r="36" spans="2:17" ht="15" customHeight="1" x14ac:dyDescent="0.3">
      <c r="C36" s="201">
        <v>26</v>
      </c>
      <c r="D36" s="364" t="s">
        <v>24</v>
      </c>
      <c r="E36" s="26" t="s">
        <v>11</v>
      </c>
      <c r="F36" s="27"/>
      <c r="G36" s="169" t="str">
        <f>VLOOKUP($C36,INSUMOS!$C:$I,6,)</f>
        <v>4.015,23</v>
      </c>
      <c r="H36" s="365">
        <f t="shared" ref="H36:H40" si="2">ROUND(F36*G36,2)</f>
        <v>0</v>
      </c>
      <c r="I36" s="29"/>
      <c r="J36" s="28">
        <v>1647.07</v>
      </c>
      <c r="K36" s="22"/>
      <c r="L36" s="22"/>
      <c r="M36" s="22"/>
      <c r="N36" s="22"/>
      <c r="O36" s="22"/>
      <c r="P36" s="22"/>
      <c r="Q36" s="22"/>
    </row>
    <row r="37" spans="2:17" ht="15" customHeight="1" x14ac:dyDescent="0.3">
      <c r="D37" s="366" t="s">
        <v>12</v>
      </c>
      <c r="E37" s="30" t="s">
        <v>13</v>
      </c>
      <c r="F37" s="31">
        <v>0</v>
      </c>
      <c r="G37" s="32">
        <v>0</v>
      </c>
      <c r="H37" s="367">
        <f t="shared" si="2"/>
        <v>0</v>
      </c>
      <c r="I37" s="33"/>
      <c r="J37" s="22"/>
      <c r="K37" s="22"/>
      <c r="L37" s="22"/>
      <c r="M37" s="22"/>
      <c r="N37" s="22"/>
      <c r="O37" s="22"/>
      <c r="P37" s="22"/>
      <c r="Q37" s="22"/>
    </row>
    <row r="38" spans="2:17" ht="15" customHeight="1" x14ac:dyDescent="0.3">
      <c r="D38" s="366" t="s">
        <v>14</v>
      </c>
      <c r="E38" s="30" t="s">
        <v>13</v>
      </c>
      <c r="F38" s="31">
        <f>2*2*4*0</f>
        <v>0</v>
      </c>
      <c r="G38" s="32">
        <v>0</v>
      </c>
      <c r="H38" s="367">
        <f t="shared" si="2"/>
        <v>0</v>
      </c>
      <c r="I38" s="33"/>
      <c r="J38" s="22"/>
      <c r="K38" s="22"/>
      <c r="L38" s="22"/>
      <c r="M38" s="22"/>
      <c r="N38" s="22"/>
      <c r="O38" s="22"/>
      <c r="P38" s="22"/>
      <c r="Q38" s="22"/>
    </row>
    <row r="39" spans="2:17" ht="15" customHeight="1" x14ac:dyDescent="0.3">
      <c r="D39" s="366" t="s">
        <v>15</v>
      </c>
      <c r="E39" s="30" t="s">
        <v>13</v>
      </c>
      <c r="F39" s="31">
        <v>0</v>
      </c>
      <c r="G39" s="32">
        <f>TRUNC((G36/220)*0.3714,2)*0</f>
        <v>0</v>
      </c>
      <c r="H39" s="367">
        <f t="shared" si="2"/>
        <v>0</v>
      </c>
      <c r="I39" s="22"/>
      <c r="J39" s="22"/>
      <c r="K39" s="22"/>
      <c r="L39" s="22"/>
      <c r="M39" s="22"/>
      <c r="N39" s="22"/>
      <c r="O39" s="22"/>
      <c r="P39" s="22"/>
      <c r="Q39" s="22"/>
    </row>
    <row r="40" spans="2:17" ht="15" customHeight="1" x14ac:dyDescent="0.3">
      <c r="D40" s="366" t="s">
        <v>16</v>
      </c>
      <c r="E40" s="30" t="s">
        <v>17</v>
      </c>
      <c r="F40" s="125">
        <v>0</v>
      </c>
      <c r="G40" s="32" t="str">
        <f>G36</f>
        <v>4.015,23</v>
      </c>
      <c r="H40" s="367">
        <f t="shared" si="2"/>
        <v>0</v>
      </c>
      <c r="I40" s="22"/>
      <c r="J40" s="22"/>
      <c r="K40" s="22"/>
      <c r="L40" s="22"/>
      <c r="M40" s="22"/>
      <c r="N40" s="22"/>
      <c r="O40" s="22"/>
      <c r="P40" s="22"/>
      <c r="Q40" s="22"/>
    </row>
    <row r="41" spans="2:17" ht="15" customHeight="1" x14ac:dyDescent="0.3">
      <c r="D41" s="368" t="s">
        <v>18</v>
      </c>
      <c r="E41" s="30"/>
      <c r="F41" s="30"/>
      <c r="G41" s="32"/>
      <c r="H41" s="367">
        <f>SUM(H36:H40)</f>
        <v>0</v>
      </c>
      <c r="I41" s="22"/>
      <c r="J41" s="22"/>
      <c r="K41" s="22"/>
      <c r="L41" s="22"/>
      <c r="M41" s="22"/>
      <c r="N41" s="22"/>
      <c r="O41" s="22"/>
      <c r="P41" s="22"/>
      <c r="Q41" s="22"/>
    </row>
    <row r="42" spans="2:17" ht="15" customHeight="1" x14ac:dyDescent="0.3">
      <c r="D42" s="366" t="s">
        <v>19</v>
      </c>
      <c r="E42" s="30" t="s">
        <v>17</v>
      </c>
      <c r="F42" s="180">
        <f>$K$3</f>
        <v>0.71260000000000012</v>
      </c>
      <c r="G42" s="32">
        <f>H41</f>
        <v>0</v>
      </c>
      <c r="H42" s="367">
        <f>ROUND(G42*F42,2)</f>
        <v>0</v>
      </c>
      <c r="I42" s="22"/>
      <c r="J42" s="22"/>
      <c r="K42" s="22"/>
      <c r="L42" s="22"/>
      <c r="M42" s="22"/>
      <c r="N42" s="22"/>
      <c r="O42" s="22"/>
      <c r="P42" s="22"/>
      <c r="Q42" s="22"/>
    </row>
    <row r="43" spans="2:17" ht="15" customHeight="1" x14ac:dyDescent="0.3">
      <c r="D43" s="368" t="s">
        <v>20</v>
      </c>
      <c r="E43" s="30"/>
      <c r="F43" s="30"/>
      <c r="G43" s="32"/>
      <c r="H43" s="367">
        <f>SUM(H41:H42)</f>
        <v>0</v>
      </c>
      <c r="I43" s="35"/>
      <c r="J43" s="22"/>
      <c r="K43" s="22"/>
      <c r="L43" s="22"/>
      <c r="M43" s="22"/>
      <c r="N43" s="22"/>
      <c r="O43" s="22"/>
      <c r="P43" s="22"/>
      <c r="Q43" s="22"/>
    </row>
    <row r="44" spans="2:17" ht="15" customHeight="1" thickBot="1" x14ac:dyDescent="0.35">
      <c r="D44" s="369" t="s">
        <v>21</v>
      </c>
      <c r="E44" s="36" t="s">
        <v>22</v>
      </c>
      <c r="F44" s="176">
        <f>F36</f>
        <v>0</v>
      </c>
      <c r="G44" s="37">
        <f>H43</f>
        <v>0</v>
      </c>
      <c r="H44" s="370">
        <f>F44*G44</f>
        <v>0</v>
      </c>
      <c r="I44" s="38"/>
      <c r="J44" s="22">
        <f>3200/3000</f>
        <v>1.0666666666666667</v>
      </c>
      <c r="K44" s="22"/>
      <c r="L44" s="22"/>
      <c r="M44" s="22"/>
      <c r="N44" s="22"/>
      <c r="O44" s="22"/>
      <c r="P44" s="22"/>
      <c r="Q44" s="22"/>
    </row>
    <row r="45" spans="2:17" ht="15" customHeight="1" thickBot="1" x14ac:dyDescent="0.35">
      <c r="B45" s="445"/>
      <c r="D45" s="538" t="s">
        <v>23</v>
      </c>
      <c r="E45" s="539"/>
      <c r="F45" s="539"/>
      <c r="G45" s="540"/>
      <c r="H45" s="438">
        <f>H44</f>
        <v>0</v>
      </c>
      <c r="I45" s="22"/>
      <c r="J45" s="22"/>
      <c r="K45" s="22"/>
      <c r="L45" s="22"/>
      <c r="M45" s="22"/>
      <c r="N45" s="22"/>
      <c r="O45" s="22"/>
      <c r="P45" s="22"/>
      <c r="Q45" s="22"/>
    </row>
    <row r="46" spans="2:17" ht="19.95" customHeight="1" x14ac:dyDescent="0.3">
      <c r="D46" s="428" t="str">
        <f>VLOOKUP(C47,INSUMOS!C:I,3,FALSE)</f>
        <v>SERVENTE - MÃO DE OBRA BRAÇAL</v>
      </c>
      <c r="E46" s="429"/>
      <c r="F46" s="429"/>
      <c r="G46" s="429"/>
      <c r="H46" s="430"/>
      <c r="I46" s="39"/>
      <c r="J46" s="22"/>
      <c r="K46" s="22"/>
      <c r="L46" s="22"/>
      <c r="M46" s="22"/>
      <c r="N46" s="22"/>
      <c r="O46" s="22"/>
      <c r="P46" s="22"/>
      <c r="Q46" s="22"/>
    </row>
    <row r="47" spans="2:17" ht="15" customHeight="1" x14ac:dyDescent="0.3">
      <c r="C47" s="201">
        <v>31</v>
      </c>
      <c r="D47" s="364" t="s">
        <v>24</v>
      </c>
      <c r="E47" s="26" t="s">
        <v>11</v>
      </c>
      <c r="F47" s="27">
        <v>2</v>
      </c>
      <c r="G47" s="169">
        <f>VLOOKUP($C47,INSUMOS!$C:$I,6,)</f>
        <v>1530.06</v>
      </c>
      <c r="H47" s="365">
        <f t="shared" ref="H47:H51" si="3">ROUND(F47*G47,2)</f>
        <v>3060.12</v>
      </c>
      <c r="I47" s="39"/>
      <c r="J47" s="41">
        <v>2845.04</v>
      </c>
      <c r="K47" s="22"/>
      <c r="L47" s="22"/>
      <c r="M47" s="22"/>
      <c r="N47" s="22"/>
      <c r="O47" s="22"/>
      <c r="P47" s="22"/>
      <c r="Q47" s="22"/>
    </row>
    <row r="48" spans="2:17" ht="15" customHeight="1" x14ac:dyDescent="0.3">
      <c r="D48" s="366" t="s">
        <v>12</v>
      </c>
      <c r="E48" s="30" t="s">
        <v>13</v>
      </c>
      <c r="F48" s="31">
        <v>0</v>
      </c>
      <c r="G48" s="32">
        <v>0</v>
      </c>
      <c r="H48" s="367">
        <f t="shared" si="3"/>
        <v>0</v>
      </c>
      <c r="I48" s="39"/>
      <c r="J48" s="22"/>
      <c r="K48" s="22"/>
      <c r="L48" s="22"/>
      <c r="M48" s="22"/>
      <c r="N48" s="22"/>
      <c r="O48" s="22"/>
      <c r="P48" s="22"/>
      <c r="Q48" s="22"/>
    </row>
    <row r="49" spans="2:17" ht="15" customHeight="1" x14ac:dyDescent="0.3">
      <c r="D49" s="366" t="s">
        <v>14</v>
      </c>
      <c r="E49" s="30" t="s">
        <v>13</v>
      </c>
      <c r="F49" s="31">
        <f>2*2*4*0</f>
        <v>0</v>
      </c>
      <c r="G49" s="32">
        <v>0</v>
      </c>
      <c r="H49" s="367">
        <f t="shared" si="3"/>
        <v>0</v>
      </c>
      <c r="I49" s="39"/>
      <c r="J49" s="22"/>
      <c r="K49" s="22"/>
      <c r="L49" s="22"/>
      <c r="M49" s="22"/>
      <c r="N49" s="22"/>
      <c r="O49" s="22"/>
      <c r="P49" s="22"/>
      <c r="Q49" s="22"/>
    </row>
    <row r="50" spans="2:17" ht="15" customHeight="1" x14ac:dyDescent="0.3">
      <c r="D50" s="366" t="s">
        <v>15</v>
      </c>
      <c r="E50" s="30" t="s">
        <v>13</v>
      </c>
      <c r="F50" s="31">
        <v>0</v>
      </c>
      <c r="G50" s="32">
        <v>0</v>
      </c>
      <c r="H50" s="367">
        <f t="shared" si="3"/>
        <v>0</v>
      </c>
      <c r="I50" s="39"/>
      <c r="J50" s="22"/>
      <c r="K50" s="22"/>
      <c r="L50" s="22"/>
      <c r="M50" s="22"/>
      <c r="N50" s="22"/>
      <c r="O50" s="22"/>
      <c r="P50" s="22"/>
      <c r="Q50" s="22"/>
    </row>
    <row r="51" spans="2:17" ht="15" customHeight="1" x14ac:dyDescent="0.3">
      <c r="D51" s="366" t="s">
        <v>16</v>
      </c>
      <c r="E51" s="30" t="s">
        <v>17</v>
      </c>
      <c r="F51" s="34">
        <v>0</v>
      </c>
      <c r="G51" s="32">
        <f>G47</f>
        <v>1530.06</v>
      </c>
      <c r="H51" s="367">
        <f t="shared" si="3"/>
        <v>0</v>
      </c>
      <c r="I51" s="39"/>
      <c r="J51" s="22"/>
      <c r="K51" s="22"/>
      <c r="L51" s="22"/>
      <c r="M51" s="22"/>
      <c r="N51" s="22"/>
      <c r="O51" s="22"/>
      <c r="P51" s="22"/>
      <c r="Q51" s="22"/>
    </row>
    <row r="52" spans="2:17" ht="15" customHeight="1" x14ac:dyDescent="0.3">
      <c r="D52" s="368" t="s">
        <v>18</v>
      </c>
      <c r="E52" s="30"/>
      <c r="F52" s="30"/>
      <c r="G52" s="32"/>
      <c r="H52" s="367">
        <f>SUM(H47:H51)</f>
        <v>3060.12</v>
      </c>
      <c r="I52" s="39"/>
      <c r="J52" s="22"/>
      <c r="K52" s="22"/>
      <c r="L52" s="22"/>
      <c r="M52" s="22"/>
      <c r="N52" s="22"/>
      <c r="O52" s="22"/>
      <c r="P52" s="22"/>
      <c r="Q52" s="22"/>
    </row>
    <row r="53" spans="2:17" ht="15" customHeight="1" x14ac:dyDescent="0.3">
      <c r="D53" s="366" t="s">
        <v>19</v>
      </c>
      <c r="E53" s="30" t="s">
        <v>17</v>
      </c>
      <c r="F53" s="180">
        <f>$K$3</f>
        <v>0.71260000000000012</v>
      </c>
      <c r="G53" s="32">
        <f>H52</f>
        <v>3060.12</v>
      </c>
      <c r="H53" s="367">
        <f>ROUND(G53*F53,2)</f>
        <v>2180.64</v>
      </c>
      <c r="I53" s="39"/>
      <c r="J53" s="22"/>
      <c r="K53" s="22"/>
      <c r="L53" s="22"/>
      <c r="M53" s="22"/>
      <c r="N53" s="22"/>
      <c r="O53" s="22"/>
      <c r="P53" s="22"/>
      <c r="Q53" s="22"/>
    </row>
    <row r="54" spans="2:17" ht="15" customHeight="1" x14ac:dyDescent="0.3">
      <c r="D54" s="368" t="s">
        <v>20</v>
      </c>
      <c r="E54" s="30"/>
      <c r="F54" s="30"/>
      <c r="G54" s="32"/>
      <c r="H54" s="367">
        <f>SUM(H52:H53)</f>
        <v>5240.76</v>
      </c>
      <c r="I54" s="39"/>
      <c r="J54" s="22"/>
      <c r="K54" s="22"/>
      <c r="L54" s="22"/>
      <c r="M54" s="22"/>
      <c r="N54" s="22"/>
      <c r="O54" s="22"/>
      <c r="P54" s="22"/>
      <c r="Q54" s="22"/>
    </row>
    <row r="55" spans="2:17" ht="15" customHeight="1" thickBot="1" x14ac:dyDescent="0.35">
      <c r="D55" s="369" t="s">
        <v>21</v>
      </c>
      <c r="E55" s="36" t="s">
        <v>22</v>
      </c>
      <c r="F55" s="176">
        <f>F47</f>
        <v>2</v>
      </c>
      <c r="G55" s="37">
        <f>H54</f>
        <v>5240.76</v>
      </c>
      <c r="H55" s="370">
        <f>F55*G55</f>
        <v>10481.52</v>
      </c>
      <c r="I55" s="39"/>
      <c r="J55" s="22"/>
      <c r="K55" s="22"/>
      <c r="L55" s="22"/>
      <c r="M55" s="22"/>
      <c r="N55" s="22"/>
      <c r="O55" s="22"/>
      <c r="P55" s="22"/>
      <c r="Q55" s="22"/>
    </row>
    <row r="56" spans="2:17" ht="15" customHeight="1" thickBot="1" x14ac:dyDescent="0.35">
      <c r="B56" s="445"/>
      <c r="D56" s="499" t="s">
        <v>23</v>
      </c>
      <c r="E56" s="541"/>
      <c r="F56" s="541"/>
      <c r="G56" s="542"/>
      <c r="H56" s="372">
        <f>H55</f>
        <v>10481.52</v>
      </c>
      <c r="I56" s="39"/>
      <c r="J56" s="22"/>
      <c r="K56" s="22"/>
      <c r="L56" s="22"/>
      <c r="M56" s="22"/>
      <c r="N56" s="22"/>
      <c r="O56" s="22"/>
      <c r="P56" s="22"/>
      <c r="Q56" s="22"/>
    </row>
    <row r="57" spans="2:17" ht="15" customHeight="1" thickBot="1" x14ac:dyDescent="0.35">
      <c r="D57" s="507"/>
      <c r="E57" s="508"/>
      <c r="F57" s="508"/>
      <c r="G57" s="508"/>
      <c r="H57" s="509"/>
      <c r="I57" s="39"/>
      <c r="J57" s="22"/>
      <c r="K57" s="22"/>
      <c r="L57" s="22"/>
      <c r="M57" s="22"/>
      <c r="N57" s="22"/>
      <c r="O57" s="22"/>
      <c r="P57" s="22"/>
      <c r="Q57" s="22"/>
    </row>
    <row r="58" spans="2:17" ht="19.95" customHeight="1" thickBot="1" x14ac:dyDescent="0.35">
      <c r="D58" s="532" t="s">
        <v>9231</v>
      </c>
      <c r="E58" s="533"/>
      <c r="F58" s="533"/>
      <c r="G58" s="533"/>
      <c r="H58" s="534"/>
      <c r="I58" s="39"/>
      <c r="J58" s="22"/>
      <c r="K58" s="22"/>
      <c r="L58" s="22"/>
      <c r="M58" s="22"/>
      <c r="N58" s="22"/>
      <c r="O58" s="22"/>
      <c r="P58" s="22"/>
      <c r="Q58" s="22"/>
    </row>
    <row r="59" spans="2:17" ht="19.95" customHeight="1" thickBot="1" x14ac:dyDescent="0.35">
      <c r="D59" s="360" t="str">
        <f>VLOOKUP(C61,INSUMOS!C:I,3,FALSE)</f>
        <v>ENCARREGADO</v>
      </c>
      <c r="E59" s="22"/>
      <c r="F59" s="22"/>
      <c r="G59" s="22"/>
      <c r="H59" s="361"/>
      <c r="I59" s="39"/>
      <c r="J59" s="22"/>
      <c r="K59" s="22"/>
      <c r="L59" s="22"/>
      <c r="M59" s="22"/>
      <c r="N59" s="22"/>
      <c r="O59" s="22"/>
      <c r="P59" s="22"/>
      <c r="Q59" s="22"/>
    </row>
    <row r="60" spans="2:17" ht="15" customHeight="1" thickBot="1" x14ac:dyDescent="0.35">
      <c r="D60" s="362" t="s">
        <v>6</v>
      </c>
      <c r="E60" s="24" t="s">
        <v>7</v>
      </c>
      <c r="F60" s="24" t="s">
        <v>8</v>
      </c>
      <c r="G60" s="25" t="s">
        <v>9</v>
      </c>
      <c r="H60" s="363" t="s">
        <v>10</v>
      </c>
      <c r="I60" s="39"/>
      <c r="J60" s="22"/>
      <c r="K60" s="22"/>
      <c r="L60" s="22"/>
      <c r="M60" s="22"/>
      <c r="N60" s="22"/>
      <c r="O60" s="22"/>
      <c r="P60" s="22"/>
      <c r="Q60" s="22"/>
    </row>
    <row r="61" spans="2:17" ht="15" customHeight="1" x14ac:dyDescent="0.3">
      <c r="C61" s="201">
        <v>53</v>
      </c>
      <c r="D61" s="364" t="s">
        <v>24</v>
      </c>
      <c r="E61" s="26" t="s">
        <v>11</v>
      </c>
      <c r="F61" s="27"/>
      <c r="G61" s="169">
        <f>VLOOKUP($C61,INSUMOS!$C:$I,6,)</f>
        <v>2161.1849999999999</v>
      </c>
      <c r="H61" s="365">
        <f t="shared" ref="H61:H65" si="4">ROUND(F61*G61,2)</f>
        <v>0</v>
      </c>
      <c r="I61" s="29"/>
      <c r="J61" s="41">
        <v>1525.29</v>
      </c>
      <c r="K61" s="22"/>
      <c r="L61" s="22"/>
      <c r="M61" s="22"/>
      <c r="N61" s="22"/>
      <c r="O61" s="22"/>
      <c r="P61" s="22"/>
      <c r="Q61" s="22"/>
    </row>
    <row r="62" spans="2:17" ht="15" customHeight="1" x14ac:dyDescent="0.3">
      <c r="D62" s="366" t="s">
        <v>12</v>
      </c>
      <c r="E62" s="30" t="s">
        <v>13</v>
      </c>
      <c r="F62" s="31">
        <v>0</v>
      </c>
      <c r="G62" s="32">
        <v>0</v>
      </c>
      <c r="H62" s="367">
        <f t="shared" si="4"/>
        <v>0</v>
      </c>
      <c r="I62" s="39"/>
      <c r="J62" s="22"/>
      <c r="K62" s="22"/>
      <c r="L62" s="22"/>
      <c r="M62" s="22"/>
      <c r="N62" s="22"/>
      <c r="O62" s="22"/>
      <c r="P62" s="22"/>
      <c r="Q62" s="22"/>
    </row>
    <row r="63" spans="2:17" ht="15" customHeight="1" x14ac:dyDescent="0.3">
      <c r="D63" s="366" t="s">
        <v>14</v>
      </c>
      <c r="E63" s="30" t="s">
        <v>13</v>
      </c>
      <c r="F63" s="31">
        <f>2*2*4*0</f>
        <v>0</v>
      </c>
      <c r="G63" s="32">
        <v>0</v>
      </c>
      <c r="H63" s="367">
        <f t="shared" si="4"/>
        <v>0</v>
      </c>
      <c r="I63" s="39"/>
      <c r="J63" s="22"/>
      <c r="K63" s="22"/>
      <c r="L63" s="22"/>
      <c r="M63" s="22"/>
      <c r="N63" s="22"/>
      <c r="O63" s="22"/>
      <c r="P63" s="22"/>
      <c r="Q63" s="22"/>
    </row>
    <row r="64" spans="2:17" ht="15" customHeight="1" x14ac:dyDescent="0.3">
      <c r="D64" s="366" t="s">
        <v>15</v>
      </c>
      <c r="E64" s="30" t="s">
        <v>13</v>
      </c>
      <c r="F64" s="31">
        <v>0</v>
      </c>
      <c r="G64" s="32">
        <v>0</v>
      </c>
      <c r="H64" s="367">
        <f t="shared" si="4"/>
        <v>0</v>
      </c>
      <c r="I64" s="39"/>
      <c r="J64" s="22"/>
      <c r="K64" s="22"/>
      <c r="L64" s="22"/>
      <c r="M64" s="22"/>
      <c r="N64" s="22"/>
      <c r="O64" s="22"/>
      <c r="P64" s="22"/>
      <c r="Q64" s="22"/>
    </row>
    <row r="65" spans="2:17" ht="15" customHeight="1" x14ac:dyDescent="0.3">
      <c r="D65" s="366" t="s">
        <v>16</v>
      </c>
      <c r="E65" s="30" t="s">
        <v>17</v>
      </c>
      <c r="F65" s="34">
        <v>0</v>
      </c>
      <c r="G65" s="32" t="str">
        <f>$G$40</f>
        <v>4.015,23</v>
      </c>
      <c r="H65" s="367">
        <f t="shared" si="4"/>
        <v>0</v>
      </c>
      <c r="I65" s="39"/>
      <c r="J65" s="22"/>
      <c r="K65" s="22"/>
      <c r="L65" s="22"/>
      <c r="M65" s="22"/>
      <c r="N65" s="22"/>
      <c r="O65" s="22"/>
      <c r="P65" s="22"/>
      <c r="Q65" s="22"/>
    </row>
    <row r="66" spans="2:17" ht="15" customHeight="1" x14ac:dyDescent="0.3">
      <c r="D66" s="368" t="s">
        <v>18</v>
      </c>
      <c r="E66" s="30"/>
      <c r="F66" s="30"/>
      <c r="G66" s="32"/>
      <c r="H66" s="367">
        <f>SUM(H61:H65)</f>
        <v>0</v>
      </c>
      <c r="I66" s="39"/>
      <c r="J66" s="22"/>
      <c r="K66" s="22"/>
      <c r="L66" s="22"/>
      <c r="M66" s="22"/>
      <c r="N66" s="22"/>
      <c r="O66" s="22"/>
      <c r="P66" s="22"/>
      <c r="Q66" s="22"/>
    </row>
    <row r="67" spans="2:17" ht="15" customHeight="1" x14ac:dyDescent="0.3">
      <c r="D67" s="366" t="s">
        <v>19</v>
      </c>
      <c r="E67" s="30" t="s">
        <v>17</v>
      </c>
      <c r="F67" s="180">
        <f>$K$3</f>
        <v>0.71260000000000012</v>
      </c>
      <c r="G67" s="32">
        <f>H66</f>
        <v>0</v>
      </c>
      <c r="H67" s="367">
        <f>ROUND(G67*F67,2)</f>
        <v>0</v>
      </c>
      <c r="I67" s="39"/>
      <c r="J67" s="22"/>
      <c r="K67" s="22"/>
      <c r="L67" s="22"/>
      <c r="M67" s="22"/>
      <c r="N67" s="22"/>
      <c r="O67" s="22"/>
      <c r="P67" s="22"/>
      <c r="Q67" s="22"/>
    </row>
    <row r="68" spans="2:17" ht="15" customHeight="1" x14ac:dyDescent="0.3">
      <c r="D68" s="368" t="s">
        <v>20</v>
      </c>
      <c r="E68" s="30"/>
      <c r="F68" s="30"/>
      <c r="G68" s="32"/>
      <c r="H68" s="367">
        <f>SUM(H66:H67)</f>
        <v>0</v>
      </c>
      <c r="I68" s="39"/>
      <c r="J68" s="22"/>
      <c r="K68" s="22"/>
      <c r="L68" s="22"/>
      <c r="M68" s="22"/>
      <c r="N68" s="22"/>
      <c r="O68" s="22"/>
      <c r="P68" s="22"/>
      <c r="Q68" s="22"/>
    </row>
    <row r="69" spans="2:17" ht="15" customHeight="1" thickBot="1" x14ac:dyDescent="0.35">
      <c r="D69" s="369" t="s">
        <v>21</v>
      </c>
      <c r="E69" s="36" t="s">
        <v>22</v>
      </c>
      <c r="F69" s="176">
        <f>F61</f>
        <v>0</v>
      </c>
      <c r="G69" s="37">
        <f>H68</f>
        <v>0</v>
      </c>
      <c r="H69" s="370">
        <f>F69*G69</f>
        <v>0</v>
      </c>
      <c r="I69" s="38"/>
      <c r="J69" s="22"/>
      <c r="K69" s="22"/>
      <c r="L69" s="22"/>
      <c r="M69" s="22"/>
      <c r="N69" s="22"/>
      <c r="O69" s="22"/>
      <c r="P69" s="22"/>
      <c r="Q69" s="22"/>
    </row>
    <row r="70" spans="2:17" ht="15" customHeight="1" x14ac:dyDescent="0.3">
      <c r="B70" s="445"/>
      <c r="D70" s="499" t="s">
        <v>23</v>
      </c>
      <c r="E70" s="500"/>
      <c r="F70" s="500"/>
      <c r="G70" s="501"/>
      <c r="H70" s="372">
        <f>H69</f>
        <v>0</v>
      </c>
      <c r="I70" s="39"/>
      <c r="J70" s="22"/>
      <c r="K70" s="22"/>
      <c r="L70" s="22"/>
      <c r="M70" s="22"/>
      <c r="N70" s="22"/>
      <c r="O70" s="22"/>
      <c r="P70" s="22"/>
      <c r="Q70" s="22"/>
    </row>
    <row r="71" spans="2:17" ht="15" customHeight="1" x14ac:dyDescent="0.3">
      <c r="D71" s="543" t="str">
        <f>D58</f>
        <v>Fonte: Sinapi - 11-2024</v>
      </c>
      <c r="E71" s="544"/>
      <c r="F71" s="544"/>
      <c r="G71" s="544"/>
      <c r="H71" s="545"/>
      <c r="I71" s="39"/>
      <c r="J71" s="22"/>
      <c r="K71" s="22"/>
      <c r="L71" s="22"/>
      <c r="M71" s="22"/>
      <c r="N71" s="22"/>
      <c r="O71" s="22"/>
      <c r="P71" s="22"/>
      <c r="Q71" s="22"/>
    </row>
    <row r="72" spans="2:17" ht="12.6" customHeight="1" x14ac:dyDescent="0.3">
      <c r="D72" s="376"/>
      <c r="E72" s="110"/>
      <c r="F72" s="110"/>
      <c r="G72" s="110"/>
      <c r="H72" s="377"/>
      <c r="I72" s="39"/>
      <c r="J72" s="22"/>
      <c r="K72" s="22"/>
      <c r="L72" s="22"/>
      <c r="M72" s="22"/>
      <c r="N72" s="22"/>
      <c r="O72" s="22"/>
      <c r="P72" s="22"/>
      <c r="Q72" s="22"/>
    </row>
    <row r="73" spans="2:17" ht="12.6" customHeight="1" x14ac:dyDescent="0.3">
      <c r="D73" s="373" t="s">
        <v>25</v>
      </c>
      <c r="E73" s="109"/>
      <c r="F73" s="109"/>
      <c r="G73" s="111"/>
      <c r="H73" s="378"/>
      <c r="I73" s="22"/>
      <c r="J73" s="22"/>
      <c r="K73" s="21"/>
      <c r="L73" s="22"/>
      <c r="M73" s="22"/>
      <c r="N73" s="22"/>
      <c r="O73" s="22"/>
      <c r="P73" s="22"/>
      <c r="Q73" s="22"/>
    </row>
    <row r="74" spans="2:17" ht="15" customHeight="1" thickBot="1" x14ac:dyDescent="0.35">
      <c r="D74" s="374" t="s">
        <v>6</v>
      </c>
      <c r="E74" s="107" t="s">
        <v>7</v>
      </c>
      <c r="F74" s="107" t="s">
        <v>8</v>
      </c>
      <c r="G74" s="108" t="s">
        <v>9</v>
      </c>
      <c r="H74" s="375" t="s">
        <v>10</v>
      </c>
      <c r="I74" s="23"/>
      <c r="J74" s="44"/>
      <c r="L74" s="205">
        <v>0.06</v>
      </c>
      <c r="M74" s="47"/>
      <c r="N74" s="22"/>
      <c r="O74" s="22"/>
      <c r="P74" s="22"/>
      <c r="Q74" s="22"/>
    </row>
    <row r="75" spans="2:17" ht="15" customHeight="1" x14ac:dyDescent="0.3">
      <c r="C75" s="201">
        <v>27</v>
      </c>
      <c r="D75" s="364" t="str">
        <f>VLOOKUP(C75,INSUMOS!C:I,3,FALSE)</f>
        <v>OPERADOR DE MÁQUINAS - BRITADOR, TRITURADOR, PENEIRA, ENTRE OUTROS</v>
      </c>
      <c r="E75" s="26" t="s">
        <v>26</v>
      </c>
      <c r="F75" s="181">
        <f>J75</f>
        <v>2</v>
      </c>
      <c r="G75" s="45">
        <f>$M$75-L75</f>
        <v>62.856999999999999</v>
      </c>
      <c r="H75" s="365">
        <f t="shared" ref="H75:H79" si="5">ROUND(F75*G75,2)</f>
        <v>125.71</v>
      </c>
      <c r="I75" s="120"/>
      <c r="J75" s="46">
        <f>F20</f>
        <v>2</v>
      </c>
      <c r="K75" s="169" t="str">
        <f>VLOOKUP($C75,INSUMOS!$C:$I,6,)</f>
        <v>3.719,05</v>
      </c>
      <c r="L75" s="206">
        <f>K75*$L$74</f>
        <v>223.143</v>
      </c>
      <c r="M75" s="20">
        <f>J81*26*2</f>
        <v>286</v>
      </c>
      <c r="N75" s="22" t="s">
        <v>5980</v>
      </c>
      <c r="O75" s="22"/>
      <c r="P75" s="22"/>
      <c r="Q75" s="22"/>
    </row>
    <row r="76" spans="2:17" ht="15" customHeight="1" x14ac:dyDescent="0.3">
      <c r="C76" s="201">
        <v>29</v>
      </c>
      <c r="D76" s="364" t="str">
        <f>VLOOKUP(C76,INSUMOS!C:I,3,FALSE)</f>
        <v xml:space="preserve">MECANICO DE EQUIPAMENTOS PESADOS (MENSALISTA)                                                                                                                                                                                                                                                                                                                                                                                                                                                             </v>
      </c>
      <c r="E76" s="26" t="s">
        <v>26</v>
      </c>
      <c r="F76" s="181">
        <f t="shared" ref="F76:F79" si="6">J76</f>
        <v>0</v>
      </c>
      <c r="G76" s="45">
        <f t="shared" ref="G76:G79" si="7">$M$75-L76</f>
        <v>-65.169800000000009</v>
      </c>
      <c r="H76" s="365">
        <f t="shared" si="5"/>
        <v>0</v>
      </c>
      <c r="I76" s="120"/>
      <c r="J76" s="46">
        <f>F32</f>
        <v>0</v>
      </c>
      <c r="K76" s="169" t="str">
        <f>VLOOKUP($C76,INSUMOS!$C:$I,6,)</f>
        <v>5.852,83</v>
      </c>
      <c r="L76" s="206">
        <f t="shared" ref="L76:L79" si="8">K76*$L$74</f>
        <v>351.16980000000001</v>
      </c>
      <c r="M76" s="20">
        <f>J82*26*2</f>
        <v>0</v>
      </c>
      <c r="N76" s="22" t="s">
        <v>5980</v>
      </c>
      <c r="O76" s="22"/>
      <c r="P76" s="22"/>
      <c r="Q76" s="22"/>
    </row>
    <row r="77" spans="2:17" ht="15" customHeight="1" x14ac:dyDescent="0.3">
      <c r="C77" s="201">
        <v>26</v>
      </c>
      <c r="D77" s="364" t="str">
        <f>VLOOKUP(C77,INSUMOS!C:I,3,FALSE)</f>
        <v xml:space="preserve">OPERADOR DE PA CARREGADEIRA (MENSALISTA)                                                                                                                                                                                                                                                                                                                                                                                                                                                                  </v>
      </c>
      <c r="E77" s="26" t="s">
        <v>26</v>
      </c>
      <c r="F77" s="181">
        <f t="shared" si="6"/>
        <v>0</v>
      </c>
      <c r="G77" s="45">
        <f t="shared" si="7"/>
        <v>45.086200000000019</v>
      </c>
      <c r="H77" s="365">
        <f t="shared" si="5"/>
        <v>0</v>
      </c>
      <c r="I77" s="120"/>
      <c r="J77" s="46">
        <f>F44</f>
        <v>0</v>
      </c>
      <c r="K77" s="169" t="str">
        <f>VLOOKUP($C77,INSUMOS!$C:$I,6,)</f>
        <v>4.015,23</v>
      </c>
      <c r="L77" s="206">
        <f t="shared" si="8"/>
        <v>240.91379999999998</v>
      </c>
      <c r="M77" s="20">
        <f>J83*26*2</f>
        <v>0</v>
      </c>
      <c r="N77" s="22" t="s">
        <v>5980</v>
      </c>
      <c r="O77" s="22"/>
      <c r="P77" s="22"/>
      <c r="Q77" s="22"/>
    </row>
    <row r="78" spans="2:17" ht="15" customHeight="1" x14ac:dyDescent="0.3">
      <c r="C78" s="201">
        <v>51</v>
      </c>
      <c r="D78" s="364" t="str">
        <f>VLOOKUP(C78,INSUMOS!C:I,3,FALSE)</f>
        <v xml:space="preserve">SERVENTE DE OBRAS (MENSALISTA)                                                                                                                                                                                                                                                                                                                                                                                                                                                                            </v>
      </c>
      <c r="E78" s="26" t="s">
        <v>26</v>
      </c>
      <c r="F78" s="181">
        <f t="shared" si="6"/>
        <v>2</v>
      </c>
      <c r="G78" s="45">
        <f t="shared" si="7"/>
        <v>70.763199999999983</v>
      </c>
      <c r="H78" s="365">
        <f t="shared" si="5"/>
        <v>141.53</v>
      </c>
      <c r="I78" s="120"/>
      <c r="J78" s="46">
        <f>F55</f>
        <v>2</v>
      </c>
      <c r="K78" s="169" t="str">
        <f>VLOOKUP($C78,INSUMOS!$C:$I,6,)</f>
        <v>3.587,28</v>
      </c>
      <c r="L78" s="206">
        <f t="shared" si="8"/>
        <v>215.23680000000002</v>
      </c>
      <c r="M78" s="20">
        <f>J84*26*2</f>
        <v>0</v>
      </c>
      <c r="N78" s="22" t="s">
        <v>5980</v>
      </c>
      <c r="O78" s="22"/>
      <c r="P78" s="22"/>
      <c r="Q78" s="22"/>
    </row>
    <row r="79" spans="2:17" ht="15" customHeight="1" thickBot="1" x14ac:dyDescent="0.35">
      <c r="C79" s="201">
        <v>53</v>
      </c>
      <c r="D79" s="364" t="str">
        <f>VLOOKUP(C79,INSUMOS!C:I,3,FALSE)</f>
        <v>ENCARREGADO</v>
      </c>
      <c r="E79" s="26" t="s">
        <v>26</v>
      </c>
      <c r="F79" s="181">
        <f t="shared" si="6"/>
        <v>0</v>
      </c>
      <c r="G79" s="45">
        <f t="shared" si="7"/>
        <v>156.3289</v>
      </c>
      <c r="H79" s="365">
        <f t="shared" si="5"/>
        <v>0</v>
      </c>
      <c r="I79" s="120"/>
      <c r="J79" s="46">
        <f>F69</f>
        <v>0</v>
      </c>
      <c r="K79" s="169">
        <f>VLOOKUP($C79,INSUMOS!$C:$I,6,)</f>
        <v>2161.1849999999999</v>
      </c>
      <c r="L79" s="206">
        <f t="shared" si="8"/>
        <v>129.6711</v>
      </c>
      <c r="M79" s="20">
        <f>J85*26*2</f>
        <v>0</v>
      </c>
      <c r="N79" s="22" t="s">
        <v>5980</v>
      </c>
      <c r="O79" s="22"/>
      <c r="P79" s="22"/>
      <c r="Q79" s="22"/>
    </row>
    <row r="80" spans="2:17" ht="15" customHeight="1" thickBot="1" x14ac:dyDescent="0.35">
      <c r="D80" s="546" t="s">
        <v>5967</v>
      </c>
      <c r="E80" s="547"/>
      <c r="F80" s="547"/>
      <c r="G80" s="548"/>
      <c r="H80" s="379">
        <f>SUM(H75:H79)</f>
        <v>267.24</v>
      </c>
      <c r="J80" s="48"/>
      <c r="L80" s="47"/>
      <c r="M80" s="47"/>
      <c r="N80" s="22"/>
      <c r="O80" s="22"/>
      <c r="P80" s="22"/>
      <c r="Q80" s="22"/>
    </row>
    <row r="81" spans="4:17" ht="15" customHeight="1" thickBot="1" x14ac:dyDescent="0.35">
      <c r="D81" s="489" t="s">
        <v>23</v>
      </c>
      <c r="E81" s="490"/>
      <c r="F81" s="490"/>
      <c r="G81" s="491"/>
      <c r="H81" s="379">
        <f>SUM(H75:H79)</f>
        <v>267.24</v>
      </c>
      <c r="I81" s="23"/>
      <c r="J81" s="22">
        <v>5.5</v>
      </c>
      <c r="K81" s="49"/>
      <c r="L81" s="22"/>
      <c r="M81" s="22"/>
      <c r="N81" s="22"/>
      <c r="O81" s="22"/>
      <c r="P81" s="22"/>
      <c r="Q81" s="22"/>
    </row>
    <row r="82" spans="4:17" ht="15" customHeight="1" x14ac:dyDescent="0.3">
      <c r="D82" s="371"/>
      <c r="E82" s="106"/>
      <c r="F82" s="106"/>
      <c r="G82" s="4"/>
      <c r="H82" s="381"/>
      <c r="I82" s="23"/>
      <c r="J82" s="22"/>
      <c r="K82" s="49"/>
      <c r="L82" s="22"/>
      <c r="M82" s="22"/>
      <c r="N82" s="22"/>
      <c r="O82" s="22"/>
      <c r="P82" s="22"/>
      <c r="Q82" s="22"/>
    </row>
    <row r="83" spans="4:17" ht="15" customHeight="1" x14ac:dyDescent="0.3">
      <c r="D83" s="382" t="s">
        <v>116</v>
      </c>
      <c r="E83" s="113"/>
      <c r="F83" s="113"/>
      <c r="G83" s="114"/>
      <c r="H83" s="383"/>
      <c r="I83" s="23"/>
      <c r="J83" s="22"/>
      <c r="K83" s="49"/>
      <c r="L83" s="22"/>
      <c r="M83" s="22"/>
      <c r="N83" s="22"/>
      <c r="O83" s="22"/>
      <c r="P83" s="22"/>
      <c r="Q83" s="22"/>
    </row>
    <row r="84" spans="4:17" ht="15" customHeight="1" x14ac:dyDescent="0.3">
      <c r="D84" s="384"/>
      <c r="E84" s="115"/>
      <c r="F84" s="116"/>
      <c r="G84" s="117"/>
      <c r="H84" s="385"/>
      <c r="I84" s="22"/>
      <c r="J84" s="22"/>
      <c r="K84" s="49"/>
      <c r="L84" s="22"/>
      <c r="M84" s="22"/>
      <c r="N84" s="22"/>
      <c r="O84" s="22"/>
      <c r="P84" s="22"/>
      <c r="Q84" s="22"/>
    </row>
    <row r="85" spans="4:17" ht="15" customHeight="1" thickBot="1" x14ac:dyDescent="0.35">
      <c r="D85" s="360" t="s">
        <v>168</v>
      </c>
      <c r="E85" s="22"/>
      <c r="F85" s="22"/>
      <c r="G85" s="22"/>
      <c r="H85" s="361"/>
      <c r="I85" s="19"/>
      <c r="J85" s="22"/>
      <c r="K85" s="22"/>
      <c r="L85" s="22"/>
      <c r="M85" s="22"/>
      <c r="N85" s="22"/>
      <c r="O85" s="22"/>
      <c r="P85" s="22"/>
      <c r="Q85" s="22"/>
    </row>
    <row r="86" spans="4:17" ht="15" customHeight="1" thickBot="1" x14ac:dyDescent="0.35">
      <c r="D86" s="386" t="s">
        <v>6</v>
      </c>
      <c r="E86" s="100" t="s">
        <v>7</v>
      </c>
      <c r="F86" s="104" t="s">
        <v>8</v>
      </c>
      <c r="G86" s="105" t="s">
        <v>9</v>
      </c>
      <c r="H86" s="387" t="s">
        <v>10</v>
      </c>
      <c r="I86" s="19"/>
      <c r="J86" s="22"/>
      <c r="K86" s="22"/>
      <c r="L86" s="22"/>
      <c r="M86" s="22"/>
      <c r="N86" s="22"/>
      <c r="O86" s="22"/>
      <c r="P86" s="22"/>
      <c r="Q86" s="22"/>
    </row>
    <row r="87" spans="4:17" ht="15" customHeight="1" x14ac:dyDescent="0.3">
      <c r="D87" s="388" t="str">
        <f>D75</f>
        <v>OPERADOR DE MÁQUINAS - BRITADOR, TRITURADOR, PENEIRA, ENTRE OUTROS</v>
      </c>
      <c r="E87" s="101" t="s">
        <v>7</v>
      </c>
      <c r="F87" s="177">
        <f>F75</f>
        <v>2</v>
      </c>
      <c r="G87" s="112">
        <f>I87*26</f>
        <v>682.5</v>
      </c>
      <c r="H87" s="389">
        <f t="shared" ref="H87:H91" si="9">ROUND(F87*G87,2)</f>
        <v>1365</v>
      </c>
      <c r="I87" s="19">
        <v>26.25</v>
      </c>
      <c r="J87" s="19">
        <f>15+4.5</f>
        <v>19.5</v>
      </c>
      <c r="K87" s="22">
        <f>G87/26</f>
        <v>26.25</v>
      </c>
      <c r="L87" s="22"/>
      <c r="M87" s="22"/>
      <c r="N87" s="22"/>
      <c r="O87" s="22"/>
      <c r="P87" s="22"/>
      <c r="Q87" s="22"/>
    </row>
    <row r="88" spans="4:17" ht="15" customHeight="1" x14ac:dyDescent="0.3">
      <c r="D88" s="118" t="str">
        <f>D76</f>
        <v xml:space="preserve">MECANICO DE EQUIPAMENTOS PESADOS (MENSALISTA)                                                                                                                                                                                                                                                                                                                                                                                                                                                             </v>
      </c>
      <c r="E88" s="102" t="s">
        <v>7</v>
      </c>
      <c r="F88" s="178">
        <f>F76</f>
        <v>0</v>
      </c>
      <c r="G88" s="182">
        <f>I88*26</f>
        <v>686.14</v>
      </c>
      <c r="H88" s="390">
        <f t="shared" si="9"/>
        <v>0</v>
      </c>
      <c r="I88" s="19">
        <f>686.14/26</f>
        <v>26.39</v>
      </c>
      <c r="J88" s="19">
        <f t="shared" ref="J88:J90" si="10">15+4.5</f>
        <v>19.5</v>
      </c>
      <c r="K88" s="22">
        <f t="shared" ref="K88:K91" si="11">G88/26</f>
        <v>26.39</v>
      </c>
      <c r="L88" s="22"/>
      <c r="M88" s="22"/>
      <c r="N88" s="22"/>
      <c r="O88" s="22"/>
      <c r="P88" s="22"/>
      <c r="Q88" s="22"/>
    </row>
    <row r="89" spans="4:17" ht="15" customHeight="1" x14ac:dyDescent="0.3">
      <c r="D89" s="118" t="str">
        <f t="shared" ref="D89:D91" si="12">D77</f>
        <v xml:space="preserve">OPERADOR DE PA CARREGADEIRA (MENSALISTA)                                                                                                                                                                                                                                                                                                                                                                                                                                                                  </v>
      </c>
      <c r="E89" s="102" t="s">
        <v>7</v>
      </c>
      <c r="F89" s="178">
        <f t="shared" ref="F89:F91" si="13">F77</f>
        <v>0</v>
      </c>
      <c r="G89" s="182">
        <f t="shared" ref="G89:G91" si="14">J89*26</f>
        <v>507</v>
      </c>
      <c r="H89" s="390">
        <f t="shared" si="9"/>
        <v>0</v>
      </c>
      <c r="I89" s="19"/>
      <c r="J89" s="19">
        <f t="shared" si="10"/>
        <v>19.5</v>
      </c>
      <c r="K89" s="22">
        <f t="shared" si="11"/>
        <v>19.5</v>
      </c>
      <c r="L89" s="22"/>
      <c r="M89" s="22"/>
      <c r="N89" s="22"/>
      <c r="O89" s="22"/>
      <c r="P89" s="22"/>
      <c r="Q89" s="22"/>
    </row>
    <row r="90" spans="4:17" ht="15" customHeight="1" x14ac:dyDescent="0.3">
      <c r="D90" s="118" t="str">
        <f t="shared" si="12"/>
        <v xml:space="preserve">SERVENTE DE OBRAS (MENSALISTA)                                                                                                                                                                                                                                                                                                                                                                                                                                                                            </v>
      </c>
      <c r="E90" s="102" t="s">
        <v>7</v>
      </c>
      <c r="F90" s="178">
        <f t="shared" si="13"/>
        <v>2</v>
      </c>
      <c r="G90" s="182">
        <f t="shared" si="14"/>
        <v>507</v>
      </c>
      <c r="H90" s="390">
        <f t="shared" si="9"/>
        <v>1014</v>
      </c>
      <c r="I90" s="19"/>
      <c r="J90" s="19">
        <f t="shared" si="10"/>
        <v>19.5</v>
      </c>
      <c r="K90" s="22">
        <f t="shared" si="11"/>
        <v>19.5</v>
      </c>
      <c r="L90" s="22"/>
      <c r="M90" s="22"/>
      <c r="N90" s="22"/>
      <c r="O90" s="22"/>
      <c r="P90" s="22"/>
      <c r="Q90" s="22"/>
    </row>
    <row r="91" spans="4:17" ht="15" customHeight="1" thickBot="1" x14ac:dyDescent="0.35">
      <c r="D91" s="118" t="str">
        <f t="shared" si="12"/>
        <v>ENCARREGADO</v>
      </c>
      <c r="E91" s="103" t="s">
        <v>7</v>
      </c>
      <c r="F91" s="178">
        <f t="shared" si="13"/>
        <v>0</v>
      </c>
      <c r="G91" s="183">
        <f t="shared" si="14"/>
        <v>686.14</v>
      </c>
      <c r="H91" s="391">
        <f t="shared" si="9"/>
        <v>0</v>
      </c>
      <c r="I91" s="19"/>
      <c r="J91" s="19">
        <v>26.39</v>
      </c>
      <c r="K91" s="22">
        <f t="shared" si="11"/>
        <v>26.39</v>
      </c>
      <c r="L91" s="22"/>
      <c r="M91" s="22"/>
      <c r="N91" s="22"/>
      <c r="O91" s="22"/>
      <c r="P91" s="22"/>
      <c r="Q91" s="22"/>
    </row>
    <row r="92" spans="4:17" ht="15" customHeight="1" thickBot="1" x14ac:dyDescent="0.35">
      <c r="D92" s="489" t="s">
        <v>23</v>
      </c>
      <c r="E92" s="490"/>
      <c r="F92" s="490"/>
      <c r="G92" s="491"/>
      <c r="H92" s="392">
        <f>SUM(H87:H91)</f>
        <v>2379</v>
      </c>
      <c r="I92" s="19"/>
      <c r="J92" s="19"/>
      <c r="K92" s="22"/>
      <c r="L92" s="22"/>
      <c r="M92" s="22"/>
      <c r="N92" s="22"/>
      <c r="O92" s="22"/>
      <c r="P92" s="22"/>
      <c r="Q92" s="22"/>
    </row>
    <row r="93" spans="4:17" ht="15" customHeight="1" x14ac:dyDescent="0.3">
      <c r="D93" s="510" t="s">
        <v>6115</v>
      </c>
      <c r="E93" s="511"/>
      <c r="F93" s="511"/>
      <c r="G93" s="511"/>
      <c r="H93" s="512"/>
      <c r="I93" s="19"/>
      <c r="J93" s="19"/>
      <c r="K93" s="22"/>
      <c r="L93" s="22"/>
      <c r="M93" s="22"/>
      <c r="N93" s="22"/>
      <c r="O93" s="22"/>
      <c r="P93" s="22"/>
      <c r="Q93" s="22"/>
    </row>
    <row r="94" spans="4:17" ht="15" customHeight="1" x14ac:dyDescent="0.3">
      <c r="D94" s="513" t="s">
        <v>5983</v>
      </c>
      <c r="E94" s="514"/>
      <c r="F94" s="514"/>
      <c r="G94" s="514"/>
      <c r="H94" s="515"/>
      <c r="I94" s="19"/>
      <c r="J94" s="19"/>
      <c r="K94" s="22"/>
      <c r="L94" s="22"/>
      <c r="M94" s="22"/>
      <c r="N94" s="22"/>
      <c r="O94" s="22"/>
      <c r="P94" s="22"/>
      <c r="Q94" s="22"/>
    </row>
    <row r="95" spans="4:17" ht="15" customHeight="1" x14ac:dyDescent="0.3">
      <c r="D95" s="513" t="s">
        <v>6017</v>
      </c>
      <c r="E95" s="514"/>
      <c r="F95" s="514"/>
      <c r="G95" s="514"/>
      <c r="H95" s="515"/>
      <c r="I95" s="19"/>
      <c r="J95" s="19"/>
      <c r="K95" s="22"/>
      <c r="L95" s="22"/>
      <c r="M95" s="22"/>
      <c r="N95" s="22"/>
      <c r="O95" s="22"/>
      <c r="P95" s="22"/>
      <c r="Q95" s="22"/>
    </row>
    <row r="96" spans="4:17" ht="15" customHeight="1" x14ac:dyDescent="0.3">
      <c r="D96" s="513"/>
      <c r="E96" s="514"/>
      <c r="F96" s="514"/>
      <c r="G96" s="514"/>
      <c r="H96" s="393"/>
      <c r="I96" s="19"/>
      <c r="J96" s="19"/>
      <c r="K96" s="22"/>
      <c r="L96" s="22"/>
      <c r="M96" s="22"/>
      <c r="N96" s="22"/>
      <c r="O96" s="22"/>
      <c r="P96" s="22"/>
      <c r="Q96" s="22"/>
    </row>
    <row r="97" spans="4:17" ht="15" customHeight="1" thickBot="1" x14ac:dyDescent="0.35">
      <c r="D97" s="516"/>
      <c r="E97" s="517"/>
      <c r="F97" s="517"/>
      <c r="G97" s="517"/>
      <c r="H97" s="518"/>
      <c r="I97" s="19"/>
      <c r="J97" s="19"/>
      <c r="K97" s="22"/>
      <c r="L97" s="22"/>
      <c r="M97" s="22"/>
      <c r="N97" s="22"/>
      <c r="O97" s="22"/>
      <c r="P97" s="22"/>
      <c r="Q97" s="22"/>
    </row>
    <row r="98" spans="4:17" ht="15" customHeight="1" thickBot="1" x14ac:dyDescent="0.35">
      <c r="D98" s="394" t="s">
        <v>117</v>
      </c>
      <c r="E98" s="129"/>
      <c r="F98" s="129"/>
      <c r="G98" s="129"/>
      <c r="H98" s="395"/>
      <c r="I98" s="22"/>
      <c r="J98" s="22"/>
      <c r="K98" s="22"/>
      <c r="L98" s="22"/>
      <c r="M98" s="22"/>
      <c r="N98" s="22"/>
      <c r="O98" s="22"/>
      <c r="P98" s="22"/>
      <c r="Q98" s="22"/>
    </row>
    <row r="99" spans="4:17" ht="15" customHeight="1" x14ac:dyDescent="0.3">
      <c r="D99" s="396" t="s">
        <v>6</v>
      </c>
      <c r="E99" s="122" t="s">
        <v>7</v>
      </c>
      <c r="F99" s="122" t="s">
        <v>8</v>
      </c>
      <c r="G99" s="128" t="s">
        <v>9</v>
      </c>
      <c r="H99" s="397" t="s">
        <v>10</v>
      </c>
      <c r="I99" s="22"/>
      <c r="J99" s="22"/>
      <c r="K99" s="22"/>
      <c r="L99" s="22"/>
      <c r="M99" s="22"/>
      <c r="N99" s="22"/>
      <c r="O99" s="22"/>
      <c r="P99" s="22"/>
      <c r="Q99" s="22"/>
    </row>
    <row r="100" spans="4:17" ht="15" customHeight="1" x14ac:dyDescent="0.3">
      <c r="D100" s="118" t="str">
        <f>D75</f>
        <v>OPERADOR DE MÁQUINAS - BRITADOR, TRITURADOR, PENEIRA, ENTRE OUTROS</v>
      </c>
      <c r="E100" s="119" t="s">
        <v>7</v>
      </c>
      <c r="F100" s="126">
        <f>F75</f>
        <v>2</v>
      </c>
      <c r="G100" s="127"/>
      <c r="H100" s="119"/>
      <c r="I100" s="22"/>
      <c r="J100" s="22"/>
      <c r="K100" s="22"/>
      <c r="L100" s="22"/>
      <c r="M100" s="22"/>
      <c r="N100" s="22"/>
      <c r="O100" s="22"/>
      <c r="P100" s="22"/>
      <c r="Q100" s="22"/>
    </row>
    <row r="101" spans="4:17" ht="15" customHeight="1" x14ac:dyDescent="0.3">
      <c r="D101" s="118" t="str">
        <f t="shared" ref="D101:D104" si="15">D76</f>
        <v xml:space="preserve">MECANICO DE EQUIPAMENTOS PESADOS (MENSALISTA)                                                                                                                                                                                                                                                                                                                                                                                                                                                             </v>
      </c>
      <c r="E101" s="119" t="s">
        <v>7</v>
      </c>
      <c r="F101" s="126">
        <f t="shared" ref="F101:F104" si="16">F76</f>
        <v>0</v>
      </c>
      <c r="G101" s="127"/>
      <c r="H101" s="119"/>
      <c r="I101" s="22"/>
      <c r="J101" s="22"/>
      <c r="K101" s="22"/>
      <c r="L101" s="22"/>
      <c r="M101" s="22"/>
      <c r="N101" s="22"/>
      <c r="O101" s="22"/>
      <c r="P101" s="22"/>
      <c r="Q101" s="22"/>
    </row>
    <row r="102" spans="4:17" ht="15" customHeight="1" x14ac:dyDescent="0.3">
      <c r="D102" s="118" t="str">
        <f t="shared" si="15"/>
        <v xml:space="preserve">OPERADOR DE PA CARREGADEIRA (MENSALISTA)                                                                                                                                                                                                                                                                                                                                                                                                                                                                  </v>
      </c>
      <c r="E102" s="119" t="s">
        <v>7</v>
      </c>
      <c r="F102" s="126">
        <f t="shared" si="16"/>
        <v>0</v>
      </c>
      <c r="G102" s="127"/>
      <c r="H102" s="119"/>
      <c r="I102" s="22"/>
      <c r="J102" s="22"/>
      <c r="K102" s="22"/>
      <c r="L102" s="22"/>
      <c r="M102" s="22"/>
      <c r="N102" s="22"/>
      <c r="O102" s="22"/>
      <c r="P102" s="22"/>
      <c r="Q102" s="22"/>
    </row>
    <row r="103" spans="4:17" ht="15" customHeight="1" x14ac:dyDescent="0.3">
      <c r="D103" s="118" t="str">
        <f t="shared" si="15"/>
        <v xml:space="preserve">SERVENTE DE OBRAS (MENSALISTA)                                                                                                                                                                                                                                                                                                                                                                                                                                                                            </v>
      </c>
      <c r="E103" s="119" t="s">
        <v>7</v>
      </c>
      <c r="F103" s="126">
        <f t="shared" si="16"/>
        <v>2</v>
      </c>
      <c r="G103" s="127"/>
      <c r="H103" s="119"/>
      <c r="I103" s="22"/>
      <c r="J103" s="22"/>
      <c r="K103" s="22"/>
      <c r="L103" s="22"/>
      <c r="M103" s="22"/>
      <c r="N103" s="22"/>
      <c r="O103" s="22"/>
      <c r="P103" s="22"/>
      <c r="Q103" s="22"/>
    </row>
    <row r="104" spans="4:17" ht="15" customHeight="1" x14ac:dyDescent="0.3">
      <c r="D104" s="118" t="str">
        <f t="shared" si="15"/>
        <v>ENCARREGADO</v>
      </c>
      <c r="E104" s="119" t="s">
        <v>7</v>
      </c>
      <c r="F104" s="126">
        <f t="shared" si="16"/>
        <v>0</v>
      </c>
      <c r="G104" s="127"/>
      <c r="H104" s="119"/>
      <c r="I104" s="22"/>
      <c r="J104" s="22"/>
      <c r="K104" s="22"/>
      <c r="L104" s="22"/>
      <c r="M104" s="22"/>
      <c r="N104" s="22"/>
      <c r="O104" s="22"/>
      <c r="P104" s="22"/>
      <c r="Q104" s="22"/>
    </row>
    <row r="105" spans="4:17" ht="15" customHeight="1" thickBot="1" x14ac:dyDescent="0.35">
      <c r="D105" s="519" t="s">
        <v>23</v>
      </c>
      <c r="E105" s="520"/>
      <c r="F105" s="520"/>
      <c r="G105" s="521"/>
      <c r="H105" s="392">
        <v>0</v>
      </c>
      <c r="I105" s="22"/>
      <c r="J105" s="22"/>
      <c r="K105" s="22"/>
      <c r="L105" s="22"/>
      <c r="M105" s="22"/>
      <c r="N105" s="22"/>
      <c r="O105" s="22"/>
      <c r="P105" s="22"/>
      <c r="Q105" s="22"/>
    </row>
    <row r="106" spans="4:17" ht="15" customHeight="1" x14ac:dyDescent="0.3">
      <c r="D106" s="398"/>
      <c r="E106" s="43"/>
      <c r="F106" s="43"/>
      <c r="G106" s="43"/>
      <c r="H106" s="399"/>
      <c r="I106" s="22"/>
      <c r="J106" s="22"/>
      <c r="K106" s="22"/>
      <c r="L106" s="22"/>
      <c r="M106" s="22"/>
      <c r="N106" s="22"/>
      <c r="O106" s="22"/>
      <c r="P106" s="22"/>
      <c r="Q106" s="22"/>
    </row>
    <row r="107" spans="4:17" ht="15" customHeight="1" thickBot="1" x14ac:dyDescent="0.35">
      <c r="D107" s="360" t="s">
        <v>118</v>
      </c>
      <c r="E107" s="22"/>
      <c r="F107" s="22"/>
      <c r="G107" s="22"/>
      <c r="H107" s="361"/>
      <c r="I107" s="22"/>
      <c r="J107" s="22"/>
      <c r="K107" s="22"/>
      <c r="L107" s="22"/>
      <c r="M107" s="22"/>
      <c r="N107" s="22"/>
      <c r="O107" s="22"/>
      <c r="P107" s="22"/>
      <c r="Q107" s="22"/>
    </row>
    <row r="108" spans="4:17" ht="15" customHeight="1" thickBot="1" x14ac:dyDescent="0.35">
      <c r="D108" s="362" t="s">
        <v>6</v>
      </c>
      <c r="E108" s="24" t="s">
        <v>7</v>
      </c>
      <c r="F108" s="24" t="s">
        <v>8</v>
      </c>
      <c r="G108" s="25" t="s">
        <v>9</v>
      </c>
      <c r="H108" s="363" t="s">
        <v>10</v>
      </c>
      <c r="I108" s="22"/>
      <c r="J108" s="22"/>
      <c r="K108" s="22"/>
      <c r="L108" s="22"/>
      <c r="M108" s="22"/>
      <c r="N108" s="22"/>
      <c r="O108" s="22"/>
      <c r="P108" s="22"/>
      <c r="Q108" s="22"/>
    </row>
    <row r="109" spans="4:17" ht="15" customHeight="1" x14ac:dyDescent="0.3">
      <c r="D109" s="118" t="str">
        <f>D75</f>
        <v>OPERADOR DE MÁQUINAS - BRITADOR, TRITURADOR, PENEIRA, ENTRE OUTROS</v>
      </c>
      <c r="E109" s="119" t="s">
        <v>7</v>
      </c>
      <c r="F109" s="126">
        <f>F75</f>
        <v>2</v>
      </c>
      <c r="G109" s="127"/>
      <c r="H109" s="119"/>
      <c r="I109" s="22"/>
      <c r="J109" s="22"/>
      <c r="K109" s="22"/>
      <c r="L109" s="22"/>
      <c r="M109" s="22"/>
      <c r="N109" s="22"/>
      <c r="O109" s="22"/>
      <c r="P109" s="22"/>
      <c r="Q109" s="22"/>
    </row>
    <row r="110" spans="4:17" ht="15" customHeight="1" x14ac:dyDescent="0.3">
      <c r="D110" s="118" t="str">
        <f t="shared" ref="D110:D113" si="17">D76</f>
        <v xml:space="preserve">MECANICO DE EQUIPAMENTOS PESADOS (MENSALISTA)                                                                                                                                                                                                                                                                                                                                                                                                                                                             </v>
      </c>
      <c r="E110" s="119" t="s">
        <v>7</v>
      </c>
      <c r="F110" s="126">
        <f t="shared" ref="F110:F113" si="18">F76</f>
        <v>0</v>
      </c>
      <c r="G110" s="127">
        <v>2.5</v>
      </c>
      <c r="H110" s="119">
        <f>SUM(G110*F110)</f>
        <v>0</v>
      </c>
      <c r="I110" s="22"/>
      <c r="J110" s="22"/>
      <c r="K110" s="22"/>
      <c r="L110" s="22"/>
      <c r="M110" s="22"/>
      <c r="N110" s="22"/>
      <c r="O110" s="22"/>
      <c r="P110" s="22"/>
      <c r="Q110" s="22"/>
    </row>
    <row r="111" spans="4:17" ht="15" customHeight="1" x14ac:dyDescent="0.3">
      <c r="D111" s="118" t="str">
        <f t="shared" si="17"/>
        <v xml:space="preserve">OPERADOR DE PA CARREGADEIRA (MENSALISTA)                                                                                                                                                                                                                                                                                                                                                                                                                                                                  </v>
      </c>
      <c r="E111" s="119" t="s">
        <v>7</v>
      </c>
      <c r="F111" s="126">
        <f t="shared" si="18"/>
        <v>0</v>
      </c>
      <c r="G111" s="127"/>
      <c r="H111" s="119"/>
      <c r="I111" s="22"/>
      <c r="J111" s="22"/>
      <c r="K111" s="22"/>
      <c r="L111" s="22"/>
      <c r="M111" s="22"/>
      <c r="N111" s="22"/>
      <c r="O111" s="22"/>
      <c r="P111" s="22"/>
      <c r="Q111" s="22"/>
    </row>
    <row r="112" spans="4:17" ht="15" customHeight="1" x14ac:dyDescent="0.3">
      <c r="D112" s="118" t="str">
        <f t="shared" si="17"/>
        <v xml:space="preserve">SERVENTE DE OBRAS (MENSALISTA)                                                                                                                                                                                                                                                                                                                                                                                                                                                                            </v>
      </c>
      <c r="E112" s="119" t="s">
        <v>7</v>
      </c>
      <c r="F112" s="126">
        <f t="shared" si="18"/>
        <v>2</v>
      </c>
      <c r="G112" s="127"/>
      <c r="H112" s="119"/>
      <c r="I112" s="22"/>
      <c r="J112" s="22"/>
      <c r="K112" s="22"/>
      <c r="L112" s="22"/>
      <c r="M112" s="22"/>
      <c r="N112" s="22"/>
      <c r="O112" s="22"/>
      <c r="P112" s="22"/>
      <c r="Q112" s="22"/>
    </row>
    <row r="113" spans="2:17" ht="15" customHeight="1" thickBot="1" x14ac:dyDescent="0.35">
      <c r="D113" s="118" t="str">
        <f t="shared" si="17"/>
        <v>ENCARREGADO</v>
      </c>
      <c r="E113" s="119" t="s">
        <v>7</v>
      </c>
      <c r="F113" s="126">
        <f t="shared" si="18"/>
        <v>0</v>
      </c>
      <c r="G113" s="127"/>
      <c r="H113" s="119"/>
      <c r="I113" s="22"/>
      <c r="J113" s="22"/>
      <c r="K113" s="22"/>
      <c r="L113" s="22"/>
      <c r="M113" s="22"/>
      <c r="N113" s="22"/>
      <c r="O113" s="22"/>
      <c r="P113" s="22"/>
      <c r="Q113" s="22"/>
    </row>
    <row r="114" spans="2:17" ht="15" customHeight="1" thickBot="1" x14ac:dyDescent="0.35">
      <c r="D114" s="489" t="s">
        <v>23</v>
      </c>
      <c r="E114" s="490"/>
      <c r="F114" s="490"/>
      <c r="G114" s="491"/>
      <c r="H114" s="379">
        <f>SUM(H110:H110)</f>
        <v>0</v>
      </c>
      <c r="I114" s="22"/>
      <c r="J114" s="22"/>
      <c r="K114" s="22"/>
      <c r="L114" s="22"/>
      <c r="M114" s="22"/>
      <c r="N114" s="22"/>
      <c r="O114" s="22"/>
      <c r="P114" s="22"/>
      <c r="Q114" s="22"/>
    </row>
    <row r="115" spans="2:17" ht="15" customHeight="1" thickBot="1" x14ac:dyDescent="0.35">
      <c r="D115" s="400"/>
      <c r="E115" s="22"/>
      <c r="F115" s="22"/>
      <c r="G115" s="22"/>
      <c r="H115" s="361"/>
      <c r="I115" s="35"/>
      <c r="J115" s="22"/>
      <c r="K115" s="22"/>
      <c r="L115" s="22"/>
      <c r="M115" s="22"/>
      <c r="N115" s="22"/>
      <c r="O115" s="22"/>
      <c r="P115" s="22"/>
      <c r="Q115" s="22"/>
    </row>
    <row r="116" spans="2:17" ht="30" customHeight="1" thickBot="1" x14ac:dyDescent="0.35">
      <c r="C116" s="201"/>
      <c r="D116" s="492" t="s">
        <v>27</v>
      </c>
      <c r="E116" s="493"/>
      <c r="F116" s="493"/>
      <c r="G116" s="494"/>
      <c r="H116" s="401">
        <f>SUM(H45,H21,H56,H33,H70,H81,H92,H105,H114)</f>
        <v>38604.74</v>
      </c>
      <c r="I116" s="52"/>
      <c r="J116" s="22"/>
      <c r="K116" s="22"/>
      <c r="L116" s="22"/>
      <c r="M116" s="22"/>
      <c r="N116" s="22"/>
      <c r="O116" s="22"/>
      <c r="P116" s="22"/>
      <c r="Q116" s="22"/>
    </row>
    <row r="117" spans="2:17" ht="15" customHeight="1" x14ac:dyDescent="0.3">
      <c r="D117" s="402"/>
      <c r="E117" s="51"/>
      <c r="F117" s="51"/>
      <c r="G117" s="51"/>
      <c r="H117" s="403"/>
      <c r="I117" s="22"/>
      <c r="J117" s="22"/>
      <c r="K117" s="22"/>
      <c r="L117" s="22"/>
      <c r="M117" s="22"/>
      <c r="N117" s="22"/>
      <c r="O117" s="22"/>
      <c r="P117" s="22"/>
      <c r="Q117" s="22"/>
    </row>
    <row r="118" spans="2:17" ht="19.95" customHeight="1" x14ac:dyDescent="0.3">
      <c r="D118" s="495" t="s">
        <v>28</v>
      </c>
      <c r="E118" s="496"/>
      <c r="F118" s="496"/>
      <c r="G118" s="496"/>
      <c r="H118" s="497"/>
      <c r="I118" s="62">
        <f>H139</f>
        <v>844.32</v>
      </c>
      <c r="J118" s="22"/>
      <c r="K118" s="22"/>
      <c r="L118" s="22"/>
      <c r="M118" s="22"/>
      <c r="N118" s="22"/>
      <c r="O118" s="22"/>
      <c r="P118" s="22"/>
      <c r="Q118" s="22"/>
    </row>
    <row r="119" spans="2:17" ht="19.95" customHeight="1" thickBot="1" x14ac:dyDescent="0.35">
      <c r="D119" s="360" t="s">
        <v>83</v>
      </c>
      <c r="E119" s="22"/>
      <c r="F119" s="22"/>
      <c r="G119" s="22"/>
      <c r="H119" s="361"/>
      <c r="I119" s="22"/>
      <c r="J119" s="22"/>
      <c r="K119" s="22"/>
      <c r="L119" s="22"/>
      <c r="M119" s="22"/>
      <c r="N119" s="22"/>
      <c r="O119" s="22"/>
      <c r="P119" s="22"/>
      <c r="Q119" s="22"/>
    </row>
    <row r="120" spans="2:17" ht="15" customHeight="1" thickBot="1" x14ac:dyDescent="0.35">
      <c r="D120" s="362" t="s">
        <v>6</v>
      </c>
      <c r="E120" s="24" t="s">
        <v>7</v>
      </c>
      <c r="F120" s="24" t="s">
        <v>8</v>
      </c>
      <c r="G120" s="25" t="s">
        <v>9</v>
      </c>
      <c r="H120" s="363" t="s">
        <v>10</v>
      </c>
      <c r="I120" s="23"/>
      <c r="J120" s="22"/>
      <c r="K120" s="22"/>
      <c r="L120" s="22"/>
      <c r="M120" s="22"/>
      <c r="N120" s="22"/>
      <c r="O120" s="22"/>
      <c r="P120" s="22"/>
      <c r="Q120" s="22"/>
    </row>
    <row r="121" spans="2:17" ht="15" customHeight="1" x14ac:dyDescent="0.3">
      <c r="B121" s="168">
        <v>1</v>
      </c>
      <c r="D121" s="404" t="s">
        <v>6021</v>
      </c>
      <c r="E121" s="26" t="s">
        <v>7</v>
      </c>
      <c r="F121" s="30">
        <f>L121</f>
        <v>0.66666666666666663</v>
      </c>
      <c r="G121" s="171">
        <f>VLOOKUP(B121,INSUMOS!C:I,6,FALSE)</f>
        <v>48</v>
      </c>
      <c r="H121" s="365">
        <f>ROUND(F121*G121,3)</f>
        <v>32</v>
      </c>
      <c r="I121" s="53"/>
      <c r="J121" s="118">
        <f>2/12</f>
        <v>0.16666666666666666</v>
      </c>
      <c r="K121" s="179">
        <f>SUM(F75:F79)</f>
        <v>4</v>
      </c>
      <c r="L121" s="22">
        <f>J121*K121</f>
        <v>0.66666666666666663</v>
      </c>
      <c r="M121" s="22"/>
      <c r="N121" s="22"/>
      <c r="O121" s="22"/>
      <c r="P121" s="22"/>
      <c r="Q121" s="22"/>
    </row>
    <row r="122" spans="2:17" ht="15" customHeight="1" x14ac:dyDescent="0.3">
      <c r="B122" s="168">
        <v>2</v>
      </c>
      <c r="D122" s="405" t="s">
        <v>6022</v>
      </c>
      <c r="E122" s="30" t="s">
        <v>7</v>
      </c>
      <c r="F122" s="30">
        <f t="shared" ref="F122:F135" si="19">L122</f>
        <v>0.33333333333333331</v>
      </c>
      <c r="G122" s="167">
        <f>VLOOKUP(B122,INSUMOS!C:I,6,FALSE)</f>
        <v>87.84</v>
      </c>
      <c r="H122" s="367">
        <f t="shared" ref="H122:H134" si="20">ROUND(F122*G122,2)</f>
        <v>29.28</v>
      </c>
      <c r="I122" s="53"/>
      <c r="J122" s="118">
        <f t="shared" ref="J122" si="21">2/12</f>
        <v>0.16666666666666666</v>
      </c>
      <c r="K122" s="179">
        <f>SUM($F$78)</f>
        <v>2</v>
      </c>
      <c r="L122" s="22">
        <f t="shared" ref="L122:L135" si="22">J122*K122</f>
        <v>0.33333333333333331</v>
      </c>
      <c r="M122" s="22"/>
      <c r="N122" s="22"/>
      <c r="O122" s="22"/>
      <c r="P122" s="22"/>
      <c r="Q122" s="22"/>
    </row>
    <row r="123" spans="2:17" ht="15" customHeight="1" x14ac:dyDescent="0.3">
      <c r="B123" s="168">
        <v>3</v>
      </c>
      <c r="D123" s="405" t="s">
        <v>6023</v>
      </c>
      <c r="E123" s="30" t="s">
        <v>7</v>
      </c>
      <c r="F123" s="30">
        <f t="shared" si="19"/>
        <v>1.3333333333333333</v>
      </c>
      <c r="G123" s="167">
        <f>VLOOKUP(B123,INSUMOS!C:I,6,FALSE)</f>
        <v>73.263999999999996</v>
      </c>
      <c r="H123" s="367">
        <f t="shared" si="20"/>
        <v>97.69</v>
      </c>
      <c r="I123" s="22"/>
      <c r="J123" s="118">
        <f>4/12</f>
        <v>0.33333333333333331</v>
      </c>
      <c r="K123" s="179">
        <f>K121</f>
        <v>4</v>
      </c>
      <c r="L123" s="22">
        <f t="shared" si="22"/>
        <v>1.3333333333333333</v>
      </c>
      <c r="M123" s="22"/>
      <c r="N123" s="22"/>
      <c r="O123" s="22"/>
      <c r="P123" s="22"/>
      <c r="Q123" s="22"/>
    </row>
    <row r="124" spans="2:17" ht="15" customHeight="1" x14ac:dyDescent="0.3">
      <c r="B124" s="168">
        <v>4</v>
      </c>
      <c r="D124" s="405" t="s">
        <v>6024</v>
      </c>
      <c r="E124" s="30" t="s">
        <v>7</v>
      </c>
      <c r="F124" s="30">
        <f t="shared" si="19"/>
        <v>0.66666666666666663</v>
      </c>
      <c r="G124" s="167">
        <f>VLOOKUP(B124,INSUMOS!C:I,6,FALSE)</f>
        <v>24.880000000000003</v>
      </c>
      <c r="H124" s="367">
        <f t="shared" si="20"/>
        <v>16.59</v>
      </c>
      <c r="I124" s="22"/>
      <c r="J124" s="118">
        <f>2/12</f>
        <v>0.16666666666666666</v>
      </c>
      <c r="K124" s="179">
        <f>K121</f>
        <v>4</v>
      </c>
      <c r="L124" s="22">
        <f t="shared" si="22"/>
        <v>0.66666666666666663</v>
      </c>
      <c r="M124" s="22"/>
      <c r="N124" s="22"/>
      <c r="O124" s="22"/>
      <c r="P124" s="22"/>
      <c r="Q124" s="22"/>
    </row>
    <row r="125" spans="2:17" ht="15" customHeight="1" x14ac:dyDescent="0.3">
      <c r="B125" s="168">
        <v>5</v>
      </c>
      <c r="D125" s="405" t="s">
        <v>6025</v>
      </c>
      <c r="E125" s="30" t="s">
        <v>29</v>
      </c>
      <c r="F125" s="30">
        <f t="shared" si="19"/>
        <v>1.3333333333333333</v>
      </c>
      <c r="G125" s="167">
        <f>VLOOKUP(B125,INSUMOS!C:I,6,FALSE)</f>
        <v>44.72</v>
      </c>
      <c r="H125" s="367">
        <f t="shared" si="20"/>
        <v>59.63</v>
      </c>
      <c r="I125" s="53"/>
      <c r="J125" s="118">
        <f>4/12</f>
        <v>0.33333333333333331</v>
      </c>
      <c r="K125" s="179">
        <f>K121</f>
        <v>4</v>
      </c>
      <c r="L125" s="22">
        <f t="shared" si="22"/>
        <v>1.3333333333333333</v>
      </c>
      <c r="M125" s="22"/>
      <c r="N125" s="22"/>
      <c r="O125" s="22"/>
      <c r="P125" s="22"/>
      <c r="Q125" s="22"/>
    </row>
    <row r="126" spans="2:17" ht="15" customHeight="1" x14ac:dyDescent="0.3">
      <c r="B126" s="168">
        <v>6</v>
      </c>
      <c r="D126" s="405" t="s">
        <v>6026</v>
      </c>
      <c r="E126" s="30" t="s">
        <v>29</v>
      </c>
      <c r="F126" s="30">
        <f t="shared" si="19"/>
        <v>0.66666666666666663</v>
      </c>
      <c r="G126" s="167">
        <f>VLOOKUP(B126,INSUMOS!C:I,6,FALSE)</f>
        <v>44.72</v>
      </c>
      <c r="H126" s="367">
        <f t="shared" si="20"/>
        <v>29.81</v>
      </c>
      <c r="I126" s="53"/>
      <c r="J126" s="118">
        <f t="shared" ref="J126:J127" si="23">2/12</f>
        <v>0.16666666666666666</v>
      </c>
      <c r="K126" s="179">
        <f>K121</f>
        <v>4</v>
      </c>
      <c r="L126" s="22">
        <f t="shared" si="22"/>
        <v>0.66666666666666663</v>
      </c>
      <c r="M126" s="22"/>
      <c r="N126" s="22"/>
      <c r="O126" s="22"/>
      <c r="P126" s="22"/>
      <c r="Q126" s="22"/>
    </row>
    <row r="127" spans="2:17" ht="15" customHeight="1" x14ac:dyDescent="0.3">
      <c r="B127" s="168">
        <v>7</v>
      </c>
      <c r="D127" s="405" t="s">
        <v>6027</v>
      </c>
      <c r="E127" s="30" t="s">
        <v>29</v>
      </c>
      <c r="F127" s="30">
        <f t="shared" si="19"/>
        <v>0.66666666666666663</v>
      </c>
      <c r="G127" s="167">
        <f>VLOOKUP(B127,INSUMOS!C:I,6,FALSE)</f>
        <v>52.864000000000004</v>
      </c>
      <c r="H127" s="367">
        <f t="shared" si="20"/>
        <v>35.24</v>
      </c>
      <c r="I127" s="53"/>
      <c r="J127" s="118">
        <f t="shared" si="23"/>
        <v>0.16666666666666666</v>
      </c>
      <c r="K127" s="179">
        <f>K121</f>
        <v>4</v>
      </c>
      <c r="L127" s="22">
        <f t="shared" si="22"/>
        <v>0.66666666666666663</v>
      </c>
      <c r="M127" s="22"/>
      <c r="N127" s="22"/>
      <c r="O127" s="22"/>
      <c r="P127" s="22"/>
      <c r="Q127" s="22"/>
    </row>
    <row r="128" spans="2:17" ht="15" customHeight="1" x14ac:dyDescent="0.3">
      <c r="B128" s="168">
        <v>8</v>
      </c>
      <c r="D128" s="366" t="s">
        <v>6020</v>
      </c>
      <c r="E128" s="30" t="s">
        <v>7</v>
      </c>
      <c r="F128" s="30">
        <f t="shared" si="19"/>
        <v>0.66666666666666663</v>
      </c>
      <c r="G128" s="167">
        <f>VLOOKUP(B128,INSUMOS!C:I,6,FALSE)</f>
        <v>19.760000000000002</v>
      </c>
      <c r="H128" s="367">
        <f t="shared" si="20"/>
        <v>13.17</v>
      </c>
      <c r="I128" s="22"/>
      <c r="J128" s="118">
        <f>2/12</f>
        <v>0.16666666666666666</v>
      </c>
      <c r="K128" s="179">
        <f>K121</f>
        <v>4</v>
      </c>
      <c r="L128" s="22">
        <f t="shared" si="22"/>
        <v>0.66666666666666663</v>
      </c>
      <c r="M128" s="22"/>
      <c r="N128" s="22"/>
      <c r="O128" s="22"/>
      <c r="P128" s="22"/>
      <c r="Q128" s="22"/>
    </row>
    <row r="129" spans="2:17" ht="15" customHeight="1" x14ac:dyDescent="0.3">
      <c r="B129" s="168">
        <v>9</v>
      </c>
      <c r="D129" s="366" t="s">
        <v>6028</v>
      </c>
      <c r="E129" s="30" t="s">
        <v>29</v>
      </c>
      <c r="F129" s="30">
        <f t="shared" si="19"/>
        <v>0.66666666666666663</v>
      </c>
      <c r="G129" s="167">
        <f>VLOOKUP(B129,INSUMOS!C:I,6,FALSE)</f>
        <v>19.456000000000003</v>
      </c>
      <c r="H129" s="367">
        <f t="shared" si="20"/>
        <v>12.97</v>
      </c>
      <c r="I129" s="22"/>
      <c r="J129" s="118">
        <f>2/12</f>
        <v>0.16666666666666666</v>
      </c>
      <c r="K129" s="179">
        <f>K121</f>
        <v>4</v>
      </c>
      <c r="L129" s="22">
        <f t="shared" si="22"/>
        <v>0.66666666666666663</v>
      </c>
      <c r="M129" s="22"/>
      <c r="N129" s="22"/>
      <c r="O129" s="22"/>
      <c r="P129" s="22"/>
      <c r="Q129" s="22"/>
    </row>
    <row r="130" spans="2:17" ht="15" customHeight="1" x14ac:dyDescent="0.3">
      <c r="B130" s="168">
        <v>10</v>
      </c>
      <c r="D130" s="366" t="s">
        <v>6029</v>
      </c>
      <c r="E130" s="30" t="s">
        <v>29</v>
      </c>
      <c r="F130" s="30">
        <f t="shared" si="19"/>
        <v>8</v>
      </c>
      <c r="G130" s="167">
        <f>VLOOKUP(B130,INSUMOS!C:I,6,FALSE)</f>
        <v>13.776</v>
      </c>
      <c r="H130" s="367">
        <f>ROUND(F130*G130,2)</f>
        <v>110.21</v>
      </c>
      <c r="I130" s="22"/>
      <c r="J130" s="118">
        <f>2*2</f>
        <v>4</v>
      </c>
      <c r="K130" s="179">
        <f>SUM($F$90)</f>
        <v>2</v>
      </c>
      <c r="L130" s="22">
        <f t="shared" si="22"/>
        <v>8</v>
      </c>
      <c r="M130" s="22"/>
      <c r="N130" s="22"/>
      <c r="O130" s="22"/>
      <c r="P130" s="22"/>
      <c r="Q130" s="22"/>
    </row>
    <row r="131" spans="2:17" ht="15" customHeight="1" x14ac:dyDescent="0.3">
      <c r="B131" s="168">
        <v>11</v>
      </c>
      <c r="D131" s="366" t="s">
        <v>6030</v>
      </c>
      <c r="E131" s="30" t="s">
        <v>29</v>
      </c>
      <c r="F131" s="30">
        <f t="shared" si="19"/>
        <v>8</v>
      </c>
      <c r="G131" s="167">
        <f>VLOOKUP(B131,INSUMOS!C:I,6,FALSE)</f>
        <v>6.24</v>
      </c>
      <c r="H131" s="367">
        <f>ROUND(F131*G131,2)</f>
        <v>49.92</v>
      </c>
      <c r="I131" s="22"/>
      <c r="J131" s="118">
        <f>2*2</f>
        <v>4</v>
      </c>
      <c r="K131" s="179">
        <f>K122</f>
        <v>2</v>
      </c>
      <c r="L131" s="22">
        <f t="shared" si="22"/>
        <v>8</v>
      </c>
      <c r="M131" s="22"/>
      <c r="N131" s="22"/>
      <c r="O131" s="22"/>
      <c r="P131" s="22"/>
      <c r="Q131" s="22"/>
    </row>
    <row r="132" spans="2:17" ht="15" customHeight="1" x14ac:dyDescent="0.3">
      <c r="B132" s="168">
        <v>12</v>
      </c>
      <c r="D132" s="366" t="s">
        <v>6031</v>
      </c>
      <c r="E132" s="30" t="s">
        <v>30</v>
      </c>
      <c r="F132" s="30">
        <f t="shared" si="19"/>
        <v>4</v>
      </c>
      <c r="G132" s="167">
        <f>VLOOKUP(B132,INSUMOS!C:I,6,FALSE)</f>
        <v>62.08</v>
      </c>
      <c r="H132" s="367">
        <f t="shared" si="20"/>
        <v>248.32</v>
      </c>
      <c r="I132" s="22"/>
      <c r="J132" s="118">
        <v>1</v>
      </c>
      <c r="K132" s="179">
        <f>K121</f>
        <v>4</v>
      </c>
      <c r="L132" s="22">
        <f t="shared" si="22"/>
        <v>4</v>
      </c>
      <c r="M132" s="22"/>
      <c r="N132" s="22"/>
      <c r="O132" s="22"/>
      <c r="P132" s="22"/>
      <c r="Q132" s="22"/>
    </row>
    <row r="133" spans="2:17" ht="15" customHeight="1" x14ac:dyDescent="0.3">
      <c r="B133" s="168">
        <v>13</v>
      </c>
      <c r="D133" s="366" t="s">
        <v>6032</v>
      </c>
      <c r="E133" s="30" t="s">
        <v>7</v>
      </c>
      <c r="F133" s="30">
        <f t="shared" si="19"/>
        <v>0.66666666666666663</v>
      </c>
      <c r="G133" s="167">
        <f>VLOOKUP(B133,INSUMOS!C:I,6,FALSE)</f>
        <v>19.152000000000001</v>
      </c>
      <c r="H133" s="367">
        <f t="shared" si="20"/>
        <v>12.77</v>
      </c>
      <c r="I133" s="22"/>
      <c r="J133" s="118">
        <f t="shared" ref="J133" si="24">2/12</f>
        <v>0.16666666666666666</v>
      </c>
      <c r="K133" s="179">
        <f>K121</f>
        <v>4</v>
      </c>
      <c r="L133" s="22">
        <f t="shared" si="22"/>
        <v>0.66666666666666663</v>
      </c>
      <c r="M133" s="22"/>
      <c r="N133" s="22"/>
      <c r="O133" s="22"/>
      <c r="P133" s="22"/>
      <c r="Q133" s="22"/>
    </row>
    <row r="134" spans="2:17" ht="15" customHeight="1" x14ac:dyDescent="0.3">
      <c r="B134" s="168">
        <v>14</v>
      </c>
      <c r="D134" s="366" t="s">
        <v>6033</v>
      </c>
      <c r="E134" s="30" t="s">
        <v>7</v>
      </c>
      <c r="F134" s="30">
        <f t="shared" si="19"/>
        <v>1.3333333333333333</v>
      </c>
      <c r="G134" s="167">
        <f>VLOOKUP(B134,INSUMOS!C:I,6,FALSE)</f>
        <v>67.600000000000009</v>
      </c>
      <c r="H134" s="367">
        <f t="shared" si="20"/>
        <v>90.13</v>
      </c>
      <c r="I134" s="22"/>
      <c r="J134" s="118">
        <f>4/12</f>
        <v>0.33333333333333331</v>
      </c>
      <c r="K134" s="179">
        <f>K121</f>
        <v>4</v>
      </c>
      <c r="L134" s="22">
        <f t="shared" si="22"/>
        <v>1.3333333333333333</v>
      </c>
      <c r="M134" s="22"/>
      <c r="N134" s="22"/>
      <c r="O134" s="22"/>
      <c r="P134" s="22"/>
      <c r="Q134" s="22"/>
    </row>
    <row r="135" spans="2:17" ht="15" customHeight="1" x14ac:dyDescent="0.3">
      <c r="B135" s="168">
        <v>15</v>
      </c>
      <c r="D135" s="366" t="s">
        <v>6034</v>
      </c>
      <c r="E135" s="30" t="s">
        <v>7</v>
      </c>
      <c r="F135" s="30">
        <f t="shared" si="19"/>
        <v>4</v>
      </c>
      <c r="G135" s="167">
        <f>VLOOKUP(B135,INSUMOS!C:I,6,FALSE)</f>
        <v>1.6480000000000001</v>
      </c>
      <c r="H135" s="367">
        <f>ROUND(F135*G135,2)</f>
        <v>6.59</v>
      </c>
      <c r="I135" s="22"/>
      <c r="J135" s="118">
        <v>1</v>
      </c>
      <c r="K135" s="179">
        <f>ROUNDUP(SUM(F75:F79),0)</f>
        <v>4</v>
      </c>
      <c r="L135" s="22">
        <f t="shared" si="22"/>
        <v>4</v>
      </c>
      <c r="M135" s="22"/>
      <c r="N135" s="22"/>
      <c r="O135" s="22"/>
      <c r="P135" s="22"/>
      <c r="Q135" s="22"/>
    </row>
    <row r="136" spans="2:17" ht="15" customHeight="1" thickBot="1" x14ac:dyDescent="0.35">
      <c r="B136" s="168">
        <v>16</v>
      </c>
      <c r="D136" s="366" t="s">
        <v>124</v>
      </c>
      <c r="E136" s="30"/>
      <c r="F136" s="30"/>
      <c r="G136" s="32"/>
      <c r="H136" s="367">
        <f>SUM(H121:H135)</f>
        <v>844.32</v>
      </c>
      <c r="I136" s="22"/>
      <c r="J136" s="22"/>
      <c r="K136" s="22"/>
      <c r="L136" s="22"/>
      <c r="M136" s="22"/>
      <c r="N136" s="22"/>
      <c r="O136" s="22"/>
      <c r="P136" s="22"/>
      <c r="Q136" s="22"/>
    </row>
    <row r="137" spans="2:17" ht="15" customHeight="1" thickBot="1" x14ac:dyDescent="0.35">
      <c r="D137" s="489" t="s">
        <v>23</v>
      </c>
      <c r="E137" s="490"/>
      <c r="F137" s="490"/>
      <c r="G137" s="491"/>
      <c r="H137" s="379">
        <f>H136</f>
        <v>844.32</v>
      </c>
      <c r="I137" s="22"/>
      <c r="J137" s="22"/>
      <c r="K137" s="22"/>
      <c r="L137" s="22"/>
      <c r="M137" s="22"/>
      <c r="N137" s="22"/>
      <c r="O137" s="22"/>
      <c r="P137" s="22"/>
      <c r="Q137" s="22"/>
    </row>
    <row r="138" spans="2:17" ht="19.95" customHeight="1" thickBot="1" x14ac:dyDescent="0.35">
      <c r="D138" s="507" t="s">
        <v>127</v>
      </c>
      <c r="E138" s="508"/>
      <c r="F138" s="508"/>
      <c r="G138" s="508"/>
      <c r="H138" s="509"/>
      <c r="I138" s="22"/>
      <c r="J138" s="22"/>
      <c r="K138" s="22"/>
      <c r="L138" s="22"/>
      <c r="M138" s="22"/>
      <c r="N138" s="22"/>
      <c r="O138" s="22"/>
      <c r="P138" s="22"/>
      <c r="Q138" s="22"/>
    </row>
    <row r="139" spans="2:17" ht="30" customHeight="1" thickBot="1" x14ac:dyDescent="0.35">
      <c r="D139" s="492" t="s">
        <v>31</v>
      </c>
      <c r="E139" s="493"/>
      <c r="F139" s="493"/>
      <c r="G139" s="494"/>
      <c r="H139" s="401">
        <f>H137</f>
        <v>844.32</v>
      </c>
      <c r="I139" s="22"/>
      <c r="J139" s="22"/>
      <c r="K139" s="22"/>
      <c r="L139" s="22"/>
      <c r="M139" s="22"/>
      <c r="N139" s="22"/>
      <c r="O139" s="22"/>
      <c r="P139" s="22"/>
      <c r="Q139" s="22"/>
    </row>
    <row r="140" spans="2:17" ht="12.6" customHeight="1" x14ac:dyDescent="0.3">
      <c r="D140" s="522"/>
      <c r="E140" s="500"/>
      <c r="F140" s="500"/>
      <c r="G140" s="500"/>
      <c r="H140" s="523"/>
      <c r="I140" s="22"/>
      <c r="J140" s="22"/>
      <c r="K140" s="22"/>
      <c r="L140" s="22"/>
      <c r="M140" s="22"/>
      <c r="N140" s="22"/>
      <c r="O140" s="22"/>
      <c r="P140" s="22"/>
      <c r="Q140" s="22"/>
    </row>
    <row r="141" spans="2:17" ht="19.95" customHeight="1" x14ac:dyDescent="0.3">
      <c r="D141" s="495" t="s">
        <v>32</v>
      </c>
      <c r="E141" s="496"/>
      <c r="F141" s="496"/>
      <c r="G141" s="496"/>
      <c r="H141" s="497"/>
      <c r="I141" s="62">
        <f>H403</f>
        <v>965.13</v>
      </c>
      <c r="J141" s="22"/>
      <c r="K141" s="22"/>
      <c r="L141" s="22"/>
      <c r="M141" s="22"/>
      <c r="N141" s="22"/>
      <c r="O141" s="22"/>
      <c r="P141" s="22"/>
      <c r="Q141" s="22"/>
    </row>
    <row r="142" spans="2:17" ht="19.95" customHeight="1" x14ac:dyDescent="0.3">
      <c r="D142" s="495" t="str">
        <f>VLOOKUP(C145,INSUMOS!C:O,3,FALSE)</f>
        <v>CAMINHÃO BASCULANTE - 12 M3</v>
      </c>
      <c r="E142" s="496"/>
      <c r="F142" s="496"/>
      <c r="G142" s="496"/>
      <c r="H142" s="497"/>
      <c r="I142" s="22"/>
      <c r="J142" s="22"/>
      <c r="K142" s="22"/>
      <c r="L142" s="22"/>
      <c r="M142" s="22"/>
      <c r="N142" s="22"/>
      <c r="O142" s="22"/>
      <c r="P142" s="22"/>
      <c r="Q142" s="22"/>
    </row>
    <row r="143" spans="2:17" ht="19.95" customHeight="1" thickBot="1" x14ac:dyDescent="0.35">
      <c r="D143" s="360" t="s">
        <v>33</v>
      </c>
      <c r="E143" s="22"/>
      <c r="F143" s="22"/>
      <c r="G143" s="22"/>
      <c r="H143" s="361"/>
      <c r="I143" s="22"/>
      <c r="J143" s="207">
        <f>H418</f>
        <v>1008.574</v>
      </c>
      <c r="K143" s="22"/>
      <c r="L143" s="22"/>
      <c r="M143" s="22"/>
      <c r="N143" s="22"/>
      <c r="O143" s="22"/>
      <c r="P143" s="22"/>
      <c r="Q143" s="22"/>
    </row>
    <row r="144" spans="2:17" ht="15" customHeight="1" thickBot="1" x14ac:dyDescent="0.35">
      <c r="D144" s="362" t="s">
        <v>6</v>
      </c>
      <c r="E144" s="24" t="s">
        <v>7</v>
      </c>
      <c r="F144" s="24" t="s">
        <v>8</v>
      </c>
      <c r="G144" s="25" t="s">
        <v>9</v>
      </c>
      <c r="H144" s="363" t="s">
        <v>10</v>
      </c>
      <c r="I144" s="62"/>
      <c r="J144" s="22"/>
      <c r="K144" s="22"/>
      <c r="L144" s="22"/>
      <c r="M144" s="22"/>
      <c r="N144" s="22"/>
      <c r="O144" s="22"/>
      <c r="P144" s="22"/>
      <c r="Q144" s="22"/>
    </row>
    <row r="145" spans="3:17" ht="15" customHeight="1" x14ac:dyDescent="0.3">
      <c r="C145" s="201">
        <v>45</v>
      </c>
      <c r="D145" s="406" t="s">
        <v>34</v>
      </c>
      <c r="E145" s="56" t="s">
        <v>35</v>
      </c>
      <c r="F145" s="56"/>
      <c r="G145" s="175">
        <f>J145*(1-$K145)</f>
        <v>116893.67250000002</v>
      </c>
      <c r="H145" s="407">
        <f>ROUND(F145*G145,2)</f>
        <v>0</v>
      </c>
      <c r="I145" s="85"/>
      <c r="J145" s="63">
        <f>VLOOKUP(C145,INSUMOS!C:I,6,FALSE)</f>
        <v>779291.15</v>
      </c>
      <c r="K145" s="174">
        <v>0.85</v>
      </c>
      <c r="L145" s="22" t="s">
        <v>5978</v>
      </c>
      <c r="M145" s="22"/>
      <c r="N145" s="22"/>
      <c r="O145" s="22"/>
      <c r="P145" s="22"/>
      <c r="Q145" s="22"/>
    </row>
    <row r="146" spans="3:17" ht="15" customHeight="1" x14ac:dyDescent="0.3">
      <c r="D146" s="406" t="s">
        <v>115</v>
      </c>
      <c r="E146" s="56" t="s">
        <v>17</v>
      </c>
      <c r="F146" s="59">
        <v>100</v>
      </c>
      <c r="G146" s="57">
        <f>H145</f>
        <v>0</v>
      </c>
      <c r="H146" s="407">
        <f>ROUND(G146*(F146/100),2)</f>
        <v>0</v>
      </c>
      <c r="I146" s="58"/>
      <c r="J146" s="63">
        <f>J145*(1-$K$146)</f>
        <v>428610.13250000007</v>
      </c>
      <c r="K146" s="174">
        <v>0.45</v>
      </c>
      <c r="L146" s="22" t="s">
        <v>5979</v>
      </c>
      <c r="M146" s="22"/>
      <c r="N146" s="22"/>
      <c r="O146" s="22"/>
      <c r="P146" s="22"/>
      <c r="Q146" s="22"/>
    </row>
    <row r="147" spans="3:17" ht="15" customHeight="1" thickBot="1" x14ac:dyDescent="0.35">
      <c r="D147" s="406" t="s">
        <v>36</v>
      </c>
      <c r="E147" s="56" t="s">
        <v>11</v>
      </c>
      <c r="F147" s="59">
        <v>12</v>
      </c>
      <c r="G147" s="57">
        <f>H146</f>
        <v>0</v>
      </c>
      <c r="H147" s="407">
        <f>ROUND(G147/F147,2)</f>
        <v>0</v>
      </c>
      <c r="I147" s="58"/>
      <c r="J147" s="22"/>
      <c r="K147" s="22"/>
      <c r="L147" s="22"/>
      <c r="M147" s="22"/>
      <c r="N147" s="22"/>
      <c r="O147" s="22"/>
      <c r="P147" s="22"/>
      <c r="Q147" s="22"/>
    </row>
    <row r="148" spans="3:17" ht="15" customHeight="1" thickBot="1" x14ac:dyDescent="0.35">
      <c r="D148" s="499" t="s">
        <v>23</v>
      </c>
      <c r="E148" s="500"/>
      <c r="F148" s="500"/>
      <c r="G148" s="501"/>
      <c r="H148" s="372">
        <f>H147</f>
        <v>0</v>
      </c>
      <c r="I148" s="22"/>
      <c r="J148" s="22"/>
      <c r="K148" s="22"/>
      <c r="L148" s="22"/>
      <c r="M148" s="22"/>
      <c r="N148" s="22"/>
      <c r="O148" s="22"/>
      <c r="P148" s="22"/>
      <c r="Q148" s="22"/>
    </row>
    <row r="149" spans="3:17" ht="15" customHeight="1" thickBot="1" x14ac:dyDescent="0.35">
      <c r="D149" s="507"/>
      <c r="E149" s="508"/>
      <c r="F149" s="508"/>
      <c r="G149" s="508"/>
      <c r="H149" s="509"/>
      <c r="I149" s="22"/>
      <c r="J149" s="22"/>
      <c r="K149" s="22"/>
      <c r="L149" s="22"/>
      <c r="M149" s="22"/>
      <c r="N149" s="22"/>
      <c r="O149" s="22"/>
      <c r="P149" s="22"/>
      <c r="Q149" s="22"/>
    </row>
    <row r="150" spans="3:17" ht="15" customHeight="1" x14ac:dyDescent="0.3">
      <c r="D150" s="408"/>
      <c r="E150" s="409"/>
      <c r="F150" s="409"/>
      <c r="G150" s="409"/>
      <c r="H150" s="410"/>
      <c r="I150" s="58"/>
      <c r="J150" s="58"/>
      <c r="K150" s="58"/>
      <c r="L150" s="58"/>
      <c r="M150" s="58"/>
      <c r="N150" s="58"/>
      <c r="O150" s="58"/>
      <c r="P150" s="58"/>
      <c r="Q150" s="58"/>
    </row>
    <row r="151" spans="3:17" ht="15" customHeight="1" thickBot="1" x14ac:dyDescent="0.35">
      <c r="D151" s="360" t="s">
        <v>37</v>
      </c>
      <c r="E151" s="22"/>
      <c r="F151" s="22"/>
      <c r="G151" s="22"/>
      <c r="H151" s="361"/>
      <c r="I151" s="58"/>
      <c r="J151" s="22"/>
      <c r="K151" s="22"/>
      <c r="L151" s="22"/>
      <c r="M151" s="22"/>
      <c r="N151" s="22"/>
      <c r="O151" s="22"/>
      <c r="P151" s="22"/>
      <c r="Q151" s="22"/>
    </row>
    <row r="152" spans="3:17" ht="15" customHeight="1" thickBot="1" x14ac:dyDescent="0.35">
      <c r="D152" s="362" t="s">
        <v>6</v>
      </c>
      <c r="E152" s="24" t="s">
        <v>7</v>
      </c>
      <c r="F152" s="24" t="s">
        <v>8</v>
      </c>
      <c r="G152" s="25" t="s">
        <v>9</v>
      </c>
      <c r="H152" s="363" t="s">
        <v>10</v>
      </c>
      <c r="I152" s="55"/>
      <c r="J152" s="22"/>
      <c r="K152" s="22"/>
      <c r="L152" s="22"/>
      <c r="M152" s="22"/>
      <c r="N152" s="22"/>
      <c r="O152" s="22"/>
      <c r="P152" s="22"/>
      <c r="Q152" s="22"/>
    </row>
    <row r="153" spans="3:17" ht="15" customHeight="1" x14ac:dyDescent="0.3">
      <c r="D153" s="406" t="s">
        <v>38</v>
      </c>
      <c r="E153" s="56" t="s">
        <v>35</v>
      </c>
      <c r="F153" s="59">
        <f>F145</f>
        <v>0</v>
      </c>
      <c r="G153" s="63">
        <f>G145</f>
        <v>116893.67250000002</v>
      </c>
      <c r="H153" s="407">
        <f>ROUND(F153*G153,2)</f>
        <v>0</v>
      </c>
      <c r="I153" s="33"/>
      <c r="J153" s="22"/>
      <c r="K153" s="22"/>
      <c r="L153" s="22"/>
      <c r="M153" s="22"/>
      <c r="N153" s="22"/>
      <c r="O153" s="22"/>
      <c r="P153" s="22"/>
      <c r="Q153" s="22"/>
    </row>
    <row r="154" spans="3:17" ht="15" customHeight="1" thickBot="1" x14ac:dyDescent="0.35">
      <c r="D154" s="406" t="s">
        <v>39</v>
      </c>
      <c r="E154" s="56" t="s">
        <v>17</v>
      </c>
      <c r="F154" s="61">
        <v>0.5</v>
      </c>
      <c r="G154" s="57">
        <f>H153</f>
        <v>0</v>
      </c>
      <c r="H154" s="407">
        <f>ROUND(G154*(F154/100),2)</f>
        <v>0</v>
      </c>
      <c r="I154" s="33"/>
      <c r="J154" s="22"/>
      <c r="K154" s="22"/>
      <c r="L154" s="22"/>
      <c r="M154" s="22"/>
      <c r="N154" s="22"/>
      <c r="O154" s="22"/>
      <c r="P154" s="22"/>
      <c r="Q154" s="22"/>
    </row>
    <row r="155" spans="3:17" ht="15" customHeight="1" thickBot="1" x14ac:dyDescent="0.35">
      <c r="D155" s="489" t="s">
        <v>23</v>
      </c>
      <c r="E155" s="490"/>
      <c r="F155" s="490"/>
      <c r="G155" s="491"/>
      <c r="H155" s="379">
        <f>H154</f>
        <v>0</v>
      </c>
      <c r="I155" s="33"/>
      <c r="J155" s="22"/>
      <c r="K155" s="22"/>
      <c r="L155" s="22"/>
      <c r="M155" s="22"/>
      <c r="N155" s="22"/>
      <c r="O155" s="22"/>
      <c r="P155" s="22"/>
      <c r="Q155" s="22"/>
    </row>
    <row r="156" spans="3:17" ht="15" customHeight="1" thickBot="1" x14ac:dyDescent="0.35">
      <c r="D156" s="360" t="s">
        <v>93</v>
      </c>
      <c r="E156" s="22"/>
      <c r="F156" s="22"/>
      <c r="G156" s="22"/>
      <c r="H156" s="361"/>
      <c r="I156" s="22"/>
      <c r="J156" s="22"/>
      <c r="K156" s="22"/>
      <c r="L156" s="22"/>
      <c r="M156" s="22"/>
      <c r="N156" s="22"/>
      <c r="O156" s="22"/>
      <c r="P156" s="22"/>
      <c r="Q156" s="22"/>
    </row>
    <row r="157" spans="3:17" ht="15" customHeight="1" thickBot="1" x14ac:dyDescent="0.35">
      <c r="D157" s="362" t="s">
        <v>6</v>
      </c>
      <c r="E157" s="24" t="s">
        <v>7</v>
      </c>
      <c r="F157" s="24" t="s">
        <v>8</v>
      </c>
      <c r="G157" s="25" t="s">
        <v>9</v>
      </c>
      <c r="H157" s="363" t="s">
        <v>10</v>
      </c>
      <c r="I157" s="55"/>
      <c r="J157" s="22"/>
      <c r="K157" s="22"/>
      <c r="L157" s="22"/>
      <c r="M157" s="22"/>
      <c r="N157" s="22"/>
      <c r="O157" s="22"/>
      <c r="P157" s="22"/>
      <c r="Q157" s="22"/>
    </row>
    <row r="158" spans="3:17" ht="15" customHeight="1" x14ac:dyDescent="0.3">
      <c r="D158" s="406" t="s">
        <v>34</v>
      </c>
      <c r="E158" s="56" t="s">
        <v>35</v>
      </c>
      <c r="F158" s="59">
        <f>F153</f>
        <v>0</v>
      </c>
      <c r="G158" s="63">
        <f>G145</f>
        <v>116893.67250000002</v>
      </c>
      <c r="H158" s="411">
        <f>ROUND(F158*G158,2)</f>
        <v>0</v>
      </c>
      <c r="I158" s="22"/>
      <c r="J158" s="22"/>
      <c r="K158" s="22"/>
      <c r="L158" s="22"/>
      <c r="M158" s="22"/>
      <c r="N158" s="22"/>
      <c r="O158" s="22"/>
      <c r="P158" s="22"/>
      <c r="Q158" s="22"/>
    </row>
    <row r="159" spans="3:17" ht="15" customHeight="1" x14ac:dyDescent="0.3">
      <c r="D159" s="406" t="s">
        <v>114</v>
      </c>
      <c r="E159" s="56" t="s">
        <v>17</v>
      </c>
      <c r="F159" s="59">
        <v>1</v>
      </c>
      <c r="G159" s="57">
        <f>H158</f>
        <v>0</v>
      </c>
      <c r="H159" s="407">
        <f>ROUND((G159*F159)/100,2)</f>
        <v>0</v>
      </c>
      <c r="I159" s="22"/>
      <c r="J159" s="64"/>
      <c r="K159" s="22"/>
      <c r="L159" s="22"/>
      <c r="M159" s="22"/>
      <c r="N159" s="22"/>
      <c r="O159" s="22"/>
      <c r="P159" s="22"/>
      <c r="Q159" s="22"/>
    </row>
    <row r="160" spans="3:17" ht="15" customHeight="1" x14ac:dyDescent="0.3">
      <c r="D160" s="406" t="s">
        <v>5972</v>
      </c>
      <c r="E160" s="56" t="s">
        <v>5963</v>
      </c>
      <c r="F160" s="59">
        <v>1</v>
      </c>
      <c r="G160" s="57">
        <f>H159/12</f>
        <v>0</v>
      </c>
      <c r="H160" s="407">
        <f>F160*G160</f>
        <v>0</v>
      </c>
      <c r="I160" s="22"/>
      <c r="J160" s="64"/>
      <c r="K160" s="22"/>
      <c r="L160" s="22"/>
      <c r="M160" s="22"/>
      <c r="N160" s="22"/>
      <c r="O160" s="22"/>
      <c r="P160" s="22"/>
      <c r="Q160" s="22"/>
    </row>
    <row r="161" spans="3:21" ht="15" customHeight="1" x14ac:dyDescent="0.3">
      <c r="D161" s="406" t="s">
        <v>85</v>
      </c>
      <c r="E161" s="56"/>
      <c r="F161" s="56"/>
      <c r="G161" s="57"/>
      <c r="H161" s="412"/>
      <c r="I161" s="22"/>
      <c r="J161" s="22"/>
      <c r="K161" s="22"/>
      <c r="L161" s="22"/>
      <c r="M161" s="22"/>
      <c r="N161" s="22"/>
      <c r="O161" s="22"/>
      <c r="P161" s="22"/>
      <c r="Q161" s="22"/>
    </row>
    <row r="162" spans="3:21" ht="15" customHeight="1" x14ac:dyDescent="0.3">
      <c r="D162" s="406" t="s">
        <v>79</v>
      </c>
      <c r="E162" s="56" t="s">
        <v>35</v>
      </c>
      <c r="F162" s="123">
        <v>1</v>
      </c>
      <c r="G162" s="173">
        <v>1650</v>
      </c>
      <c r="H162" s="407">
        <f>F162*G162</f>
        <v>1650</v>
      </c>
      <c r="I162" s="22"/>
      <c r="J162" s="22"/>
      <c r="K162" s="22"/>
      <c r="L162" s="22"/>
      <c r="M162" s="22"/>
      <c r="N162" s="22"/>
      <c r="O162" s="22"/>
      <c r="P162" s="22"/>
      <c r="Q162" s="22"/>
    </row>
    <row r="163" spans="3:21" ht="15" customHeight="1" x14ac:dyDescent="0.3">
      <c r="D163" s="406" t="s">
        <v>80</v>
      </c>
      <c r="E163" s="56" t="s">
        <v>35</v>
      </c>
      <c r="F163" s="59">
        <f>F162*3</f>
        <v>3</v>
      </c>
      <c r="G163" s="57">
        <v>300</v>
      </c>
      <c r="H163" s="407">
        <f>F163*G163</f>
        <v>900</v>
      </c>
      <c r="I163" s="22"/>
      <c r="J163" s="22"/>
      <c r="K163" s="22"/>
      <c r="L163" s="22"/>
      <c r="M163" s="22"/>
      <c r="N163" s="22"/>
      <c r="O163" s="22"/>
      <c r="P163" s="22"/>
      <c r="Q163" s="22"/>
    </row>
    <row r="164" spans="3:21" ht="15" customHeight="1" x14ac:dyDescent="0.3">
      <c r="D164" s="406" t="s">
        <v>88</v>
      </c>
      <c r="E164" s="56"/>
      <c r="F164" s="59"/>
      <c r="G164" s="57"/>
      <c r="H164" s="407">
        <f>SUM(H162:H163)*F145</f>
        <v>0</v>
      </c>
      <c r="I164" s="22"/>
      <c r="J164" s="22"/>
      <c r="K164" s="22"/>
      <c r="L164" s="22"/>
      <c r="M164" s="22"/>
      <c r="N164" s="22"/>
      <c r="O164" s="22"/>
      <c r="P164" s="22"/>
      <c r="Q164" s="22"/>
    </row>
    <row r="165" spans="3:21" ht="15" customHeight="1" x14ac:dyDescent="0.3">
      <c r="D165" s="406" t="s">
        <v>86</v>
      </c>
      <c r="E165" s="56" t="s">
        <v>87</v>
      </c>
      <c r="F165" s="56"/>
      <c r="G165" s="59">
        <v>80000</v>
      </c>
      <c r="H165" s="407"/>
      <c r="I165" s="22"/>
      <c r="J165" s="22"/>
      <c r="K165" s="22"/>
      <c r="L165" s="22"/>
      <c r="M165" s="22"/>
      <c r="N165" s="22"/>
      <c r="O165" s="22"/>
      <c r="P165" s="22"/>
      <c r="Q165" s="22"/>
    </row>
    <row r="166" spans="3:21" ht="15" customHeight="1" x14ac:dyDescent="0.3">
      <c r="D166" s="406" t="s">
        <v>89</v>
      </c>
      <c r="E166" s="59"/>
      <c r="F166" s="59"/>
      <c r="G166" s="57"/>
      <c r="H166" s="407">
        <f>ROUND(H164/G165,2)</f>
        <v>0</v>
      </c>
      <c r="I166" s="22"/>
      <c r="J166" s="22"/>
      <c r="K166" s="22"/>
      <c r="L166" s="22"/>
      <c r="M166" s="22"/>
      <c r="N166" s="22"/>
      <c r="O166" s="22"/>
      <c r="P166" s="22"/>
    </row>
    <row r="167" spans="3:21" ht="15" customHeight="1" x14ac:dyDescent="0.3">
      <c r="D167" s="406" t="s">
        <v>90</v>
      </c>
      <c r="E167" s="56" t="s">
        <v>91</v>
      </c>
      <c r="F167" s="56"/>
      <c r="G167" s="59">
        <f>AVERAGE(J167:K167)</f>
        <v>7.5</v>
      </c>
      <c r="H167" s="407"/>
      <c r="I167" s="22"/>
      <c r="J167" s="22">
        <v>5</v>
      </c>
      <c r="K167" s="22">
        <v>10</v>
      </c>
      <c r="L167" s="22"/>
      <c r="M167" s="22"/>
      <c r="N167" s="22"/>
      <c r="O167" s="22"/>
      <c r="P167" s="22"/>
    </row>
    <row r="168" spans="3:21" ht="15" customHeight="1" x14ac:dyDescent="0.3">
      <c r="D168" s="406" t="s">
        <v>122</v>
      </c>
      <c r="E168" s="56" t="s">
        <v>92</v>
      </c>
      <c r="F168" s="56"/>
      <c r="G168" s="59">
        <f>J168*2*26</f>
        <v>12988.705308376744</v>
      </c>
      <c r="H168" s="407"/>
      <c r="I168" s="22"/>
      <c r="J168" s="84">
        <f>qtd!F25/1000</f>
        <v>249.78279439186045</v>
      </c>
      <c r="K168" s="22">
        <v>12</v>
      </c>
      <c r="L168" s="22" t="s">
        <v>5971</v>
      </c>
      <c r="M168" s="22"/>
      <c r="N168" s="22"/>
      <c r="O168" s="22"/>
      <c r="P168" s="22"/>
    </row>
    <row r="169" spans="3:21" ht="15" customHeight="1" x14ac:dyDescent="0.3">
      <c r="D169" s="406" t="s">
        <v>81</v>
      </c>
      <c r="E169" s="56" t="s">
        <v>11</v>
      </c>
      <c r="F169" s="59"/>
      <c r="G169" s="57" t="s">
        <v>6128</v>
      </c>
      <c r="H169" s="407">
        <f>ROUND(H166*G168,2)</f>
        <v>0</v>
      </c>
      <c r="I169" s="22"/>
      <c r="J169" s="84"/>
      <c r="K169" s="22"/>
      <c r="L169" s="22"/>
      <c r="M169" s="22"/>
      <c r="N169" s="22"/>
      <c r="O169" s="22"/>
      <c r="P169" s="22"/>
    </row>
    <row r="170" spans="3:21" ht="15" customHeight="1" x14ac:dyDescent="0.3">
      <c r="D170" s="406"/>
      <c r="E170" s="56"/>
      <c r="F170" s="59"/>
      <c r="G170" s="57"/>
      <c r="H170" s="407"/>
      <c r="I170" s="22"/>
      <c r="J170" s="22"/>
      <c r="K170" s="22"/>
      <c r="L170" s="22"/>
      <c r="M170" s="22"/>
      <c r="N170" s="22"/>
      <c r="O170" s="22"/>
      <c r="P170" s="22"/>
    </row>
    <row r="171" spans="3:21" ht="15" customHeight="1" thickBot="1" x14ac:dyDescent="0.35">
      <c r="D171" s="413" t="s">
        <v>84</v>
      </c>
      <c r="E171" s="56" t="s">
        <v>11</v>
      </c>
      <c r="F171" s="59">
        <v>1</v>
      </c>
      <c r="G171" s="57">
        <f>H160+H169+H164</f>
        <v>0</v>
      </c>
      <c r="H171" s="407">
        <f>ROUND(G171/F171,2)</f>
        <v>0</v>
      </c>
      <c r="I171" s="22"/>
      <c r="J171" s="22"/>
      <c r="K171" s="22"/>
      <c r="L171" s="22"/>
      <c r="M171" s="22"/>
      <c r="N171" s="22"/>
      <c r="O171" s="22"/>
      <c r="P171" s="22"/>
    </row>
    <row r="172" spans="3:21" ht="15" customHeight="1" thickBot="1" x14ac:dyDescent="0.35">
      <c r="D172" s="499" t="s">
        <v>23</v>
      </c>
      <c r="E172" s="500"/>
      <c r="F172" s="500"/>
      <c r="G172" s="501"/>
      <c r="H172" s="372">
        <f>H171</f>
        <v>0</v>
      </c>
      <c r="I172" s="22"/>
      <c r="J172" s="22"/>
      <c r="K172" s="22"/>
      <c r="L172" s="22"/>
      <c r="M172" s="22"/>
      <c r="N172" s="22"/>
      <c r="O172" s="22"/>
      <c r="P172" s="22"/>
      <c r="Q172" s="22"/>
    </row>
    <row r="173" spans="3:21" ht="15" customHeight="1" thickBot="1" x14ac:dyDescent="0.35">
      <c r="D173" s="502"/>
      <c r="E173" s="503"/>
      <c r="F173" s="503"/>
      <c r="G173" s="503"/>
      <c r="H173" s="504"/>
      <c r="I173" s="43"/>
      <c r="J173" s="43"/>
      <c r="K173" s="43"/>
      <c r="L173" s="60"/>
      <c r="M173" s="22"/>
      <c r="N173" s="22"/>
      <c r="O173" s="22"/>
      <c r="P173" s="22"/>
      <c r="Q173" s="22"/>
      <c r="R173" s="22"/>
      <c r="S173" s="22"/>
      <c r="T173" s="22"/>
      <c r="U173" s="22"/>
    </row>
    <row r="174" spans="3:21" ht="15" customHeight="1" thickBot="1" x14ac:dyDescent="0.35">
      <c r="D174" s="414" t="s">
        <v>94</v>
      </c>
      <c r="E174" s="22"/>
      <c r="F174" s="22"/>
      <c r="G174" s="22"/>
      <c r="H174" s="415"/>
      <c r="I174" s="53"/>
      <c r="J174" s="22"/>
      <c r="K174" s="29"/>
      <c r="L174" s="22"/>
      <c r="M174" s="22"/>
      <c r="N174" s="22"/>
      <c r="O174" s="22"/>
      <c r="P174" s="22"/>
      <c r="Q174" s="22"/>
    </row>
    <row r="175" spans="3:21" ht="15" customHeight="1" thickBot="1" x14ac:dyDescent="0.35">
      <c r="D175" s="362" t="s">
        <v>6</v>
      </c>
      <c r="E175" s="24" t="s">
        <v>7</v>
      </c>
      <c r="F175" s="24" t="s">
        <v>8</v>
      </c>
      <c r="G175" s="25" t="s">
        <v>9</v>
      </c>
      <c r="H175" s="363" t="s">
        <v>10</v>
      </c>
      <c r="I175" s="22"/>
      <c r="J175" s="22"/>
      <c r="K175" s="42"/>
      <c r="L175" s="22"/>
      <c r="M175" s="22"/>
      <c r="N175" s="22"/>
      <c r="O175" s="22"/>
      <c r="P175" s="22"/>
      <c r="Q175" s="22"/>
    </row>
    <row r="176" spans="3:21" ht="15" customHeight="1" x14ac:dyDescent="0.3">
      <c r="C176" s="201">
        <v>39</v>
      </c>
      <c r="D176" s="416" t="s">
        <v>78</v>
      </c>
      <c r="E176" s="65" t="s">
        <v>95</v>
      </c>
      <c r="F176" s="65">
        <v>2.6</v>
      </c>
      <c r="G176" s="169">
        <f>VLOOKUP($C176,INSUMOS!$C:$I,6,)</f>
        <v>5.35</v>
      </c>
      <c r="H176" s="417">
        <f>ROUND(G176/F176,2)</f>
        <v>2.06</v>
      </c>
      <c r="I176" s="22"/>
      <c r="J176" s="66">
        <v>3.4929999999999999</v>
      </c>
      <c r="K176" s="67"/>
      <c r="L176" s="47" t="s">
        <v>41</v>
      </c>
      <c r="M176" s="47"/>
      <c r="N176" s="22"/>
      <c r="O176" s="22"/>
      <c r="P176" s="22"/>
      <c r="Q176" s="22"/>
    </row>
    <row r="177" spans="3:17" ht="15" customHeight="1" x14ac:dyDescent="0.3">
      <c r="D177" s="366" t="s">
        <v>123</v>
      </c>
      <c r="E177" s="30" t="s">
        <v>87</v>
      </c>
      <c r="F177" s="81">
        <f>J182*F145</f>
        <v>0</v>
      </c>
      <c r="G177" s="167">
        <f>H176</f>
        <v>2.06</v>
      </c>
      <c r="H177" s="367">
        <f>ROUND(F177*G177,2)</f>
        <v>0</v>
      </c>
      <c r="I177" s="29"/>
      <c r="J177" s="32">
        <v>1.75</v>
      </c>
      <c r="K177" s="67"/>
      <c r="L177" s="47" t="s">
        <v>42</v>
      </c>
      <c r="M177" s="47"/>
      <c r="N177" s="22"/>
      <c r="O177" s="22"/>
      <c r="P177" s="22"/>
      <c r="Q177" s="22"/>
    </row>
    <row r="178" spans="3:17" ht="15" customHeight="1" x14ac:dyDescent="0.3">
      <c r="D178" s="366"/>
      <c r="E178" s="30"/>
      <c r="F178" s="30"/>
      <c r="G178" s="32"/>
      <c r="H178" s="367"/>
      <c r="I178" s="53"/>
      <c r="J178" s="22"/>
      <c r="K178" s="29"/>
      <c r="L178" s="47" t="s">
        <v>43</v>
      </c>
      <c r="M178" s="47"/>
      <c r="N178" s="22"/>
      <c r="O178" s="22"/>
      <c r="P178" s="22"/>
      <c r="Q178" s="22"/>
    </row>
    <row r="179" spans="3:17" ht="15" customHeight="1" x14ac:dyDescent="0.3">
      <c r="D179" s="366" t="s">
        <v>96</v>
      </c>
      <c r="E179" s="30" t="s">
        <v>17</v>
      </c>
      <c r="F179" s="78">
        <v>0.03</v>
      </c>
      <c r="G179" s="32">
        <f>H177</f>
        <v>0</v>
      </c>
      <c r="H179" s="367">
        <f>ROUND((F179*G179),2)</f>
        <v>0</v>
      </c>
      <c r="I179" s="53"/>
      <c r="J179" s="22"/>
      <c r="K179" s="29"/>
      <c r="L179" s="47" t="s">
        <v>44</v>
      </c>
      <c r="M179" s="47"/>
      <c r="N179" s="22"/>
      <c r="O179" s="22"/>
      <c r="P179" s="22"/>
      <c r="Q179" s="22"/>
    </row>
    <row r="180" spans="3:17" ht="15" customHeight="1" thickBot="1" x14ac:dyDescent="0.35">
      <c r="D180" s="418"/>
      <c r="E180" s="68"/>
      <c r="F180" s="68"/>
      <c r="G180" s="69"/>
      <c r="H180" s="367"/>
      <c r="I180" s="22"/>
      <c r="J180" s="22"/>
      <c r="K180" s="22"/>
      <c r="L180" s="22"/>
      <c r="M180" s="22"/>
      <c r="N180" s="22"/>
      <c r="O180" s="22"/>
      <c r="P180" s="22"/>
      <c r="Q180" s="22"/>
    </row>
    <row r="181" spans="3:17" ht="15" customHeight="1" thickBot="1" x14ac:dyDescent="0.35">
      <c r="D181" s="489" t="s">
        <v>23</v>
      </c>
      <c r="E181" s="490"/>
      <c r="F181" s="490"/>
      <c r="G181" s="491"/>
      <c r="H181" s="379">
        <f>H177+H179</f>
        <v>0</v>
      </c>
      <c r="I181" s="22"/>
      <c r="J181" s="22"/>
      <c r="K181" s="22"/>
      <c r="L181" s="22"/>
      <c r="M181" s="22"/>
      <c r="N181" s="22"/>
      <c r="O181" s="22"/>
      <c r="P181" s="22"/>
      <c r="Q181" s="22"/>
    </row>
    <row r="182" spans="3:17" ht="15" customHeight="1" thickBot="1" x14ac:dyDescent="0.35">
      <c r="D182" s="502"/>
      <c r="E182" s="503"/>
      <c r="F182" s="503"/>
      <c r="G182" s="503"/>
      <c r="H182" s="504"/>
      <c r="I182" s="22"/>
      <c r="J182" s="84">
        <f>100*12</f>
        <v>1200</v>
      </c>
      <c r="K182" s="84">
        <f>J168/8</f>
        <v>31.222849298982556</v>
      </c>
      <c r="L182" s="22"/>
      <c r="M182" s="505" t="s">
        <v>5975</v>
      </c>
      <c r="N182" s="503"/>
      <c r="O182" s="503"/>
      <c r="P182" s="503"/>
      <c r="Q182" s="506"/>
    </row>
    <row r="183" spans="3:17" ht="30" customHeight="1" thickBot="1" x14ac:dyDescent="0.35">
      <c r="D183" s="492" t="s">
        <v>9232</v>
      </c>
      <c r="E183" s="493"/>
      <c r="F183" s="493"/>
      <c r="G183" s="494"/>
      <c r="H183" s="401">
        <f>SUM(H148,H155,H172,H181)</f>
        <v>0</v>
      </c>
      <c r="I183" s="62"/>
      <c r="J183" s="204"/>
      <c r="K183" s="22"/>
      <c r="L183" s="22"/>
      <c r="M183" s="22"/>
      <c r="N183" s="22"/>
      <c r="O183" s="22"/>
      <c r="P183" s="22"/>
      <c r="Q183" s="22"/>
    </row>
    <row r="184" spans="3:17" ht="19.95" customHeight="1" x14ac:dyDescent="0.3">
      <c r="D184" s="495" t="str">
        <f>VLOOKUP(C187,INSUMOS!C:O,3,FALSE)</f>
        <v>PÁ CARREGADEIRA</v>
      </c>
      <c r="E184" s="496"/>
      <c r="F184" s="496"/>
      <c r="G184" s="496"/>
      <c r="H184" s="497"/>
      <c r="I184" s="22"/>
      <c r="J184" s="22"/>
      <c r="K184" s="22"/>
      <c r="L184" s="22"/>
      <c r="M184" s="22"/>
      <c r="N184" s="22"/>
      <c r="O184" s="22"/>
      <c r="P184" s="22"/>
      <c r="Q184" s="22"/>
    </row>
    <row r="185" spans="3:17" ht="19.95" customHeight="1" thickBot="1" x14ac:dyDescent="0.35">
      <c r="D185" s="360" t="s">
        <v>33</v>
      </c>
      <c r="E185" s="22"/>
      <c r="F185" s="22"/>
      <c r="G185" s="22"/>
      <c r="H185" s="361"/>
      <c r="I185" s="22"/>
      <c r="J185" s="207">
        <f>H460</f>
        <v>0</v>
      </c>
      <c r="K185" s="22"/>
      <c r="L185" s="22"/>
      <c r="M185" s="22"/>
      <c r="N185" s="22"/>
      <c r="O185" s="22"/>
      <c r="P185" s="22"/>
      <c r="Q185" s="22"/>
    </row>
    <row r="186" spans="3:17" ht="15" customHeight="1" thickBot="1" x14ac:dyDescent="0.35">
      <c r="D186" s="362" t="s">
        <v>6</v>
      </c>
      <c r="E186" s="24" t="s">
        <v>7</v>
      </c>
      <c r="F186" s="24" t="s">
        <v>8</v>
      </c>
      <c r="G186" s="25" t="s">
        <v>9</v>
      </c>
      <c r="H186" s="363" t="s">
        <v>10</v>
      </c>
      <c r="I186" s="62"/>
      <c r="J186" s="22"/>
      <c r="K186" s="22"/>
      <c r="L186" s="22"/>
      <c r="M186" s="22"/>
      <c r="N186" s="22"/>
      <c r="O186" s="22"/>
      <c r="P186" s="22"/>
      <c r="Q186" s="22"/>
    </row>
    <row r="187" spans="3:17" ht="15" customHeight="1" x14ac:dyDescent="0.3">
      <c r="C187" s="201">
        <v>34</v>
      </c>
      <c r="D187" s="406" t="s">
        <v>34</v>
      </c>
      <c r="E187" s="56" t="s">
        <v>35</v>
      </c>
      <c r="F187" s="59"/>
      <c r="G187" s="175">
        <f>J187*(1-$K187)</f>
        <v>99750.000000000015</v>
      </c>
      <c r="H187" s="407">
        <f>ROUND(F187*G187,2)</f>
        <v>0</v>
      </c>
      <c r="I187" s="85"/>
      <c r="J187" s="63" t="str">
        <f>VLOOKUP(C187,INSUMOS!C:I,6,FALSE)</f>
        <v>665.000,00</v>
      </c>
      <c r="K187" s="174">
        <v>0.85</v>
      </c>
      <c r="L187" s="22" t="s">
        <v>5978</v>
      </c>
      <c r="M187" s="22"/>
      <c r="N187" s="22"/>
      <c r="O187" s="22"/>
      <c r="P187" s="22"/>
      <c r="Q187" s="22"/>
    </row>
    <row r="188" spans="3:17" ht="15" customHeight="1" x14ac:dyDescent="0.3">
      <c r="D188" s="406" t="s">
        <v>115</v>
      </c>
      <c r="E188" s="56" t="s">
        <v>17</v>
      </c>
      <c r="F188" s="59">
        <v>100</v>
      </c>
      <c r="G188" s="57">
        <f>H187</f>
        <v>0</v>
      </c>
      <c r="H188" s="407">
        <f>ROUND(G188*(F188/100),2)</f>
        <v>0</v>
      </c>
      <c r="I188" s="58"/>
      <c r="J188" s="63">
        <f>J187*(1-$K$146)</f>
        <v>365750.00000000006</v>
      </c>
      <c r="K188" s="174">
        <v>0.45</v>
      </c>
      <c r="L188" s="22" t="s">
        <v>5979</v>
      </c>
      <c r="M188" s="22"/>
      <c r="N188" s="22"/>
      <c r="O188" s="22"/>
      <c r="P188" s="22"/>
      <c r="Q188" s="22"/>
    </row>
    <row r="189" spans="3:17" ht="15" customHeight="1" thickBot="1" x14ac:dyDescent="0.35">
      <c r="D189" s="406" t="s">
        <v>36</v>
      </c>
      <c r="E189" s="56" t="s">
        <v>11</v>
      </c>
      <c r="F189" s="59">
        <v>12</v>
      </c>
      <c r="G189" s="57">
        <f>H188</f>
        <v>0</v>
      </c>
      <c r="H189" s="407">
        <f>ROUND(G189/F189,2)</f>
        <v>0</v>
      </c>
      <c r="I189" s="58"/>
      <c r="J189" s="22"/>
      <c r="K189" s="22"/>
      <c r="L189" s="22"/>
      <c r="M189" s="22"/>
      <c r="N189" s="22"/>
      <c r="O189" s="22"/>
      <c r="P189" s="22"/>
      <c r="Q189" s="22"/>
    </row>
    <row r="190" spans="3:17" ht="15" customHeight="1" thickBot="1" x14ac:dyDescent="0.35">
      <c r="D190" s="499" t="s">
        <v>23</v>
      </c>
      <c r="E190" s="500"/>
      <c r="F190" s="500"/>
      <c r="G190" s="501"/>
      <c r="H190" s="372">
        <f>H189</f>
        <v>0</v>
      </c>
      <c r="I190" s="22"/>
      <c r="J190" s="22"/>
      <c r="K190" s="22"/>
      <c r="L190" s="22"/>
      <c r="M190" s="22"/>
      <c r="N190" s="22"/>
      <c r="O190" s="22"/>
      <c r="P190" s="22"/>
      <c r="Q190" s="22"/>
    </row>
    <row r="191" spans="3:17" ht="15" customHeight="1" thickBot="1" x14ac:dyDescent="0.35">
      <c r="D191" s="507"/>
      <c r="E191" s="508"/>
      <c r="F191" s="508"/>
      <c r="G191" s="508"/>
      <c r="H191" s="509"/>
      <c r="I191" s="22"/>
      <c r="J191" s="22"/>
      <c r="K191" s="22"/>
      <c r="L191" s="22"/>
      <c r="M191" s="22"/>
      <c r="N191" s="22"/>
      <c r="O191" s="22"/>
      <c r="P191" s="22"/>
      <c r="Q191" s="22"/>
    </row>
    <row r="192" spans="3:17" ht="15" customHeight="1" x14ac:dyDescent="0.3">
      <c r="D192" s="408"/>
      <c r="E192" s="409"/>
      <c r="F192" s="409"/>
      <c r="G192" s="409"/>
      <c r="H192" s="410"/>
      <c r="I192" s="58"/>
      <c r="J192" s="58"/>
      <c r="K192" s="58"/>
      <c r="L192" s="58"/>
      <c r="M192" s="58"/>
      <c r="N192" s="58"/>
      <c r="O192" s="58"/>
      <c r="P192" s="58"/>
      <c r="Q192" s="58"/>
    </row>
    <row r="193" spans="4:17" ht="15" customHeight="1" thickBot="1" x14ac:dyDescent="0.35">
      <c r="D193" s="360" t="s">
        <v>37</v>
      </c>
      <c r="E193" s="22"/>
      <c r="F193" s="22"/>
      <c r="G193" s="22"/>
      <c r="H193" s="361"/>
      <c r="I193" s="58"/>
      <c r="J193" s="22"/>
      <c r="K193" s="22"/>
      <c r="L193" s="22"/>
      <c r="M193" s="22"/>
      <c r="N193" s="22"/>
      <c r="O193" s="22"/>
      <c r="P193" s="22"/>
      <c r="Q193" s="22"/>
    </row>
    <row r="194" spans="4:17" ht="15" customHeight="1" thickBot="1" x14ac:dyDescent="0.35">
      <c r="D194" s="362" t="s">
        <v>6</v>
      </c>
      <c r="E194" s="24" t="s">
        <v>7</v>
      </c>
      <c r="F194" s="24" t="s">
        <v>8</v>
      </c>
      <c r="G194" s="25" t="s">
        <v>9</v>
      </c>
      <c r="H194" s="363" t="s">
        <v>10</v>
      </c>
      <c r="I194" s="55"/>
      <c r="J194" s="22"/>
      <c r="K194" s="22"/>
      <c r="L194" s="22"/>
      <c r="M194" s="22"/>
      <c r="N194" s="22"/>
      <c r="O194" s="22"/>
      <c r="P194" s="22"/>
      <c r="Q194" s="22"/>
    </row>
    <row r="195" spans="4:17" ht="15" customHeight="1" x14ac:dyDescent="0.3">
      <c r="D195" s="406" t="s">
        <v>38</v>
      </c>
      <c r="E195" s="56" t="s">
        <v>35</v>
      </c>
      <c r="F195" s="59">
        <f>F187</f>
        <v>0</v>
      </c>
      <c r="G195" s="63">
        <f>G187</f>
        <v>99750.000000000015</v>
      </c>
      <c r="H195" s="407">
        <f>ROUND(F195*G195,2)</f>
        <v>0</v>
      </c>
      <c r="I195" s="33"/>
      <c r="J195" s="22"/>
      <c r="K195" s="22"/>
      <c r="L195" s="22"/>
      <c r="M195" s="22"/>
      <c r="N195" s="22"/>
      <c r="O195" s="22"/>
      <c r="P195" s="22"/>
      <c r="Q195" s="22"/>
    </row>
    <row r="196" spans="4:17" ht="15" customHeight="1" thickBot="1" x14ac:dyDescent="0.35">
      <c r="D196" s="406" t="s">
        <v>39</v>
      </c>
      <c r="E196" s="56" t="s">
        <v>17</v>
      </c>
      <c r="F196" s="61">
        <v>0.5</v>
      </c>
      <c r="G196" s="57">
        <f>H195</f>
        <v>0</v>
      </c>
      <c r="H196" s="407">
        <f>ROUND(G196*(F196/100),2)</f>
        <v>0</v>
      </c>
      <c r="I196" s="33"/>
      <c r="J196" s="22"/>
      <c r="K196" s="22"/>
      <c r="L196" s="22"/>
      <c r="M196" s="22"/>
      <c r="N196" s="22"/>
      <c r="O196" s="22"/>
      <c r="P196" s="22"/>
      <c r="Q196" s="22"/>
    </row>
    <row r="197" spans="4:17" ht="15" customHeight="1" thickBot="1" x14ac:dyDescent="0.35">
      <c r="D197" s="489" t="s">
        <v>23</v>
      </c>
      <c r="E197" s="490"/>
      <c r="F197" s="490"/>
      <c r="G197" s="491"/>
      <c r="H197" s="379">
        <f>H196</f>
        <v>0</v>
      </c>
      <c r="I197" s="33"/>
      <c r="J197" s="22"/>
      <c r="K197" s="22"/>
      <c r="L197" s="22"/>
      <c r="M197" s="22"/>
      <c r="N197" s="22"/>
      <c r="O197" s="22"/>
      <c r="P197" s="22"/>
      <c r="Q197" s="22"/>
    </row>
    <row r="198" spans="4:17" ht="15" customHeight="1" thickBot="1" x14ac:dyDescent="0.35">
      <c r="D198" s="360" t="s">
        <v>93</v>
      </c>
      <c r="E198" s="22"/>
      <c r="F198" s="22"/>
      <c r="G198" s="22"/>
      <c r="H198" s="361"/>
      <c r="I198" s="22"/>
      <c r="J198" s="22"/>
      <c r="K198" s="22"/>
      <c r="L198" s="22"/>
      <c r="M198" s="22"/>
      <c r="N198" s="22"/>
      <c r="O198" s="22"/>
      <c r="P198" s="22"/>
      <c r="Q198" s="22"/>
    </row>
    <row r="199" spans="4:17" ht="15" customHeight="1" thickBot="1" x14ac:dyDescent="0.35">
      <c r="D199" s="362" t="s">
        <v>6</v>
      </c>
      <c r="E199" s="24" t="s">
        <v>7</v>
      </c>
      <c r="F199" s="24" t="s">
        <v>8</v>
      </c>
      <c r="G199" s="25" t="s">
        <v>9</v>
      </c>
      <c r="H199" s="363" t="s">
        <v>10</v>
      </c>
      <c r="I199" s="55"/>
      <c r="J199" s="22"/>
      <c r="K199" s="22"/>
      <c r="L199" s="22"/>
      <c r="M199" s="22"/>
      <c r="N199" s="22"/>
      <c r="O199" s="22"/>
      <c r="P199" s="22"/>
      <c r="Q199" s="22"/>
    </row>
    <row r="200" spans="4:17" ht="15" customHeight="1" x14ac:dyDescent="0.3">
      <c r="D200" s="406" t="s">
        <v>34</v>
      </c>
      <c r="E200" s="56" t="s">
        <v>35</v>
      </c>
      <c r="F200" s="59">
        <f>F195</f>
        <v>0</v>
      </c>
      <c r="G200" s="63">
        <f>G187</f>
        <v>99750.000000000015</v>
      </c>
      <c r="H200" s="411">
        <f>ROUND(F200*G200,2)</f>
        <v>0</v>
      </c>
      <c r="I200" s="22"/>
      <c r="J200" s="22"/>
      <c r="K200" s="22"/>
      <c r="L200" s="22"/>
      <c r="M200" s="22"/>
      <c r="N200" s="22"/>
      <c r="O200" s="22"/>
      <c r="P200" s="22"/>
      <c r="Q200" s="22"/>
    </row>
    <row r="201" spans="4:17" ht="15" customHeight="1" x14ac:dyDescent="0.3">
      <c r="D201" s="406" t="s">
        <v>114</v>
      </c>
      <c r="E201" s="56" t="s">
        <v>17</v>
      </c>
      <c r="F201" s="59">
        <v>1</v>
      </c>
      <c r="G201" s="57">
        <f>H200</f>
        <v>0</v>
      </c>
      <c r="H201" s="407">
        <f>ROUND((G201*F201)/100,2)</f>
        <v>0</v>
      </c>
      <c r="I201" s="22"/>
      <c r="J201" s="64"/>
      <c r="K201" s="22"/>
      <c r="L201" s="22"/>
      <c r="M201" s="22"/>
      <c r="N201" s="22"/>
      <c r="O201" s="22"/>
      <c r="P201" s="22"/>
      <c r="Q201" s="22"/>
    </row>
    <row r="202" spans="4:17" ht="15" customHeight="1" x14ac:dyDescent="0.3">
      <c r="D202" s="406" t="s">
        <v>5972</v>
      </c>
      <c r="E202" s="56" t="s">
        <v>5963</v>
      </c>
      <c r="F202" s="59">
        <v>1</v>
      </c>
      <c r="G202" s="57">
        <f>H201/12</f>
        <v>0</v>
      </c>
      <c r="H202" s="407">
        <f>F202*G202</f>
        <v>0</v>
      </c>
      <c r="I202" s="22"/>
      <c r="J202" s="64"/>
      <c r="K202" s="22"/>
      <c r="L202" s="22"/>
      <c r="M202" s="22"/>
      <c r="N202" s="22"/>
      <c r="O202" s="22"/>
      <c r="P202" s="22"/>
      <c r="Q202" s="22"/>
    </row>
    <row r="203" spans="4:17" ht="15" customHeight="1" x14ac:dyDescent="0.3">
      <c r="D203" s="406" t="s">
        <v>85</v>
      </c>
      <c r="E203" s="56"/>
      <c r="F203" s="56"/>
      <c r="G203" s="57"/>
      <c r="H203" s="412"/>
      <c r="I203" s="22"/>
      <c r="J203" s="22"/>
      <c r="K203" s="22"/>
      <c r="L203" s="22"/>
      <c r="M203" s="22"/>
      <c r="N203" s="22"/>
      <c r="O203" s="22"/>
      <c r="P203" s="22"/>
      <c r="Q203" s="22"/>
    </row>
    <row r="204" spans="4:17" ht="15" customHeight="1" x14ac:dyDescent="0.3">
      <c r="D204" s="406" t="s">
        <v>79</v>
      </c>
      <c r="E204" s="56" t="s">
        <v>35</v>
      </c>
      <c r="F204" s="123">
        <v>1</v>
      </c>
      <c r="G204" s="173">
        <v>1650</v>
      </c>
      <c r="H204" s="407">
        <f>F204*G204</f>
        <v>1650</v>
      </c>
      <c r="I204" s="22"/>
      <c r="J204" s="22"/>
      <c r="K204" s="22"/>
      <c r="L204" s="22"/>
      <c r="M204" s="22"/>
      <c r="N204" s="22"/>
      <c r="O204" s="22"/>
      <c r="P204" s="22"/>
      <c r="Q204" s="22"/>
    </row>
    <row r="205" spans="4:17" ht="15" customHeight="1" x14ac:dyDescent="0.3">
      <c r="D205" s="406" t="s">
        <v>80</v>
      </c>
      <c r="E205" s="56" t="s">
        <v>35</v>
      </c>
      <c r="F205" s="59">
        <f>F204*3</f>
        <v>3</v>
      </c>
      <c r="G205" s="57">
        <v>300</v>
      </c>
      <c r="H205" s="407">
        <f>F205*G205</f>
        <v>900</v>
      </c>
      <c r="I205" s="22"/>
      <c r="J205" s="22"/>
      <c r="K205" s="22"/>
      <c r="L205" s="22"/>
      <c r="M205" s="22"/>
      <c r="N205" s="22"/>
      <c r="O205" s="22"/>
      <c r="P205" s="22"/>
      <c r="Q205" s="22"/>
    </row>
    <row r="206" spans="4:17" ht="15" customHeight="1" x14ac:dyDescent="0.3">
      <c r="D206" s="406" t="s">
        <v>88</v>
      </c>
      <c r="E206" s="56"/>
      <c r="F206" s="59"/>
      <c r="G206" s="57"/>
      <c r="H206" s="407">
        <f>SUM(H204:H205)*F195</f>
        <v>0</v>
      </c>
      <c r="I206" s="22"/>
      <c r="J206" s="22"/>
      <c r="K206" s="22"/>
      <c r="L206" s="22"/>
      <c r="M206" s="22"/>
      <c r="N206" s="22"/>
      <c r="O206" s="22"/>
      <c r="P206" s="22"/>
      <c r="Q206" s="22"/>
    </row>
    <row r="207" spans="4:17" ht="15" customHeight="1" x14ac:dyDescent="0.3">
      <c r="D207" s="406" t="s">
        <v>86</v>
      </c>
      <c r="E207" s="56" t="s">
        <v>87</v>
      </c>
      <c r="F207" s="56"/>
      <c r="G207" s="59">
        <v>80000</v>
      </c>
      <c r="H207" s="407"/>
      <c r="I207" s="22"/>
      <c r="J207" s="22"/>
      <c r="K207" s="22"/>
      <c r="L207" s="22"/>
      <c r="M207" s="22"/>
      <c r="N207" s="22"/>
      <c r="O207" s="22"/>
      <c r="P207" s="22"/>
      <c r="Q207" s="22"/>
    </row>
    <row r="208" spans="4:17" ht="15" customHeight="1" x14ac:dyDescent="0.3">
      <c r="D208" s="406" t="s">
        <v>89</v>
      </c>
      <c r="E208" s="59"/>
      <c r="F208" s="59"/>
      <c r="G208" s="57"/>
      <c r="H208" s="407">
        <f>ROUND(H206/G207,2)</f>
        <v>0</v>
      </c>
      <c r="I208" s="22"/>
      <c r="J208" s="22"/>
      <c r="K208" s="22"/>
      <c r="L208" s="22"/>
      <c r="M208" s="22"/>
      <c r="N208" s="22"/>
      <c r="O208" s="22"/>
      <c r="P208" s="22"/>
    </row>
    <row r="209" spans="3:21" ht="15" customHeight="1" x14ac:dyDescent="0.3">
      <c r="D209" s="406" t="s">
        <v>90</v>
      </c>
      <c r="E209" s="56" t="s">
        <v>91</v>
      </c>
      <c r="F209" s="56"/>
      <c r="G209" s="59">
        <f>AVERAGE(J209:K209)</f>
        <v>7.5</v>
      </c>
      <c r="H209" s="407"/>
      <c r="I209" s="22"/>
      <c r="J209" s="22">
        <v>5</v>
      </c>
      <c r="K209" s="22">
        <v>10</v>
      </c>
      <c r="L209" s="22"/>
      <c r="M209" s="22"/>
      <c r="N209" s="22"/>
      <c r="O209" s="22"/>
      <c r="P209" s="22"/>
    </row>
    <row r="210" spans="3:21" ht="15" customHeight="1" x14ac:dyDescent="0.3">
      <c r="D210" s="406" t="s">
        <v>122</v>
      </c>
      <c r="E210" s="56" t="s">
        <v>92</v>
      </c>
      <c r="F210" s="56"/>
      <c r="G210" s="59">
        <f>J210*2*26</f>
        <v>0</v>
      </c>
      <c r="H210" s="407"/>
      <c r="I210" s="22"/>
      <c r="J210" s="84">
        <f>qtd!F67/1000</f>
        <v>0</v>
      </c>
      <c r="K210" s="22">
        <v>12</v>
      </c>
      <c r="L210" s="22" t="s">
        <v>5971</v>
      </c>
      <c r="M210" s="22"/>
      <c r="N210" s="22"/>
      <c r="O210" s="22"/>
      <c r="P210" s="22"/>
    </row>
    <row r="211" spans="3:21" ht="15" customHeight="1" x14ac:dyDescent="0.3">
      <c r="D211" s="406" t="s">
        <v>81</v>
      </c>
      <c r="E211" s="56" t="s">
        <v>11</v>
      </c>
      <c r="F211" s="59"/>
      <c r="G211" s="57"/>
      <c r="H211" s="407">
        <f>ROUND(H208*G210,2)</f>
        <v>0</v>
      </c>
      <c r="I211" s="22"/>
      <c r="J211" s="84"/>
      <c r="K211" s="22"/>
      <c r="L211" s="22"/>
      <c r="M211" s="22"/>
      <c r="N211" s="22"/>
      <c r="O211" s="22"/>
      <c r="P211" s="22"/>
    </row>
    <row r="212" spans="3:21" ht="15" customHeight="1" x14ac:dyDescent="0.3">
      <c r="D212" s="406"/>
      <c r="E212" s="56"/>
      <c r="F212" s="59"/>
      <c r="G212" s="57"/>
      <c r="H212" s="407"/>
      <c r="I212" s="22"/>
      <c r="J212" s="22"/>
      <c r="K212" s="22"/>
      <c r="L212" s="22"/>
      <c r="M212" s="22"/>
      <c r="N212" s="22"/>
      <c r="O212" s="22"/>
      <c r="P212" s="22"/>
    </row>
    <row r="213" spans="3:21" ht="15" customHeight="1" thickBot="1" x14ac:dyDescent="0.35">
      <c r="D213" s="413" t="s">
        <v>84</v>
      </c>
      <c r="E213" s="56" t="s">
        <v>11</v>
      </c>
      <c r="F213" s="59">
        <v>1</v>
      </c>
      <c r="G213" s="57">
        <f>H202+H211+H206</f>
        <v>0</v>
      </c>
      <c r="H213" s="407">
        <f>ROUND(G213/F213,2)</f>
        <v>0</v>
      </c>
      <c r="I213" s="22"/>
      <c r="J213" s="22"/>
      <c r="K213" s="22"/>
      <c r="L213" s="22"/>
      <c r="M213" s="22"/>
      <c r="N213" s="22"/>
      <c r="O213" s="22"/>
      <c r="P213" s="22"/>
    </row>
    <row r="214" spans="3:21" ht="15" customHeight="1" thickBot="1" x14ac:dyDescent="0.35">
      <c r="D214" s="499" t="s">
        <v>23</v>
      </c>
      <c r="E214" s="500"/>
      <c r="F214" s="500"/>
      <c r="G214" s="501"/>
      <c r="H214" s="372">
        <f>H213</f>
        <v>0</v>
      </c>
      <c r="I214" s="22"/>
      <c r="J214" s="22"/>
      <c r="K214" s="22"/>
      <c r="L214" s="22"/>
      <c r="M214" s="22"/>
      <c r="N214" s="22"/>
      <c r="O214" s="22"/>
      <c r="P214" s="22"/>
      <c r="Q214" s="22"/>
    </row>
    <row r="215" spans="3:21" ht="15" customHeight="1" thickBot="1" x14ac:dyDescent="0.35">
      <c r="D215" s="502"/>
      <c r="E215" s="503"/>
      <c r="F215" s="503"/>
      <c r="G215" s="503"/>
      <c r="H215" s="504"/>
      <c r="I215" s="43"/>
      <c r="J215" s="43"/>
      <c r="K215" s="43"/>
      <c r="L215" s="60"/>
      <c r="M215" s="22"/>
      <c r="N215" s="22"/>
      <c r="O215" s="22"/>
      <c r="P215" s="22"/>
      <c r="Q215" s="22"/>
      <c r="R215" s="22"/>
      <c r="S215" s="22"/>
      <c r="T215" s="22"/>
      <c r="U215" s="22"/>
    </row>
    <row r="216" spans="3:21" ht="15" customHeight="1" thickBot="1" x14ac:dyDescent="0.35">
      <c r="D216" s="414" t="s">
        <v>94</v>
      </c>
      <c r="E216" s="22"/>
      <c r="F216" s="22"/>
      <c r="G216" s="22"/>
      <c r="H216" s="415"/>
      <c r="I216" s="53"/>
      <c r="J216" s="22"/>
      <c r="K216" s="29"/>
      <c r="L216" s="22"/>
      <c r="M216" s="22"/>
      <c r="N216" s="22"/>
      <c r="O216" s="22"/>
      <c r="P216" s="22"/>
      <c r="Q216" s="22"/>
    </row>
    <row r="217" spans="3:21" ht="15" customHeight="1" thickBot="1" x14ac:dyDescent="0.35">
      <c r="D217" s="362" t="s">
        <v>6</v>
      </c>
      <c r="E217" s="24" t="s">
        <v>7</v>
      </c>
      <c r="F217" s="24" t="s">
        <v>8</v>
      </c>
      <c r="G217" s="25" t="s">
        <v>9</v>
      </c>
      <c r="H217" s="363" t="s">
        <v>10</v>
      </c>
      <c r="I217" s="22"/>
      <c r="J217" s="22"/>
      <c r="K217" s="42"/>
      <c r="L217" s="22"/>
      <c r="M217" s="22"/>
      <c r="N217" s="22"/>
      <c r="O217" s="22"/>
      <c r="P217" s="22"/>
      <c r="Q217" s="22"/>
    </row>
    <row r="218" spans="3:21" ht="15" customHeight="1" x14ac:dyDescent="0.3">
      <c r="C218" s="201">
        <v>39</v>
      </c>
      <c r="D218" s="416" t="s">
        <v>78</v>
      </c>
      <c r="E218" s="65" t="s">
        <v>95</v>
      </c>
      <c r="F218" s="65">
        <v>2.6</v>
      </c>
      <c r="G218" s="169">
        <f>VLOOKUP($C218,INSUMOS!$C:$I,6,)</f>
        <v>5.35</v>
      </c>
      <c r="H218" s="417">
        <f>ROUND(G218/F218,2)</f>
        <v>2.06</v>
      </c>
      <c r="I218" s="22"/>
      <c r="J218" s="66">
        <v>3.4929999999999999</v>
      </c>
      <c r="K218" s="67"/>
      <c r="L218" s="47" t="s">
        <v>41</v>
      </c>
      <c r="M218" s="47"/>
      <c r="N218" s="22"/>
      <c r="O218" s="22"/>
      <c r="P218" s="22"/>
      <c r="Q218" s="22"/>
    </row>
    <row r="219" spans="3:21" ht="15" customHeight="1" x14ac:dyDescent="0.3">
      <c r="D219" s="366" t="s">
        <v>123</v>
      </c>
      <c r="E219" s="30" t="s">
        <v>87</v>
      </c>
      <c r="F219" s="81">
        <f>J224*F187</f>
        <v>0</v>
      </c>
      <c r="G219" s="167">
        <f>H218</f>
        <v>2.06</v>
      </c>
      <c r="H219" s="367">
        <f>ROUND(F219*G219,2)</f>
        <v>0</v>
      </c>
      <c r="I219" s="29"/>
      <c r="J219" s="32">
        <v>1.75</v>
      </c>
      <c r="K219" s="67"/>
      <c r="L219" s="47" t="s">
        <v>42</v>
      </c>
      <c r="M219" s="47"/>
      <c r="N219" s="22"/>
      <c r="O219" s="22"/>
      <c r="P219" s="22"/>
      <c r="Q219" s="22"/>
    </row>
    <row r="220" spans="3:21" ht="15" customHeight="1" x14ac:dyDescent="0.3">
      <c r="D220" s="366"/>
      <c r="E220" s="30"/>
      <c r="F220" s="30"/>
      <c r="G220" s="32"/>
      <c r="H220" s="367"/>
      <c r="I220" s="53"/>
      <c r="J220" s="22"/>
      <c r="K220" s="29"/>
      <c r="L220" s="47" t="s">
        <v>43</v>
      </c>
      <c r="M220" s="47"/>
      <c r="N220" s="22"/>
      <c r="O220" s="22"/>
      <c r="P220" s="22"/>
      <c r="Q220" s="22"/>
    </row>
    <row r="221" spans="3:21" ht="15" customHeight="1" x14ac:dyDescent="0.3">
      <c r="D221" s="366" t="s">
        <v>96</v>
      </c>
      <c r="E221" s="30" t="s">
        <v>17</v>
      </c>
      <c r="F221" s="78">
        <v>0.03</v>
      </c>
      <c r="G221" s="32">
        <f>H219</f>
        <v>0</v>
      </c>
      <c r="H221" s="367">
        <f>ROUND((F221*G221),2)</f>
        <v>0</v>
      </c>
      <c r="I221" s="53"/>
      <c r="J221" s="22"/>
      <c r="K221" s="29"/>
      <c r="L221" s="47" t="s">
        <v>44</v>
      </c>
      <c r="M221" s="47"/>
      <c r="N221" s="22"/>
      <c r="O221" s="22"/>
      <c r="P221" s="22"/>
      <c r="Q221" s="22"/>
    </row>
    <row r="222" spans="3:21" ht="15" customHeight="1" thickBot="1" x14ac:dyDescent="0.35">
      <c r="D222" s="418"/>
      <c r="E222" s="68"/>
      <c r="F222" s="68"/>
      <c r="G222" s="69"/>
      <c r="H222" s="367"/>
      <c r="I222" s="22"/>
      <c r="J222" s="22"/>
      <c r="K222" s="22"/>
      <c r="L222" s="22"/>
      <c r="M222" s="22"/>
      <c r="N222" s="22"/>
      <c r="O222" s="22"/>
      <c r="P222" s="22"/>
      <c r="Q222" s="22"/>
    </row>
    <row r="223" spans="3:21" ht="15" customHeight="1" thickBot="1" x14ac:dyDescent="0.35">
      <c r="D223" s="489" t="s">
        <v>23</v>
      </c>
      <c r="E223" s="490"/>
      <c r="F223" s="490"/>
      <c r="G223" s="491"/>
      <c r="H223" s="379">
        <f>H219+H221</f>
        <v>0</v>
      </c>
      <c r="I223" s="22"/>
      <c r="J223" s="22"/>
      <c r="K223" s="22"/>
      <c r="L223" s="22"/>
      <c r="M223" s="22"/>
      <c r="N223" s="22"/>
      <c r="O223" s="22"/>
      <c r="P223" s="22"/>
      <c r="Q223" s="22"/>
    </row>
    <row r="224" spans="3:21" ht="15" customHeight="1" thickBot="1" x14ac:dyDescent="0.35">
      <c r="D224" s="502"/>
      <c r="E224" s="503"/>
      <c r="F224" s="503"/>
      <c r="G224" s="503"/>
      <c r="H224" s="504"/>
      <c r="I224" s="22"/>
      <c r="J224" s="84">
        <f>(J168*1*12)*20%</f>
        <v>599.47870654046517</v>
      </c>
      <c r="K224" s="84">
        <f>J210/8</f>
        <v>0</v>
      </c>
      <c r="L224" s="22"/>
      <c r="M224" s="505" t="s">
        <v>5975</v>
      </c>
      <c r="N224" s="503"/>
      <c r="O224" s="503"/>
      <c r="P224" s="503"/>
      <c r="Q224" s="506"/>
    </row>
    <row r="225" spans="3:17" ht="30" customHeight="1" thickBot="1" x14ac:dyDescent="0.35">
      <c r="D225" s="492" t="s">
        <v>40</v>
      </c>
      <c r="E225" s="493"/>
      <c r="F225" s="493"/>
      <c r="G225" s="494"/>
      <c r="H225" s="401">
        <f>SUM(H190,H197,H214,H223)</f>
        <v>0</v>
      </c>
      <c r="I225" s="62"/>
      <c r="J225" s="22"/>
      <c r="K225" s="22"/>
      <c r="L225" s="22"/>
      <c r="M225" s="22"/>
      <c r="N225" s="22"/>
      <c r="O225" s="22"/>
      <c r="P225" s="22"/>
      <c r="Q225" s="22"/>
    </row>
    <row r="226" spans="3:17" ht="19.95" customHeight="1" x14ac:dyDescent="0.3">
      <c r="D226" s="495" t="str">
        <f>VLOOKUP(C229,INSUMOS!C:O,3,FALSE)</f>
        <v>CAMINHÃO POLIGUINDASTE</v>
      </c>
      <c r="E226" s="496"/>
      <c r="F226" s="496"/>
      <c r="G226" s="496"/>
      <c r="H226" s="497"/>
      <c r="I226" s="22"/>
      <c r="J226" s="22"/>
      <c r="K226" s="22"/>
      <c r="L226" s="22"/>
      <c r="M226" s="22"/>
      <c r="N226" s="22"/>
      <c r="O226" s="22"/>
      <c r="P226" s="22"/>
      <c r="Q226" s="22"/>
    </row>
    <row r="227" spans="3:17" ht="19.95" customHeight="1" thickBot="1" x14ac:dyDescent="0.35">
      <c r="D227" s="360" t="s">
        <v>33</v>
      </c>
      <c r="E227" s="22"/>
      <c r="F227" s="22"/>
      <c r="G227" s="22"/>
      <c r="H227" s="361"/>
      <c r="I227" s="22"/>
      <c r="J227" s="207">
        <f>H502</f>
        <v>0</v>
      </c>
      <c r="K227" s="22"/>
      <c r="L227" s="22"/>
      <c r="M227" s="22"/>
      <c r="N227" s="22"/>
      <c r="O227" s="22"/>
      <c r="P227" s="22"/>
      <c r="Q227" s="22"/>
    </row>
    <row r="228" spans="3:17" ht="15" customHeight="1" thickBot="1" x14ac:dyDescent="0.35">
      <c r="D228" s="362" t="s">
        <v>6</v>
      </c>
      <c r="E228" s="24" t="s">
        <v>7</v>
      </c>
      <c r="F228" s="24" t="s">
        <v>8</v>
      </c>
      <c r="G228" s="25" t="s">
        <v>9</v>
      </c>
      <c r="H228" s="363" t="s">
        <v>10</v>
      </c>
      <c r="I228" s="62"/>
      <c r="J228" s="22"/>
      <c r="K228" s="22"/>
      <c r="L228" s="22"/>
      <c r="M228" s="22"/>
      <c r="N228" s="22"/>
      <c r="O228" s="22"/>
      <c r="P228" s="22"/>
      <c r="Q228" s="22"/>
    </row>
    <row r="229" spans="3:17" ht="15" customHeight="1" x14ac:dyDescent="0.3">
      <c r="C229" s="201">
        <v>61</v>
      </c>
      <c r="D229" s="406" t="s">
        <v>34</v>
      </c>
      <c r="E229" s="56" t="s">
        <v>35</v>
      </c>
      <c r="F229" s="59"/>
      <c r="G229" s="175">
        <f>J229*(1-$K229)</f>
        <v>69827.353500000012</v>
      </c>
      <c r="H229" s="407">
        <f>ROUND(F229*G229,2)</f>
        <v>0</v>
      </c>
      <c r="I229" s="85"/>
      <c r="J229" s="63">
        <f>VLOOKUP(C229,INSUMOS!C:I,6,FALSE)</f>
        <v>465515.69</v>
      </c>
      <c r="K229" s="174">
        <v>0.85</v>
      </c>
      <c r="L229" s="22" t="s">
        <v>5978</v>
      </c>
      <c r="M229" s="22"/>
      <c r="N229" s="22"/>
      <c r="O229" s="22"/>
      <c r="P229" s="22"/>
      <c r="Q229" s="22"/>
    </row>
    <row r="230" spans="3:17" ht="15" customHeight="1" x14ac:dyDescent="0.3">
      <c r="D230" s="406" t="s">
        <v>115</v>
      </c>
      <c r="E230" s="56" t="s">
        <v>17</v>
      </c>
      <c r="F230" s="59">
        <v>100</v>
      </c>
      <c r="G230" s="57">
        <f>H229</f>
        <v>0</v>
      </c>
      <c r="H230" s="407">
        <f>ROUND(G230*(F230/100),2)</f>
        <v>0</v>
      </c>
      <c r="I230" s="58"/>
      <c r="J230" s="63">
        <f>J229*(1-$K$146)</f>
        <v>256033.62950000001</v>
      </c>
      <c r="K230" s="174">
        <v>0.45</v>
      </c>
      <c r="L230" s="22" t="s">
        <v>5979</v>
      </c>
      <c r="M230" s="22"/>
      <c r="N230" s="22"/>
      <c r="O230" s="22"/>
      <c r="P230" s="22"/>
      <c r="Q230" s="22"/>
    </row>
    <row r="231" spans="3:17" ht="15" customHeight="1" thickBot="1" x14ac:dyDescent="0.35">
      <c r="D231" s="406" t="s">
        <v>36</v>
      </c>
      <c r="E231" s="56" t="s">
        <v>11</v>
      </c>
      <c r="F231" s="59">
        <v>12</v>
      </c>
      <c r="G231" s="57">
        <f>H230</f>
        <v>0</v>
      </c>
      <c r="H231" s="407">
        <f>ROUND(G231/F231,2)</f>
        <v>0</v>
      </c>
      <c r="I231" s="58"/>
      <c r="J231" s="22"/>
      <c r="K231" s="22"/>
      <c r="L231" s="22"/>
      <c r="M231" s="22"/>
      <c r="N231" s="22"/>
      <c r="O231" s="22"/>
      <c r="P231" s="22"/>
      <c r="Q231" s="22"/>
    </row>
    <row r="232" spans="3:17" ht="15" customHeight="1" thickBot="1" x14ac:dyDescent="0.35">
      <c r="D232" s="499" t="s">
        <v>23</v>
      </c>
      <c r="E232" s="500"/>
      <c r="F232" s="500"/>
      <c r="G232" s="501"/>
      <c r="H232" s="372">
        <f>H231</f>
        <v>0</v>
      </c>
      <c r="I232" s="22"/>
      <c r="J232" s="22"/>
      <c r="K232" s="22"/>
      <c r="L232" s="22"/>
      <c r="M232" s="22"/>
      <c r="N232" s="22"/>
      <c r="O232" s="22"/>
      <c r="P232" s="22"/>
      <c r="Q232" s="22"/>
    </row>
    <row r="233" spans="3:17" ht="15" customHeight="1" thickBot="1" x14ac:dyDescent="0.35">
      <c r="D233" s="507"/>
      <c r="E233" s="508"/>
      <c r="F233" s="508"/>
      <c r="G233" s="508"/>
      <c r="H233" s="509"/>
      <c r="I233" s="22"/>
      <c r="J233" s="22"/>
      <c r="K233" s="22"/>
      <c r="L233" s="22"/>
      <c r="M233" s="22"/>
      <c r="N233" s="22"/>
      <c r="O233" s="22"/>
      <c r="P233" s="22"/>
      <c r="Q233" s="22"/>
    </row>
    <row r="234" spans="3:17" ht="15" customHeight="1" x14ac:dyDescent="0.3">
      <c r="D234" s="408"/>
      <c r="E234" s="409"/>
      <c r="F234" s="409"/>
      <c r="G234" s="409"/>
      <c r="H234" s="410"/>
      <c r="I234" s="58"/>
      <c r="J234" s="58"/>
      <c r="K234" s="58"/>
      <c r="L234" s="58"/>
      <c r="M234" s="58"/>
      <c r="N234" s="58"/>
      <c r="O234" s="58"/>
      <c r="P234" s="58"/>
      <c r="Q234" s="58"/>
    </row>
    <row r="235" spans="3:17" ht="15" customHeight="1" thickBot="1" x14ac:dyDescent="0.35">
      <c r="D235" s="360" t="s">
        <v>37</v>
      </c>
      <c r="E235" s="22"/>
      <c r="F235" s="22"/>
      <c r="G235" s="22"/>
      <c r="H235" s="361"/>
      <c r="I235" s="58"/>
      <c r="J235" s="22"/>
      <c r="K235" s="22"/>
      <c r="L235" s="22"/>
      <c r="M235" s="22"/>
      <c r="N235" s="22"/>
      <c r="O235" s="22"/>
      <c r="P235" s="22"/>
      <c r="Q235" s="22"/>
    </row>
    <row r="236" spans="3:17" ht="15" customHeight="1" thickBot="1" x14ac:dyDescent="0.35">
      <c r="D236" s="362" t="s">
        <v>6</v>
      </c>
      <c r="E236" s="24" t="s">
        <v>7</v>
      </c>
      <c r="F236" s="24" t="s">
        <v>8</v>
      </c>
      <c r="G236" s="25" t="s">
        <v>9</v>
      </c>
      <c r="H236" s="363" t="s">
        <v>10</v>
      </c>
      <c r="I236" s="55"/>
      <c r="J236" s="22"/>
      <c r="K236" s="22"/>
      <c r="L236" s="22"/>
      <c r="M236" s="22"/>
      <c r="N236" s="22"/>
      <c r="O236" s="22"/>
      <c r="P236" s="22"/>
      <c r="Q236" s="22"/>
    </row>
    <row r="237" spans="3:17" ht="15" customHeight="1" x14ac:dyDescent="0.3">
      <c r="D237" s="406" t="s">
        <v>38</v>
      </c>
      <c r="E237" s="56" t="s">
        <v>35</v>
      </c>
      <c r="F237" s="59">
        <f>F229</f>
        <v>0</v>
      </c>
      <c r="G237" s="63">
        <f>G229</f>
        <v>69827.353500000012</v>
      </c>
      <c r="H237" s="407">
        <f>ROUND(F237*G237,2)</f>
        <v>0</v>
      </c>
      <c r="I237" s="33"/>
      <c r="J237" s="22"/>
      <c r="K237" s="22"/>
      <c r="L237" s="22"/>
      <c r="M237" s="22"/>
      <c r="N237" s="22"/>
      <c r="O237" s="22"/>
      <c r="P237" s="22"/>
      <c r="Q237" s="22"/>
    </row>
    <row r="238" spans="3:17" ht="15" customHeight="1" thickBot="1" x14ac:dyDescent="0.35">
      <c r="D238" s="406" t="s">
        <v>39</v>
      </c>
      <c r="E238" s="56" t="s">
        <v>17</v>
      </c>
      <c r="F238" s="61">
        <v>0.5</v>
      </c>
      <c r="G238" s="57">
        <f>H237</f>
        <v>0</v>
      </c>
      <c r="H238" s="407">
        <f>ROUND(G238*(F238/100),2)</f>
        <v>0</v>
      </c>
      <c r="I238" s="33"/>
      <c r="J238" s="22"/>
      <c r="K238" s="22"/>
      <c r="L238" s="22"/>
      <c r="M238" s="22"/>
      <c r="N238" s="22"/>
      <c r="O238" s="22"/>
      <c r="P238" s="22"/>
      <c r="Q238" s="22"/>
    </row>
    <row r="239" spans="3:17" ht="15" customHeight="1" thickBot="1" x14ac:dyDescent="0.35">
      <c r="D239" s="489" t="s">
        <v>23</v>
      </c>
      <c r="E239" s="490"/>
      <c r="F239" s="490"/>
      <c r="G239" s="491"/>
      <c r="H239" s="379">
        <f>H238</f>
        <v>0</v>
      </c>
      <c r="I239" s="33"/>
      <c r="J239" s="22"/>
      <c r="K239" s="22"/>
      <c r="L239" s="22"/>
      <c r="M239" s="22"/>
      <c r="N239" s="22"/>
      <c r="O239" s="22"/>
      <c r="P239" s="22"/>
      <c r="Q239" s="22"/>
    </row>
    <row r="240" spans="3:17" ht="15" customHeight="1" thickBot="1" x14ac:dyDescent="0.35">
      <c r="D240" s="360" t="s">
        <v>93</v>
      </c>
      <c r="E240" s="22"/>
      <c r="F240" s="22"/>
      <c r="G240" s="22"/>
      <c r="H240" s="361"/>
      <c r="I240" s="22"/>
      <c r="J240" s="22"/>
      <c r="K240" s="22"/>
      <c r="L240" s="22"/>
      <c r="M240" s="22"/>
      <c r="N240" s="22"/>
      <c r="O240" s="22"/>
      <c r="P240" s="22"/>
      <c r="Q240" s="22"/>
    </row>
    <row r="241" spans="4:17" ht="15" customHeight="1" thickBot="1" x14ac:dyDescent="0.35">
      <c r="D241" s="362" t="s">
        <v>6</v>
      </c>
      <c r="E241" s="24" t="s">
        <v>7</v>
      </c>
      <c r="F241" s="24" t="s">
        <v>8</v>
      </c>
      <c r="G241" s="25" t="s">
        <v>9</v>
      </c>
      <c r="H241" s="363" t="s">
        <v>10</v>
      </c>
      <c r="I241" s="55"/>
      <c r="J241" s="22"/>
      <c r="K241" s="22"/>
      <c r="L241" s="22"/>
      <c r="M241" s="22"/>
      <c r="N241" s="22"/>
      <c r="O241" s="22"/>
      <c r="P241" s="22"/>
      <c r="Q241" s="22"/>
    </row>
    <row r="242" spans="4:17" ht="15" customHeight="1" x14ac:dyDescent="0.3">
      <c r="D242" s="406" t="s">
        <v>34</v>
      </c>
      <c r="E242" s="56" t="s">
        <v>35</v>
      </c>
      <c r="F242" s="59">
        <f>F237</f>
        <v>0</v>
      </c>
      <c r="G242" s="63">
        <f>G229</f>
        <v>69827.353500000012</v>
      </c>
      <c r="H242" s="411">
        <f>ROUND(F242*G242,2)</f>
        <v>0</v>
      </c>
      <c r="I242" s="22"/>
      <c r="J242" s="22"/>
      <c r="K242" s="22"/>
      <c r="L242" s="22"/>
      <c r="M242" s="22"/>
      <c r="N242" s="22"/>
      <c r="O242" s="22"/>
      <c r="P242" s="22"/>
      <c r="Q242" s="22"/>
    </row>
    <row r="243" spans="4:17" ht="15" customHeight="1" x14ac:dyDescent="0.3">
      <c r="D243" s="406" t="s">
        <v>114</v>
      </c>
      <c r="E243" s="56" t="s">
        <v>17</v>
      </c>
      <c r="F243" s="59">
        <v>1</v>
      </c>
      <c r="G243" s="57">
        <f>H242</f>
        <v>0</v>
      </c>
      <c r="H243" s="407">
        <f>ROUND((G243*F243)/100,2)</f>
        <v>0</v>
      </c>
      <c r="I243" s="22"/>
      <c r="J243" s="64"/>
      <c r="K243" s="22"/>
      <c r="L243" s="22"/>
      <c r="M243" s="22"/>
      <c r="N243" s="22"/>
      <c r="O243" s="22"/>
      <c r="P243" s="22"/>
      <c r="Q243" s="22"/>
    </row>
    <row r="244" spans="4:17" ht="15" customHeight="1" x14ac:dyDescent="0.3">
      <c r="D244" s="406" t="s">
        <v>5972</v>
      </c>
      <c r="E244" s="56" t="s">
        <v>5963</v>
      </c>
      <c r="F244" s="59">
        <v>1</v>
      </c>
      <c r="G244" s="57">
        <f>H243/12</f>
        <v>0</v>
      </c>
      <c r="H244" s="407">
        <f>F244*G244</f>
        <v>0</v>
      </c>
      <c r="I244" s="22"/>
      <c r="J244" s="64"/>
      <c r="K244" s="22"/>
      <c r="L244" s="22"/>
      <c r="M244" s="22"/>
      <c r="N244" s="22"/>
      <c r="O244" s="22"/>
      <c r="P244" s="22"/>
      <c r="Q244" s="22"/>
    </row>
    <row r="245" spans="4:17" ht="15" customHeight="1" x14ac:dyDescent="0.3">
      <c r="D245" s="406" t="s">
        <v>85</v>
      </c>
      <c r="E245" s="56"/>
      <c r="F245" s="56"/>
      <c r="G245" s="57"/>
      <c r="H245" s="412"/>
      <c r="I245" s="22"/>
      <c r="J245" s="22"/>
      <c r="K245" s="22"/>
      <c r="L245" s="22"/>
      <c r="M245" s="22"/>
      <c r="N245" s="22"/>
      <c r="O245" s="22"/>
      <c r="P245" s="22"/>
      <c r="Q245" s="22"/>
    </row>
    <row r="246" spans="4:17" ht="15" customHeight="1" x14ac:dyDescent="0.3">
      <c r="D246" s="406" t="s">
        <v>79</v>
      </c>
      <c r="E246" s="56" t="s">
        <v>35</v>
      </c>
      <c r="F246" s="123">
        <v>1</v>
      </c>
      <c r="G246" s="173">
        <v>1650</v>
      </c>
      <c r="H246" s="407">
        <f>F246*G246</f>
        <v>1650</v>
      </c>
      <c r="I246" s="22"/>
      <c r="J246" s="22"/>
      <c r="K246" s="22"/>
      <c r="L246" s="22"/>
      <c r="M246" s="22"/>
      <c r="N246" s="22"/>
      <c r="O246" s="22"/>
      <c r="P246" s="22"/>
      <c r="Q246" s="22"/>
    </row>
    <row r="247" spans="4:17" ht="15" customHeight="1" x14ac:dyDescent="0.3">
      <c r="D247" s="406" t="s">
        <v>80</v>
      </c>
      <c r="E247" s="56" t="s">
        <v>35</v>
      </c>
      <c r="F247" s="59">
        <f>F246*3</f>
        <v>3</v>
      </c>
      <c r="G247" s="57">
        <v>300</v>
      </c>
      <c r="H247" s="407">
        <f>F247*G247</f>
        <v>900</v>
      </c>
      <c r="I247" s="22"/>
      <c r="J247" s="22"/>
      <c r="K247" s="22"/>
      <c r="L247" s="22"/>
      <c r="M247" s="22"/>
      <c r="N247" s="22"/>
      <c r="O247" s="22"/>
      <c r="P247" s="22"/>
      <c r="Q247" s="22"/>
    </row>
    <row r="248" spans="4:17" ht="15" customHeight="1" x14ac:dyDescent="0.3">
      <c r="D248" s="406" t="s">
        <v>88</v>
      </c>
      <c r="E248" s="56"/>
      <c r="F248" s="59"/>
      <c r="G248" s="57"/>
      <c r="H248" s="407">
        <f>SUM(H246:H247)*F229</f>
        <v>0</v>
      </c>
      <c r="I248" s="22"/>
      <c r="J248" s="22"/>
      <c r="K248" s="22"/>
      <c r="L248" s="22"/>
      <c r="M248" s="22"/>
      <c r="N248" s="22"/>
      <c r="O248" s="22"/>
      <c r="P248" s="22"/>
      <c r="Q248" s="22"/>
    </row>
    <row r="249" spans="4:17" ht="15" customHeight="1" x14ac:dyDescent="0.3">
      <c r="D249" s="406" t="s">
        <v>86</v>
      </c>
      <c r="E249" s="56" t="s">
        <v>87</v>
      </c>
      <c r="F249" s="56"/>
      <c r="G249" s="59">
        <v>80000</v>
      </c>
      <c r="H249" s="407"/>
      <c r="I249" s="22"/>
      <c r="J249" s="22"/>
      <c r="K249" s="22"/>
      <c r="L249" s="22"/>
      <c r="M249" s="22"/>
      <c r="N249" s="22"/>
      <c r="O249" s="22"/>
      <c r="P249" s="22"/>
      <c r="Q249" s="22"/>
    </row>
    <row r="250" spans="4:17" ht="15" customHeight="1" x14ac:dyDescent="0.3">
      <c r="D250" s="406" t="s">
        <v>89</v>
      </c>
      <c r="E250" s="59"/>
      <c r="F250" s="59"/>
      <c r="G250" s="57"/>
      <c r="H250" s="407">
        <f>ROUND(H248/G249,2)</f>
        <v>0</v>
      </c>
      <c r="I250" s="22"/>
      <c r="J250" s="22"/>
      <c r="K250" s="22"/>
      <c r="L250" s="22"/>
      <c r="M250" s="22"/>
      <c r="N250" s="22"/>
      <c r="O250" s="22"/>
      <c r="P250" s="22"/>
    </row>
    <row r="251" spans="4:17" ht="15" customHeight="1" x14ac:dyDescent="0.3">
      <c r="D251" s="406" t="s">
        <v>90</v>
      </c>
      <c r="E251" s="56" t="s">
        <v>91</v>
      </c>
      <c r="F251" s="56"/>
      <c r="G251" s="59">
        <f>AVERAGE(J251:K251)</f>
        <v>7.5</v>
      </c>
      <c r="H251" s="407"/>
      <c r="I251" s="22"/>
      <c r="J251" s="22">
        <v>5</v>
      </c>
      <c r="K251" s="22">
        <v>10</v>
      </c>
      <c r="L251" s="22"/>
      <c r="M251" s="22"/>
      <c r="N251" s="22"/>
      <c r="O251" s="22"/>
      <c r="P251" s="22"/>
    </row>
    <row r="252" spans="4:17" ht="15" customHeight="1" x14ac:dyDescent="0.3">
      <c r="D252" s="406" t="s">
        <v>122</v>
      </c>
      <c r="E252" s="56" t="s">
        <v>92</v>
      </c>
      <c r="F252" s="56"/>
      <c r="G252" s="59">
        <f>J252*2*26</f>
        <v>0</v>
      </c>
      <c r="H252" s="407"/>
      <c r="I252" s="22"/>
      <c r="J252" s="84">
        <f>qtd!F109/1000</f>
        <v>0</v>
      </c>
      <c r="K252" s="22">
        <v>12</v>
      </c>
      <c r="L252" s="22" t="s">
        <v>5971</v>
      </c>
      <c r="M252" s="22"/>
      <c r="N252" s="22"/>
      <c r="O252" s="22"/>
      <c r="P252" s="22"/>
    </row>
    <row r="253" spans="4:17" ht="15" customHeight="1" x14ac:dyDescent="0.3">
      <c r="D253" s="406" t="s">
        <v>81</v>
      </c>
      <c r="E253" s="56" t="s">
        <v>11</v>
      </c>
      <c r="F253" s="59"/>
      <c r="G253" s="57"/>
      <c r="H253" s="407">
        <f>ROUND(H250*G252,2)</f>
        <v>0</v>
      </c>
      <c r="I253" s="22"/>
      <c r="J253" s="84"/>
      <c r="K253" s="22"/>
      <c r="L253" s="22"/>
      <c r="M253" s="22"/>
      <c r="N253" s="22"/>
      <c r="O253" s="22"/>
      <c r="P253" s="22"/>
    </row>
    <row r="254" spans="4:17" ht="15" customHeight="1" x14ac:dyDescent="0.3">
      <c r="D254" s="406"/>
      <c r="E254" s="56"/>
      <c r="F254" s="59"/>
      <c r="G254" s="57"/>
      <c r="H254" s="407"/>
      <c r="I254" s="22"/>
      <c r="J254" s="22"/>
      <c r="K254" s="22"/>
      <c r="L254" s="22"/>
      <c r="M254" s="22"/>
      <c r="N254" s="22"/>
      <c r="O254" s="22"/>
      <c r="P254" s="22"/>
    </row>
    <row r="255" spans="4:17" ht="15" customHeight="1" thickBot="1" x14ac:dyDescent="0.35">
      <c r="D255" s="413" t="s">
        <v>84</v>
      </c>
      <c r="E255" s="56" t="s">
        <v>11</v>
      </c>
      <c r="F255" s="59">
        <v>1</v>
      </c>
      <c r="G255" s="57">
        <f>H244+H253+H248</f>
        <v>0</v>
      </c>
      <c r="H255" s="407">
        <f>ROUND(G255/F255,2)</f>
        <v>0</v>
      </c>
      <c r="I255" s="22"/>
      <c r="J255" s="22"/>
      <c r="K255" s="22"/>
      <c r="L255" s="22"/>
      <c r="M255" s="22"/>
      <c r="N255" s="22"/>
      <c r="O255" s="22"/>
      <c r="P255" s="22"/>
    </row>
    <row r="256" spans="4:17" ht="15" customHeight="1" thickBot="1" x14ac:dyDescent="0.35">
      <c r="D256" s="499" t="s">
        <v>23</v>
      </c>
      <c r="E256" s="500"/>
      <c r="F256" s="500"/>
      <c r="G256" s="501"/>
      <c r="H256" s="372">
        <f>H255</f>
        <v>0</v>
      </c>
      <c r="I256" s="22"/>
      <c r="J256" s="22"/>
      <c r="K256" s="22"/>
      <c r="L256" s="22"/>
      <c r="M256" s="22"/>
      <c r="N256" s="22"/>
      <c r="O256" s="22"/>
      <c r="P256" s="22"/>
      <c r="Q256" s="22"/>
    </row>
    <row r="257" spans="3:21" ht="15" customHeight="1" thickBot="1" x14ac:dyDescent="0.35">
      <c r="D257" s="502" t="s">
        <v>5975</v>
      </c>
      <c r="E257" s="503"/>
      <c r="F257" s="503"/>
      <c r="G257" s="503"/>
      <c r="H257" s="504"/>
      <c r="I257" s="43"/>
      <c r="J257" s="43"/>
      <c r="K257" s="43"/>
      <c r="L257" s="60"/>
      <c r="M257" s="22"/>
      <c r="N257" s="22"/>
      <c r="O257" s="22"/>
      <c r="P257" s="22"/>
      <c r="Q257" s="22"/>
      <c r="R257" s="22"/>
      <c r="S257" s="22"/>
      <c r="T257" s="22"/>
      <c r="U257" s="22"/>
    </row>
    <row r="258" spans="3:21" ht="15" customHeight="1" thickBot="1" x14ac:dyDescent="0.35">
      <c r="D258" s="414" t="s">
        <v>94</v>
      </c>
      <c r="E258" s="22"/>
      <c r="F258" s="22"/>
      <c r="G258" s="22"/>
      <c r="H258" s="415"/>
      <c r="I258" s="53"/>
      <c r="J258" s="22"/>
      <c r="K258" s="29"/>
      <c r="L258" s="22"/>
      <c r="M258" s="22"/>
      <c r="N258" s="22"/>
      <c r="O258" s="22"/>
      <c r="P258" s="22"/>
      <c r="Q258" s="22"/>
    </row>
    <row r="259" spans="3:21" ht="15" customHeight="1" thickBot="1" x14ac:dyDescent="0.35">
      <c r="D259" s="362" t="s">
        <v>6</v>
      </c>
      <c r="E259" s="24" t="s">
        <v>7</v>
      </c>
      <c r="F259" s="24" t="s">
        <v>8</v>
      </c>
      <c r="G259" s="25" t="s">
        <v>9</v>
      </c>
      <c r="H259" s="363" t="s">
        <v>10</v>
      </c>
      <c r="I259" s="22"/>
      <c r="J259" s="22"/>
      <c r="K259" s="42"/>
      <c r="L259" s="22"/>
      <c r="M259" s="22"/>
      <c r="N259" s="22"/>
      <c r="O259" s="22"/>
      <c r="P259" s="22"/>
      <c r="Q259" s="22"/>
    </row>
    <row r="260" spans="3:21" ht="15" customHeight="1" x14ac:dyDescent="0.3">
      <c r="C260" s="201">
        <v>39</v>
      </c>
      <c r="D260" s="416" t="s">
        <v>78</v>
      </c>
      <c r="E260" s="65" t="s">
        <v>95</v>
      </c>
      <c r="F260" s="65">
        <v>2.6</v>
      </c>
      <c r="G260" s="169">
        <f>VLOOKUP($C260,INSUMOS!$C:$I,6,)</f>
        <v>5.35</v>
      </c>
      <c r="H260" s="417">
        <f>ROUND(G260/F260,2)</f>
        <v>2.06</v>
      </c>
      <c r="I260" s="22"/>
      <c r="J260" s="66">
        <v>3.4929999999999999</v>
      </c>
      <c r="K260" s="67"/>
      <c r="L260" s="47" t="s">
        <v>41</v>
      </c>
      <c r="M260" s="47"/>
      <c r="N260" s="22"/>
      <c r="O260" s="22"/>
      <c r="P260" s="22"/>
      <c r="Q260" s="22"/>
    </row>
    <row r="261" spans="3:21" ht="15" customHeight="1" x14ac:dyDescent="0.3">
      <c r="D261" s="366" t="s">
        <v>123</v>
      </c>
      <c r="E261" s="30" t="s">
        <v>87</v>
      </c>
      <c r="F261" s="81">
        <f>J266*F229</f>
        <v>0</v>
      </c>
      <c r="G261" s="167">
        <f>H260</f>
        <v>2.06</v>
      </c>
      <c r="H261" s="367">
        <f>ROUND(F261*G261,2)</f>
        <v>0</v>
      </c>
      <c r="I261" s="29"/>
      <c r="J261" s="32">
        <v>1.75</v>
      </c>
      <c r="K261" s="67"/>
      <c r="L261" s="47" t="s">
        <v>42</v>
      </c>
      <c r="M261" s="47"/>
      <c r="N261" s="22"/>
      <c r="O261" s="22"/>
      <c r="P261" s="22"/>
      <c r="Q261" s="22"/>
    </row>
    <row r="262" spans="3:21" ht="15" customHeight="1" x14ac:dyDescent="0.3">
      <c r="D262" s="366"/>
      <c r="E262" s="30"/>
      <c r="F262" s="30"/>
      <c r="G262" s="32"/>
      <c r="H262" s="367"/>
      <c r="I262" s="53"/>
      <c r="J262" s="22"/>
      <c r="K262" s="29"/>
      <c r="L262" s="47" t="s">
        <v>43</v>
      </c>
      <c r="M262" s="47"/>
      <c r="N262" s="22"/>
      <c r="O262" s="22"/>
      <c r="P262" s="22"/>
      <c r="Q262" s="22"/>
    </row>
    <row r="263" spans="3:21" ht="15" customHeight="1" x14ac:dyDescent="0.3">
      <c r="D263" s="366" t="s">
        <v>96</v>
      </c>
      <c r="E263" s="30" t="s">
        <v>17</v>
      </c>
      <c r="F263" s="78">
        <v>0.03</v>
      </c>
      <c r="G263" s="32">
        <f>H261</f>
        <v>0</v>
      </c>
      <c r="H263" s="367">
        <f>ROUND((F263*G263),2)</f>
        <v>0</v>
      </c>
      <c r="I263" s="53"/>
      <c r="J263" s="22"/>
      <c r="K263" s="29"/>
      <c r="L263" s="47" t="s">
        <v>44</v>
      </c>
      <c r="M263" s="47"/>
      <c r="N263" s="22"/>
      <c r="O263" s="22"/>
      <c r="P263" s="22"/>
      <c r="Q263" s="22"/>
    </row>
    <row r="264" spans="3:21" ht="15" customHeight="1" thickBot="1" x14ac:dyDescent="0.35">
      <c r="D264" s="418"/>
      <c r="E264" s="68"/>
      <c r="F264" s="68"/>
      <c r="G264" s="69"/>
      <c r="H264" s="367"/>
      <c r="I264" s="22"/>
      <c r="J264" s="22"/>
      <c r="K264" s="22"/>
      <c r="L264" s="22"/>
      <c r="M264" s="22"/>
      <c r="N264" s="22"/>
      <c r="O264" s="22"/>
      <c r="P264" s="22"/>
      <c r="Q264" s="22"/>
    </row>
    <row r="265" spans="3:21" ht="15" customHeight="1" thickBot="1" x14ac:dyDescent="0.35">
      <c r="D265" s="489" t="s">
        <v>23</v>
      </c>
      <c r="E265" s="490"/>
      <c r="F265" s="490"/>
      <c r="G265" s="491"/>
      <c r="H265" s="379">
        <f>H261+H263</f>
        <v>0</v>
      </c>
      <c r="I265" s="22"/>
      <c r="J265" s="22"/>
      <c r="K265" s="22"/>
      <c r="L265" s="22"/>
      <c r="M265" s="22"/>
      <c r="N265" s="22"/>
      <c r="O265" s="22"/>
      <c r="P265" s="22"/>
      <c r="Q265" s="22"/>
    </row>
    <row r="266" spans="3:21" ht="15" customHeight="1" thickBot="1" x14ac:dyDescent="0.35">
      <c r="D266" s="502"/>
      <c r="E266" s="503"/>
      <c r="F266" s="503"/>
      <c r="G266" s="503"/>
      <c r="H266" s="504"/>
      <c r="I266" s="22"/>
      <c r="J266" s="84">
        <f>260*20</f>
        <v>5200</v>
      </c>
      <c r="K266" s="84">
        <f>J252/8</f>
        <v>0</v>
      </c>
      <c r="L266" s="22"/>
      <c r="M266" s="505" t="s">
        <v>5975</v>
      </c>
      <c r="N266" s="503"/>
      <c r="O266" s="503"/>
      <c r="P266" s="503"/>
      <c r="Q266" s="506"/>
    </row>
    <row r="267" spans="3:21" ht="30" customHeight="1" thickBot="1" x14ac:dyDescent="0.35">
      <c r="D267" s="492" t="s">
        <v>9233</v>
      </c>
      <c r="E267" s="493"/>
      <c r="F267" s="493"/>
      <c r="G267" s="494"/>
      <c r="H267" s="401">
        <f>SUM(H232,H239,H256,H265)</f>
        <v>0</v>
      </c>
      <c r="I267" s="62"/>
      <c r="J267" s="22"/>
      <c r="K267" s="22"/>
      <c r="L267" s="22"/>
      <c r="M267" s="22"/>
      <c r="N267" s="22"/>
      <c r="O267" s="22"/>
      <c r="P267" s="22"/>
      <c r="Q267" s="22"/>
    </row>
    <row r="268" spans="3:21" ht="19.95" customHeight="1" x14ac:dyDescent="0.3">
      <c r="D268" s="535" t="str">
        <f>VLOOKUP(C271,INSUMOS!C:O,3,FALSE)</f>
        <v xml:space="preserve">ESCAVADEIRA HIDRAULICA SOBRE ESTEIRAS, CACAMBA 0,62M3, PESO OPERACIONAL 12,61T, POTENCIA LIQUIDA 95HP                                                                                                                                                                                                                                                                                                                                                                                                     </v>
      </c>
      <c r="E268" s="536"/>
      <c r="F268" s="536"/>
      <c r="G268" s="536"/>
      <c r="H268" s="537"/>
      <c r="I268" s="22"/>
      <c r="J268" s="22"/>
      <c r="K268" s="22"/>
      <c r="L268" s="22"/>
      <c r="M268" s="22"/>
      <c r="N268" s="22"/>
      <c r="O268" s="22"/>
      <c r="P268" s="22"/>
      <c r="Q268" s="22"/>
    </row>
    <row r="269" spans="3:21" ht="19.95" customHeight="1" thickBot="1" x14ac:dyDescent="0.35">
      <c r="D269" s="360" t="s">
        <v>33</v>
      </c>
      <c r="E269" s="22"/>
      <c r="F269" s="22"/>
      <c r="G269" s="22"/>
      <c r="H269" s="361"/>
      <c r="I269" s="22"/>
      <c r="J269" s="207">
        <f>H544</f>
        <v>0</v>
      </c>
      <c r="K269" s="22"/>
      <c r="L269" s="22"/>
      <c r="M269" s="22"/>
      <c r="N269" s="22"/>
      <c r="O269" s="22"/>
      <c r="P269" s="22"/>
      <c r="Q269" s="22"/>
    </row>
    <row r="270" spans="3:21" ht="15" customHeight="1" thickBot="1" x14ac:dyDescent="0.35">
      <c r="D270" s="362" t="s">
        <v>6</v>
      </c>
      <c r="E270" s="24" t="s">
        <v>7</v>
      </c>
      <c r="F270" s="24" t="s">
        <v>8</v>
      </c>
      <c r="G270" s="25" t="s">
        <v>9</v>
      </c>
      <c r="H270" s="363" t="s">
        <v>10</v>
      </c>
      <c r="I270" s="62"/>
      <c r="J270" s="22"/>
      <c r="K270" s="22"/>
      <c r="L270" s="22"/>
      <c r="M270" s="22"/>
      <c r="N270" s="22"/>
      <c r="O270" s="22"/>
      <c r="P270" s="22"/>
      <c r="Q270" s="22"/>
    </row>
    <row r="271" spans="3:21" ht="15" customHeight="1" x14ac:dyDescent="0.3">
      <c r="C271" s="201">
        <v>62</v>
      </c>
      <c r="D271" s="406" t="s">
        <v>34</v>
      </c>
      <c r="E271" s="56" t="s">
        <v>35</v>
      </c>
      <c r="F271" s="59"/>
      <c r="G271" s="175">
        <f>J271*(1-$K271)</f>
        <v>243615.24949999998</v>
      </c>
      <c r="H271" s="407">
        <f>ROUND(F271*G271,2)</f>
        <v>0</v>
      </c>
      <c r="I271" s="85"/>
      <c r="J271" s="63" t="str">
        <f>VLOOKUP(C271,INSUMOS!C:I,6,FALSE)</f>
        <v>696.043,57</v>
      </c>
      <c r="K271" s="174">
        <v>0.65</v>
      </c>
      <c r="L271" s="22" t="s">
        <v>5978</v>
      </c>
      <c r="M271" s="22"/>
      <c r="N271" s="22"/>
      <c r="O271" s="22"/>
      <c r="P271" s="22"/>
      <c r="Q271" s="22"/>
    </row>
    <row r="272" spans="3:21" ht="15" customHeight="1" x14ac:dyDescent="0.3">
      <c r="D272" s="406" t="s">
        <v>115</v>
      </c>
      <c r="E272" s="56" t="s">
        <v>17</v>
      </c>
      <c r="F272" s="59">
        <v>100</v>
      </c>
      <c r="G272" s="57">
        <f>H271</f>
        <v>0</v>
      </c>
      <c r="H272" s="407">
        <f>ROUND(G272*(F272/100),2)</f>
        <v>0</v>
      </c>
      <c r="I272" s="58"/>
      <c r="J272" s="63">
        <f>J271*(1-$K$146)</f>
        <v>382823.96350000001</v>
      </c>
      <c r="K272" s="174">
        <v>0.45</v>
      </c>
      <c r="L272" s="22" t="s">
        <v>5979</v>
      </c>
      <c r="M272" s="22"/>
      <c r="N272" s="22"/>
      <c r="O272" s="22"/>
      <c r="P272" s="22"/>
      <c r="Q272" s="22"/>
    </row>
    <row r="273" spans="4:17" ht="15" customHeight="1" thickBot="1" x14ac:dyDescent="0.35">
      <c r="D273" s="406" t="s">
        <v>36</v>
      </c>
      <c r="E273" s="56" t="s">
        <v>11</v>
      </c>
      <c r="F273" s="59">
        <v>12</v>
      </c>
      <c r="G273" s="57">
        <f>H272</f>
        <v>0</v>
      </c>
      <c r="H273" s="407">
        <f>ROUND(G273/F273,2)</f>
        <v>0</v>
      </c>
      <c r="I273" s="58"/>
      <c r="J273" s="22"/>
      <c r="K273" s="22"/>
      <c r="L273" s="22"/>
      <c r="M273" s="22"/>
      <c r="N273" s="22"/>
      <c r="O273" s="22"/>
      <c r="P273" s="22"/>
      <c r="Q273" s="22"/>
    </row>
    <row r="274" spans="4:17" ht="15" customHeight="1" thickBot="1" x14ac:dyDescent="0.35">
      <c r="D274" s="499" t="s">
        <v>23</v>
      </c>
      <c r="E274" s="500"/>
      <c r="F274" s="500"/>
      <c r="G274" s="501"/>
      <c r="H274" s="372">
        <f>H273</f>
        <v>0</v>
      </c>
      <c r="I274" s="22"/>
      <c r="J274" s="22"/>
      <c r="K274" s="22"/>
      <c r="L274" s="22"/>
      <c r="M274" s="22"/>
      <c r="N274" s="22"/>
      <c r="O274" s="22"/>
      <c r="P274" s="22"/>
      <c r="Q274" s="22"/>
    </row>
    <row r="275" spans="4:17" ht="15" customHeight="1" thickBot="1" x14ac:dyDescent="0.35">
      <c r="D275" s="507"/>
      <c r="E275" s="508"/>
      <c r="F275" s="508"/>
      <c r="G275" s="508"/>
      <c r="H275" s="509"/>
      <c r="I275" s="22"/>
      <c r="J275" s="22"/>
      <c r="K275" s="22"/>
      <c r="L275" s="22"/>
      <c r="M275" s="22"/>
      <c r="N275" s="22"/>
      <c r="O275" s="22"/>
      <c r="P275" s="22"/>
      <c r="Q275" s="22"/>
    </row>
    <row r="276" spans="4:17" ht="15" customHeight="1" x14ac:dyDescent="0.3">
      <c r="D276" s="408"/>
      <c r="E276" s="409"/>
      <c r="F276" s="409"/>
      <c r="G276" s="409"/>
      <c r="H276" s="410"/>
      <c r="I276" s="58"/>
      <c r="J276" s="58"/>
      <c r="K276" s="58"/>
      <c r="L276" s="58"/>
      <c r="M276" s="58"/>
      <c r="N276" s="58"/>
      <c r="O276" s="58"/>
      <c r="P276" s="58"/>
      <c r="Q276" s="58"/>
    </row>
    <row r="277" spans="4:17" ht="15" customHeight="1" thickBot="1" x14ac:dyDescent="0.35">
      <c r="D277" s="360" t="s">
        <v>37</v>
      </c>
      <c r="E277" s="22"/>
      <c r="F277" s="22"/>
      <c r="G277" s="22"/>
      <c r="H277" s="361"/>
      <c r="I277" s="58"/>
      <c r="J277" s="22"/>
      <c r="K277" s="22"/>
      <c r="L277" s="22"/>
      <c r="M277" s="22"/>
      <c r="N277" s="22"/>
      <c r="O277" s="22"/>
      <c r="P277" s="22"/>
      <c r="Q277" s="22"/>
    </row>
    <row r="278" spans="4:17" ht="15" customHeight="1" thickBot="1" x14ac:dyDescent="0.35">
      <c r="D278" s="362" t="s">
        <v>6</v>
      </c>
      <c r="E278" s="24" t="s">
        <v>7</v>
      </c>
      <c r="F278" s="24" t="s">
        <v>8</v>
      </c>
      <c r="G278" s="25" t="s">
        <v>9</v>
      </c>
      <c r="H278" s="363" t="s">
        <v>10</v>
      </c>
      <c r="I278" s="55"/>
      <c r="J278" s="22"/>
      <c r="K278" s="22"/>
      <c r="L278" s="22"/>
      <c r="M278" s="22"/>
      <c r="N278" s="22"/>
      <c r="O278" s="22"/>
      <c r="P278" s="22"/>
      <c r="Q278" s="22"/>
    </row>
    <row r="279" spans="4:17" ht="15" customHeight="1" x14ac:dyDescent="0.3">
      <c r="D279" s="406" t="s">
        <v>38</v>
      </c>
      <c r="E279" s="56" t="s">
        <v>35</v>
      </c>
      <c r="F279" s="59">
        <f>F271</f>
        <v>0</v>
      </c>
      <c r="G279" s="63">
        <f>G271</f>
        <v>243615.24949999998</v>
      </c>
      <c r="H279" s="407">
        <f>ROUND(F279*G279,2)</f>
        <v>0</v>
      </c>
      <c r="I279" s="33"/>
      <c r="J279" s="22"/>
      <c r="K279" s="22"/>
      <c r="L279" s="22"/>
      <c r="M279" s="22"/>
      <c r="N279" s="22"/>
      <c r="O279" s="22"/>
      <c r="P279" s="22"/>
      <c r="Q279" s="22"/>
    </row>
    <row r="280" spans="4:17" ht="15" customHeight="1" thickBot="1" x14ac:dyDescent="0.35">
      <c r="D280" s="406" t="s">
        <v>39</v>
      </c>
      <c r="E280" s="56" t="s">
        <v>17</v>
      </c>
      <c r="F280" s="61">
        <v>0.5</v>
      </c>
      <c r="G280" s="57">
        <f>H279</f>
        <v>0</v>
      </c>
      <c r="H280" s="407">
        <f>ROUND(G280*(F280/100),2)</f>
        <v>0</v>
      </c>
      <c r="I280" s="33"/>
      <c r="J280" s="22"/>
      <c r="K280" s="22"/>
      <c r="L280" s="22"/>
      <c r="M280" s="22"/>
      <c r="N280" s="22"/>
      <c r="O280" s="22"/>
      <c r="P280" s="22"/>
      <c r="Q280" s="22"/>
    </row>
    <row r="281" spans="4:17" ht="15" customHeight="1" thickBot="1" x14ac:dyDescent="0.35">
      <c r="D281" s="489" t="s">
        <v>23</v>
      </c>
      <c r="E281" s="490"/>
      <c r="F281" s="490"/>
      <c r="G281" s="491"/>
      <c r="H281" s="379">
        <f>H280</f>
        <v>0</v>
      </c>
      <c r="I281" s="33"/>
      <c r="J281" s="22"/>
      <c r="K281" s="22"/>
      <c r="L281" s="22"/>
      <c r="M281" s="22"/>
      <c r="N281" s="22"/>
      <c r="O281" s="22"/>
      <c r="P281" s="22"/>
      <c r="Q281" s="22"/>
    </row>
    <row r="282" spans="4:17" ht="15" customHeight="1" thickBot="1" x14ac:dyDescent="0.35">
      <c r="D282" s="360" t="s">
        <v>93</v>
      </c>
      <c r="E282" s="22"/>
      <c r="F282" s="22"/>
      <c r="G282" s="22"/>
      <c r="H282" s="361"/>
      <c r="I282" s="22"/>
      <c r="J282" s="22"/>
      <c r="K282" s="22"/>
      <c r="L282" s="22"/>
      <c r="M282" s="22"/>
      <c r="N282" s="22"/>
      <c r="O282" s="22"/>
      <c r="P282" s="22"/>
      <c r="Q282" s="22"/>
    </row>
    <row r="283" spans="4:17" ht="15" customHeight="1" thickBot="1" x14ac:dyDescent="0.35">
      <c r="D283" s="362" t="s">
        <v>6</v>
      </c>
      <c r="E283" s="24" t="s">
        <v>7</v>
      </c>
      <c r="F283" s="24" t="s">
        <v>8</v>
      </c>
      <c r="G283" s="25" t="s">
        <v>9</v>
      </c>
      <c r="H283" s="363" t="s">
        <v>10</v>
      </c>
      <c r="I283" s="55"/>
      <c r="J283" s="22"/>
      <c r="K283" s="22"/>
      <c r="L283" s="22"/>
      <c r="M283" s="22"/>
      <c r="N283" s="22"/>
      <c r="O283" s="22"/>
      <c r="P283" s="22"/>
      <c r="Q283" s="22"/>
    </row>
    <row r="284" spans="4:17" ht="15" customHeight="1" x14ac:dyDescent="0.3">
      <c r="D284" s="406" t="s">
        <v>34</v>
      </c>
      <c r="E284" s="56" t="s">
        <v>35</v>
      </c>
      <c r="F284" s="59">
        <f>F279</f>
        <v>0</v>
      </c>
      <c r="G284" s="63">
        <f>G271</f>
        <v>243615.24949999998</v>
      </c>
      <c r="H284" s="411">
        <f>ROUND(F284*G284,2)</f>
        <v>0</v>
      </c>
      <c r="I284" s="22"/>
      <c r="J284" s="22"/>
      <c r="K284" s="22"/>
      <c r="L284" s="22"/>
      <c r="M284" s="22"/>
      <c r="N284" s="22"/>
      <c r="O284" s="22"/>
      <c r="P284" s="22"/>
      <c r="Q284" s="22"/>
    </row>
    <row r="285" spans="4:17" ht="15" customHeight="1" x14ac:dyDescent="0.3">
      <c r="D285" s="406" t="s">
        <v>114</v>
      </c>
      <c r="E285" s="56" t="s">
        <v>17</v>
      </c>
      <c r="F285" s="59">
        <v>1</v>
      </c>
      <c r="G285" s="57">
        <f>H284</f>
        <v>0</v>
      </c>
      <c r="H285" s="407">
        <f>ROUND((G285*F285)/100,2)</f>
        <v>0</v>
      </c>
      <c r="I285" s="22"/>
      <c r="J285" s="64"/>
      <c r="K285" s="22"/>
      <c r="L285" s="22"/>
      <c r="M285" s="22"/>
      <c r="N285" s="22"/>
      <c r="O285" s="22"/>
      <c r="P285" s="22"/>
      <c r="Q285" s="22"/>
    </row>
    <row r="286" spans="4:17" ht="15" customHeight="1" x14ac:dyDescent="0.3">
      <c r="D286" s="406" t="s">
        <v>5972</v>
      </c>
      <c r="E286" s="56" t="s">
        <v>5963</v>
      </c>
      <c r="F286" s="59">
        <v>1</v>
      </c>
      <c r="G286" s="57">
        <f>H285/12</f>
        <v>0</v>
      </c>
      <c r="H286" s="407">
        <f>F286*G286</f>
        <v>0</v>
      </c>
      <c r="I286" s="22"/>
      <c r="J286" s="64"/>
      <c r="K286" s="22"/>
      <c r="L286" s="22"/>
      <c r="M286" s="22"/>
      <c r="N286" s="22"/>
      <c r="O286" s="22"/>
      <c r="P286" s="22"/>
      <c r="Q286" s="22"/>
    </row>
    <row r="287" spans="4:17" ht="15" customHeight="1" x14ac:dyDescent="0.3">
      <c r="D287" s="406" t="s">
        <v>85</v>
      </c>
      <c r="E287" s="56"/>
      <c r="F287" s="56"/>
      <c r="G287" s="57"/>
      <c r="H287" s="412"/>
      <c r="I287" s="22"/>
      <c r="J287" s="22"/>
      <c r="K287" s="22"/>
      <c r="L287" s="22"/>
      <c r="M287" s="22"/>
      <c r="N287" s="22"/>
      <c r="O287" s="22"/>
      <c r="P287" s="22"/>
      <c r="Q287" s="22"/>
    </row>
    <row r="288" spans="4:17" ht="15" customHeight="1" x14ac:dyDescent="0.3">
      <c r="D288" s="406" t="s">
        <v>79</v>
      </c>
      <c r="E288" s="56" t="s">
        <v>35</v>
      </c>
      <c r="F288" s="123">
        <v>1</v>
      </c>
      <c r="G288" s="173">
        <v>1650</v>
      </c>
      <c r="H288" s="407">
        <f>F288*G288</f>
        <v>1650</v>
      </c>
      <c r="I288" s="22"/>
      <c r="J288" s="22"/>
      <c r="K288" s="22"/>
      <c r="L288" s="22"/>
      <c r="M288" s="22"/>
      <c r="N288" s="22"/>
      <c r="O288" s="22"/>
      <c r="P288" s="22"/>
      <c r="Q288" s="22"/>
    </row>
    <row r="289" spans="3:21" ht="15" customHeight="1" x14ac:dyDescent="0.3">
      <c r="D289" s="406" t="s">
        <v>80</v>
      </c>
      <c r="E289" s="56" t="s">
        <v>35</v>
      </c>
      <c r="F289" s="59">
        <f>F288*3</f>
        <v>3</v>
      </c>
      <c r="G289" s="57">
        <v>300</v>
      </c>
      <c r="H289" s="407">
        <f>F289*G289</f>
        <v>900</v>
      </c>
      <c r="I289" s="22"/>
      <c r="J289" s="22"/>
      <c r="K289" s="22"/>
      <c r="L289" s="22"/>
      <c r="M289" s="22"/>
      <c r="N289" s="22"/>
      <c r="O289" s="22"/>
      <c r="P289" s="22"/>
      <c r="Q289" s="22"/>
    </row>
    <row r="290" spans="3:21" ht="15" customHeight="1" x14ac:dyDescent="0.3">
      <c r="D290" s="406" t="s">
        <v>88</v>
      </c>
      <c r="E290" s="56"/>
      <c r="F290" s="59"/>
      <c r="G290" s="57"/>
      <c r="H290" s="407">
        <f>SUM(H288:H289)*F271</f>
        <v>0</v>
      </c>
      <c r="I290" s="22"/>
      <c r="J290" s="22"/>
      <c r="K290" s="22"/>
      <c r="L290" s="22"/>
      <c r="M290" s="22"/>
      <c r="N290" s="22"/>
      <c r="O290" s="22"/>
      <c r="P290" s="22"/>
      <c r="Q290" s="22"/>
    </row>
    <row r="291" spans="3:21" ht="15" customHeight="1" x14ac:dyDescent="0.3">
      <c r="D291" s="406" t="s">
        <v>86</v>
      </c>
      <c r="E291" s="56" t="s">
        <v>87</v>
      </c>
      <c r="F291" s="56"/>
      <c r="G291" s="59">
        <v>80000</v>
      </c>
      <c r="H291" s="407"/>
      <c r="I291" s="22"/>
      <c r="J291" s="22"/>
      <c r="K291" s="22"/>
      <c r="L291" s="22"/>
      <c r="M291" s="22"/>
      <c r="N291" s="22"/>
      <c r="O291" s="22"/>
      <c r="P291" s="22"/>
      <c r="Q291" s="22"/>
    </row>
    <row r="292" spans="3:21" ht="15" customHeight="1" x14ac:dyDescent="0.3">
      <c r="D292" s="406" t="s">
        <v>89</v>
      </c>
      <c r="E292" s="59"/>
      <c r="F292" s="59"/>
      <c r="G292" s="57"/>
      <c r="H292" s="407">
        <f>ROUND(H290/G291,2)</f>
        <v>0</v>
      </c>
      <c r="I292" s="22"/>
      <c r="J292" s="22"/>
      <c r="K292" s="22"/>
      <c r="L292" s="22"/>
      <c r="M292" s="22"/>
      <c r="N292" s="22"/>
      <c r="O292" s="22"/>
      <c r="P292" s="22"/>
    </row>
    <row r="293" spans="3:21" ht="15" customHeight="1" x14ac:dyDescent="0.3">
      <c r="D293" s="406" t="s">
        <v>90</v>
      </c>
      <c r="E293" s="56" t="s">
        <v>91</v>
      </c>
      <c r="F293" s="56"/>
      <c r="G293" s="59">
        <f>AVERAGE(J293:K293)</f>
        <v>7.5</v>
      </c>
      <c r="H293" s="407"/>
      <c r="I293" s="22"/>
      <c r="J293" s="22">
        <v>5</v>
      </c>
      <c r="K293" s="22">
        <v>10</v>
      </c>
      <c r="L293" s="22"/>
      <c r="M293" s="22"/>
      <c r="N293" s="22"/>
      <c r="O293" s="22"/>
      <c r="P293" s="22"/>
    </row>
    <row r="294" spans="3:21" ht="15" customHeight="1" x14ac:dyDescent="0.3">
      <c r="D294" s="406" t="s">
        <v>122</v>
      </c>
      <c r="E294" s="56" t="s">
        <v>92</v>
      </c>
      <c r="F294" s="56"/>
      <c r="G294" s="59">
        <f>J294*2*26</f>
        <v>0</v>
      </c>
      <c r="H294" s="407"/>
      <c r="I294" s="22"/>
      <c r="J294" s="84">
        <f>qtd!F151/1000</f>
        <v>0</v>
      </c>
      <c r="K294" s="22">
        <v>12</v>
      </c>
      <c r="L294" s="22" t="s">
        <v>5971</v>
      </c>
      <c r="M294" s="22"/>
      <c r="N294" s="22"/>
      <c r="O294" s="22"/>
      <c r="P294" s="22"/>
    </row>
    <row r="295" spans="3:21" ht="15" customHeight="1" x14ac:dyDescent="0.3">
      <c r="D295" s="406" t="s">
        <v>81</v>
      </c>
      <c r="E295" s="56" t="s">
        <v>11</v>
      </c>
      <c r="F295" s="59"/>
      <c r="G295" s="57"/>
      <c r="H295" s="407">
        <f>ROUND(H292*G294,2)</f>
        <v>0</v>
      </c>
      <c r="I295" s="22"/>
      <c r="J295" s="84"/>
      <c r="K295" s="22"/>
      <c r="L295" s="22"/>
      <c r="M295" s="22"/>
      <c r="N295" s="22"/>
      <c r="O295" s="22"/>
      <c r="P295" s="22"/>
    </row>
    <row r="296" spans="3:21" ht="15" customHeight="1" x14ac:dyDescent="0.3">
      <c r="D296" s="406"/>
      <c r="E296" s="56"/>
      <c r="F296" s="59"/>
      <c r="G296" s="57"/>
      <c r="H296" s="407"/>
      <c r="I296" s="22"/>
      <c r="J296" s="22"/>
      <c r="K296" s="22"/>
      <c r="L296" s="22"/>
      <c r="M296" s="22"/>
      <c r="N296" s="22"/>
      <c r="O296" s="22"/>
      <c r="P296" s="22"/>
    </row>
    <row r="297" spans="3:21" ht="15" customHeight="1" thickBot="1" x14ac:dyDescent="0.35">
      <c r="D297" s="413" t="s">
        <v>84</v>
      </c>
      <c r="E297" s="56" t="s">
        <v>11</v>
      </c>
      <c r="F297" s="59">
        <v>1</v>
      </c>
      <c r="G297" s="57">
        <f>H286+H295+H290</f>
        <v>0</v>
      </c>
      <c r="H297" s="407">
        <f>ROUND(G297/F297,2)</f>
        <v>0</v>
      </c>
      <c r="I297" s="22"/>
      <c r="J297" s="22"/>
      <c r="K297" s="22"/>
      <c r="L297" s="22"/>
      <c r="M297" s="22"/>
      <c r="N297" s="22"/>
      <c r="O297" s="22"/>
      <c r="P297" s="22"/>
    </row>
    <row r="298" spans="3:21" ht="15" customHeight="1" thickBot="1" x14ac:dyDescent="0.35">
      <c r="D298" s="499" t="s">
        <v>23</v>
      </c>
      <c r="E298" s="500"/>
      <c r="F298" s="500"/>
      <c r="G298" s="501"/>
      <c r="H298" s="372">
        <f>H297</f>
        <v>0</v>
      </c>
      <c r="I298" s="22"/>
      <c r="J298" s="22"/>
      <c r="K298" s="22"/>
      <c r="L298" s="22"/>
      <c r="M298" s="22"/>
      <c r="N298" s="22"/>
      <c r="O298" s="22"/>
      <c r="P298" s="22"/>
      <c r="Q298" s="22"/>
    </row>
    <row r="299" spans="3:21" ht="15" customHeight="1" thickBot="1" x14ac:dyDescent="0.35">
      <c r="D299" s="502" t="s">
        <v>5975</v>
      </c>
      <c r="E299" s="503"/>
      <c r="F299" s="503"/>
      <c r="G299" s="503"/>
      <c r="H299" s="504"/>
      <c r="I299" s="43"/>
      <c r="J299" s="43"/>
      <c r="K299" s="43"/>
      <c r="L299" s="60"/>
      <c r="M299" s="22"/>
      <c r="N299" s="22"/>
      <c r="O299" s="22"/>
      <c r="P299" s="22"/>
      <c r="Q299" s="22"/>
      <c r="R299" s="22"/>
      <c r="S299" s="22"/>
      <c r="T299" s="22"/>
      <c r="U299" s="22"/>
    </row>
    <row r="300" spans="3:21" ht="15" customHeight="1" thickBot="1" x14ac:dyDescent="0.35">
      <c r="D300" s="414" t="s">
        <v>94</v>
      </c>
      <c r="E300" s="22"/>
      <c r="F300" s="22"/>
      <c r="G300" s="22"/>
      <c r="H300" s="415"/>
      <c r="I300" s="53"/>
      <c r="J300" s="22"/>
      <c r="K300" s="29"/>
      <c r="L300" s="22"/>
      <c r="M300" s="22"/>
      <c r="N300" s="22"/>
      <c r="O300" s="22"/>
      <c r="P300" s="22"/>
      <c r="Q300" s="22"/>
    </row>
    <row r="301" spans="3:21" ht="15" customHeight="1" thickBot="1" x14ac:dyDescent="0.35">
      <c r="D301" s="362" t="s">
        <v>6</v>
      </c>
      <c r="E301" s="24" t="s">
        <v>7</v>
      </c>
      <c r="F301" s="24" t="s">
        <v>8</v>
      </c>
      <c r="G301" s="25" t="s">
        <v>9</v>
      </c>
      <c r="H301" s="363" t="s">
        <v>10</v>
      </c>
      <c r="I301" s="22"/>
      <c r="J301" s="22"/>
      <c r="K301" s="42"/>
      <c r="L301" s="22"/>
      <c r="M301" s="22"/>
      <c r="N301" s="22"/>
      <c r="O301" s="22"/>
      <c r="P301" s="22"/>
      <c r="Q301" s="22"/>
    </row>
    <row r="302" spans="3:21" ht="15" customHeight="1" x14ac:dyDescent="0.3">
      <c r="C302" s="201">
        <v>39</v>
      </c>
      <c r="D302" s="416" t="s">
        <v>78</v>
      </c>
      <c r="E302" s="65" t="s">
        <v>95</v>
      </c>
      <c r="F302" s="65">
        <v>2.6</v>
      </c>
      <c r="G302" s="169">
        <f>VLOOKUP($C302,INSUMOS!$C:$I,6,)</f>
        <v>5.35</v>
      </c>
      <c r="H302" s="417">
        <f>ROUND(G302/F302,2)</f>
        <v>2.06</v>
      </c>
      <c r="I302" s="22"/>
      <c r="J302" s="66">
        <v>3.4929999999999999</v>
      </c>
      <c r="K302" s="67"/>
      <c r="L302" s="47" t="s">
        <v>41</v>
      </c>
      <c r="M302" s="47"/>
      <c r="N302" s="22"/>
      <c r="O302" s="22"/>
      <c r="P302" s="22"/>
      <c r="Q302" s="22"/>
    </row>
    <row r="303" spans="3:21" ht="15" customHeight="1" x14ac:dyDescent="0.3">
      <c r="D303" s="366" t="s">
        <v>123</v>
      </c>
      <c r="E303" s="30" t="s">
        <v>87</v>
      </c>
      <c r="F303" s="81">
        <f>J308*F271</f>
        <v>0</v>
      </c>
      <c r="G303" s="167">
        <f>H302</f>
        <v>2.06</v>
      </c>
      <c r="H303" s="367">
        <f>ROUND(F303*G303,2)</f>
        <v>0</v>
      </c>
      <c r="I303" s="29"/>
      <c r="J303" s="32">
        <v>1.75</v>
      </c>
      <c r="K303" s="67"/>
      <c r="L303" s="47" t="s">
        <v>42</v>
      </c>
      <c r="M303" s="47"/>
      <c r="N303" s="22"/>
      <c r="O303" s="22"/>
      <c r="P303" s="22"/>
      <c r="Q303" s="22"/>
    </row>
    <row r="304" spans="3:21" ht="15" customHeight="1" x14ac:dyDescent="0.3">
      <c r="D304" s="366"/>
      <c r="E304" s="30"/>
      <c r="F304" s="30"/>
      <c r="G304" s="32"/>
      <c r="H304" s="367"/>
      <c r="I304" s="53"/>
      <c r="J304" s="22"/>
      <c r="K304" s="29"/>
      <c r="L304" s="47" t="s">
        <v>43</v>
      </c>
      <c r="M304" s="47"/>
      <c r="N304" s="22"/>
      <c r="O304" s="22"/>
      <c r="P304" s="22"/>
      <c r="Q304" s="22"/>
    </row>
    <row r="305" spans="3:17" ht="15" customHeight="1" x14ac:dyDescent="0.3">
      <c r="D305" s="366" t="s">
        <v>96</v>
      </c>
      <c r="E305" s="30" t="s">
        <v>17</v>
      </c>
      <c r="F305" s="78">
        <v>0.03</v>
      </c>
      <c r="G305" s="32">
        <f>H303</f>
        <v>0</v>
      </c>
      <c r="H305" s="367">
        <f>ROUND((F305*G305),2)</f>
        <v>0</v>
      </c>
      <c r="I305" s="53"/>
      <c r="J305" s="22"/>
      <c r="K305" s="29"/>
      <c r="L305" s="47" t="s">
        <v>44</v>
      </c>
      <c r="M305" s="47"/>
      <c r="N305" s="22"/>
      <c r="O305" s="22"/>
      <c r="P305" s="22"/>
      <c r="Q305" s="22"/>
    </row>
    <row r="306" spans="3:17" ht="15" customHeight="1" thickBot="1" x14ac:dyDescent="0.35">
      <c r="D306" s="418"/>
      <c r="E306" s="68"/>
      <c r="F306" s="68"/>
      <c r="G306" s="69"/>
      <c r="H306" s="367"/>
      <c r="I306" s="22"/>
      <c r="J306" s="22"/>
      <c r="K306" s="22"/>
      <c r="L306" s="22"/>
      <c r="M306" s="22"/>
      <c r="N306" s="22"/>
      <c r="O306" s="22"/>
      <c r="P306" s="22"/>
      <c r="Q306" s="22"/>
    </row>
    <row r="307" spans="3:17" ht="15" customHeight="1" thickBot="1" x14ac:dyDescent="0.35">
      <c r="D307" s="489" t="s">
        <v>23</v>
      </c>
      <c r="E307" s="490"/>
      <c r="F307" s="490"/>
      <c r="G307" s="491"/>
      <c r="H307" s="379">
        <f>H303+H305</f>
        <v>0</v>
      </c>
      <c r="I307" s="22"/>
      <c r="J307" s="22"/>
      <c r="K307" s="22"/>
      <c r="L307" s="22"/>
      <c r="M307" s="22"/>
      <c r="N307" s="22"/>
      <c r="O307" s="22"/>
      <c r="P307" s="22"/>
      <c r="Q307" s="22"/>
    </row>
    <row r="308" spans="3:17" ht="15" customHeight="1" thickBot="1" x14ac:dyDescent="0.35">
      <c r="D308" s="502"/>
      <c r="E308" s="503"/>
      <c r="F308" s="503"/>
      <c r="G308" s="503"/>
      <c r="H308" s="504"/>
      <c r="I308" s="22"/>
      <c r="J308" s="84">
        <f>260*20</f>
        <v>5200</v>
      </c>
      <c r="K308" s="84">
        <f>J294/8</f>
        <v>0</v>
      </c>
      <c r="L308" s="22"/>
      <c r="M308" s="505" t="s">
        <v>5975</v>
      </c>
      <c r="N308" s="503"/>
      <c r="O308" s="503"/>
      <c r="P308" s="503"/>
      <c r="Q308" s="506"/>
    </row>
    <row r="309" spans="3:17" ht="30" customHeight="1" thickBot="1" x14ac:dyDescent="0.35">
      <c r="D309" s="492" t="s">
        <v>9233</v>
      </c>
      <c r="E309" s="493"/>
      <c r="F309" s="493"/>
      <c r="G309" s="494"/>
      <c r="H309" s="401">
        <f>SUM(H274,H281,H298,H307)</f>
        <v>0</v>
      </c>
      <c r="I309" s="62"/>
      <c r="J309" s="22"/>
      <c r="K309" s="22"/>
      <c r="L309" s="22"/>
      <c r="M309" s="22"/>
      <c r="N309" s="22"/>
      <c r="O309" s="22"/>
      <c r="P309" s="22"/>
      <c r="Q309" s="22"/>
    </row>
    <row r="310" spans="3:17" ht="19.95" customHeight="1" x14ac:dyDescent="0.3">
      <c r="D310" s="495" t="str">
        <f>VLOOKUP(C313,INSUMOS!C:O,3,FALSE)</f>
        <v>Balança rodoviária - 80.000 kg</v>
      </c>
      <c r="E310" s="496"/>
      <c r="F310" s="496"/>
      <c r="G310" s="496"/>
      <c r="H310" s="497"/>
      <c r="I310" s="22"/>
      <c r="J310" s="22"/>
      <c r="K310" s="22"/>
      <c r="L310" s="22"/>
      <c r="M310" s="22"/>
      <c r="N310" s="22"/>
      <c r="O310" s="22"/>
      <c r="P310" s="22"/>
      <c r="Q310" s="22"/>
    </row>
    <row r="311" spans="3:17" ht="19.95" customHeight="1" thickBot="1" x14ac:dyDescent="0.35">
      <c r="D311" s="360" t="s">
        <v>6039</v>
      </c>
      <c r="E311" s="22"/>
      <c r="F311" s="22"/>
      <c r="G311" s="22"/>
      <c r="H311" s="419"/>
      <c r="I311" s="22"/>
      <c r="J311" s="22"/>
      <c r="K311" s="22"/>
      <c r="L311" s="22"/>
      <c r="M311" s="22"/>
      <c r="N311" s="22"/>
      <c r="O311" s="22"/>
      <c r="P311" s="22"/>
      <c r="Q311" s="22"/>
    </row>
    <row r="312" spans="3:17" ht="15" customHeight="1" thickBot="1" x14ac:dyDescent="0.35">
      <c r="D312" s="362" t="s">
        <v>6</v>
      </c>
      <c r="E312" s="24" t="s">
        <v>7</v>
      </c>
      <c r="F312" s="24" t="s">
        <v>8</v>
      </c>
      <c r="G312" s="25" t="s">
        <v>9</v>
      </c>
      <c r="H312" s="363" t="s">
        <v>10</v>
      </c>
      <c r="I312" s="62"/>
      <c r="J312" s="22"/>
      <c r="K312" s="22"/>
      <c r="L312" s="22"/>
      <c r="M312" s="22"/>
      <c r="N312" s="22"/>
      <c r="O312" s="22"/>
      <c r="P312" s="22"/>
      <c r="Q312" s="22"/>
    </row>
    <row r="313" spans="3:17" ht="15" customHeight="1" x14ac:dyDescent="0.3">
      <c r="C313" s="201">
        <v>35</v>
      </c>
      <c r="D313" s="406" t="s">
        <v>34</v>
      </c>
      <c r="E313" s="56" t="s">
        <v>35</v>
      </c>
      <c r="F313" s="59"/>
      <c r="G313" s="175">
        <f>J313*(1-$K313)</f>
        <v>19386.954000000002</v>
      </c>
      <c r="H313" s="407">
        <f>F313*G313</f>
        <v>0</v>
      </c>
      <c r="I313" s="58"/>
      <c r="J313" s="63">
        <f>VLOOKUP(C313,INSUMOS!C:I,6,FALSE)</f>
        <v>129246.36</v>
      </c>
      <c r="K313" s="174">
        <v>0.85</v>
      </c>
      <c r="L313" s="22" t="s">
        <v>5978</v>
      </c>
      <c r="M313" s="22"/>
      <c r="N313" s="22"/>
      <c r="O313" s="22"/>
      <c r="P313" s="22"/>
      <c r="Q313" s="22"/>
    </row>
    <row r="314" spans="3:17" ht="15" customHeight="1" x14ac:dyDescent="0.3">
      <c r="D314" s="406" t="s">
        <v>115</v>
      </c>
      <c r="E314" s="56" t="s">
        <v>17</v>
      </c>
      <c r="F314" s="59">
        <v>100</v>
      </c>
      <c r="G314" s="57">
        <f>H313</f>
        <v>0</v>
      </c>
      <c r="H314" s="407">
        <f>ROUND(G314*(F314/100),2)</f>
        <v>0</v>
      </c>
      <c r="I314" s="58"/>
      <c r="J314" s="63">
        <f>J313*(1-$K$146)</f>
        <v>71085.498000000007</v>
      </c>
      <c r="K314" s="174">
        <v>0.45</v>
      </c>
      <c r="L314" s="22" t="s">
        <v>5979</v>
      </c>
      <c r="M314" s="22"/>
      <c r="N314" s="22"/>
      <c r="O314" s="22"/>
      <c r="P314" s="22"/>
      <c r="Q314" s="22"/>
    </row>
    <row r="315" spans="3:17" ht="15" customHeight="1" thickBot="1" x14ac:dyDescent="0.35">
      <c r="D315" s="406" t="s">
        <v>36</v>
      </c>
      <c r="E315" s="56" t="s">
        <v>11</v>
      </c>
      <c r="F315" s="59">
        <v>12</v>
      </c>
      <c r="G315" s="57">
        <f>H314</f>
        <v>0</v>
      </c>
      <c r="H315" s="407">
        <f>ROUND(G315/F315,2)</f>
        <v>0</v>
      </c>
      <c r="I315" s="58"/>
      <c r="J315" s="22"/>
      <c r="K315" s="22"/>
      <c r="L315" s="22"/>
      <c r="M315" s="22"/>
      <c r="N315" s="22"/>
      <c r="O315" s="22"/>
      <c r="P315" s="22"/>
      <c r="Q315" s="22"/>
    </row>
    <row r="316" spans="3:17" ht="15" customHeight="1" thickBot="1" x14ac:dyDescent="0.35">
      <c r="D316" s="489" t="s">
        <v>23</v>
      </c>
      <c r="E316" s="490"/>
      <c r="F316" s="490"/>
      <c r="G316" s="491"/>
      <c r="H316" s="379">
        <f>SUBTOTAL(9,H315)</f>
        <v>0</v>
      </c>
      <c r="I316" s="185"/>
      <c r="J316" s="22"/>
      <c r="K316" s="22"/>
      <c r="L316" s="22"/>
      <c r="M316" s="22"/>
      <c r="N316" s="22"/>
      <c r="O316" s="22"/>
      <c r="P316" s="22"/>
      <c r="Q316" s="22"/>
    </row>
    <row r="317" spans="3:17" ht="19.95" customHeight="1" x14ac:dyDescent="0.3">
      <c r="D317" s="408"/>
      <c r="E317" s="409"/>
      <c r="F317" s="409"/>
      <c r="G317" s="409"/>
      <c r="H317" s="410"/>
      <c r="I317" s="58"/>
      <c r="J317" s="58"/>
      <c r="K317" s="58"/>
      <c r="L317" s="58"/>
      <c r="M317" s="58"/>
      <c r="N317" s="58"/>
      <c r="O317" s="58"/>
      <c r="P317" s="58"/>
      <c r="Q317" s="58"/>
    </row>
    <row r="318" spans="3:17" ht="19.95" customHeight="1" thickBot="1" x14ac:dyDescent="0.35">
      <c r="D318" s="360" t="s">
        <v>6040</v>
      </c>
      <c r="E318" s="22"/>
      <c r="F318" s="22"/>
      <c r="G318" s="22"/>
      <c r="H318" s="419"/>
      <c r="I318" s="58"/>
      <c r="J318" s="22"/>
      <c r="K318" s="22"/>
      <c r="L318" s="22"/>
      <c r="M318" s="22"/>
      <c r="N318" s="22"/>
      <c r="O318" s="22"/>
      <c r="P318" s="22"/>
      <c r="Q318" s="22"/>
    </row>
    <row r="319" spans="3:17" ht="15" customHeight="1" thickBot="1" x14ac:dyDescent="0.35">
      <c r="D319" s="362" t="s">
        <v>6</v>
      </c>
      <c r="E319" s="24" t="s">
        <v>7</v>
      </c>
      <c r="F319" s="24" t="s">
        <v>8</v>
      </c>
      <c r="G319" s="25" t="s">
        <v>9</v>
      </c>
      <c r="H319" s="363" t="s">
        <v>10</v>
      </c>
      <c r="I319" s="55"/>
      <c r="J319" s="22"/>
      <c r="K319" s="22"/>
      <c r="L319" s="22"/>
      <c r="M319" s="22"/>
      <c r="N319" s="22"/>
      <c r="O319" s="22"/>
      <c r="P319" s="22"/>
      <c r="Q319" s="22"/>
    </row>
    <row r="320" spans="3:17" ht="15" customHeight="1" x14ac:dyDescent="0.3">
      <c r="D320" s="406" t="s">
        <v>38</v>
      </c>
      <c r="E320" s="56" t="s">
        <v>35</v>
      </c>
      <c r="F320" s="59">
        <f>F313</f>
        <v>0</v>
      </c>
      <c r="G320" s="57">
        <f>G313</f>
        <v>19386.954000000002</v>
      </c>
      <c r="H320" s="407">
        <f>F320*G320</f>
        <v>0</v>
      </c>
      <c r="I320" s="33"/>
      <c r="J320" s="22"/>
      <c r="K320" s="22"/>
      <c r="L320" s="22"/>
      <c r="M320" s="22"/>
      <c r="N320" s="22"/>
      <c r="O320" s="22"/>
      <c r="P320" s="22"/>
      <c r="Q320" s="22"/>
    </row>
    <row r="321" spans="3:17" ht="15" customHeight="1" thickBot="1" x14ac:dyDescent="0.35">
      <c r="D321" s="406" t="s">
        <v>39</v>
      </c>
      <c r="E321" s="56" t="s">
        <v>17</v>
      </c>
      <c r="F321" s="61">
        <v>0.5</v>
      </c>
      <c r="G321" s="57">
        <f>H320</f>
        <v>0</v>
      </c>
      <c r="H321" s="407">
        <f>ROUND(G321*(F321/100),2)</f>
        <v>0</v>
      </c>
      <c r="I321" s="33"/>
      <c r="J321" s="22"/>
      <c r="K321" s="22"/>
      <c r="L321" s="22"/>
      <c r="M321" s="22"/>
      <c r="N321" s="22"/>
      <c r="O321" s="22"/>
      <c r="P321" s="22"/>
      <c r="Q321" s="22"/>
    </row>
    <row r="322" spans="3:17" ht="15" customHeight="1" thickBot="1" x14ac:dyDescent="0.35">
      <c r="D322" s="489" t="s">
        <v>23</v>
      </c>
      <c r="E322" s="490"/>
      <c r="F322" s="490"/>
      <c r="G322" s="491"/>
      <c r="H322" s="379">
        <f>SUBTOTAL(9,H321)</f>
        <v>0</v>
      </c>
      <c r="I322" s="185"/>
      <c r="J322" s="22"/>
      <c r="K322" s="22"/>
      <c r="L322" s="22"/>
      <c r="M322" s="22"/>
      <c r="N322" s="22"/>
      <c r="O322" s="22"/>
      <c r="P322" s="22"/>
      <c r="Q322" s="22"/>
    </row>
    <row r="323" spans="3:17" ht="15" customHeight="1" thickBot="1" x14ac:dyDescent="0.35">
      <c r="D323" s="380"/>
      <c r="E323" s="79"/>
      <c r="F323" s="79"/>
      <c r="G323" s="80"/>
      <c r="H323" s="379"/>
      <c r="I323" s="33"/>
      <c r="J323" s="22"/>
      <c r="K323" s="22"/>
      <c r="L323" s="22"/>
      <c r="M323" s="22"/>
      <c r="N323" s="22"/>
      <c r="O323" s="22"/>
      <c r="P323" s="22"/>
      <c r="Q323" s="22"/>
    </row>
    <row r="324" spans="3:17" ht="15" customHeight="1" thickBot="1" x14ac:dyDescent="0.35">
      <c r="D324" s="498" t="s">
        <v>6038</v>
      </c>
      <c r="E324" s="490"/>
      <c r="F324" s="490"/>
      <c r="G324" s="491"/>
      <c r="H324" s="379">
        <f>SUM(H322,H316)</f>
        <v>0</v>
      </c>
      <c r="I324" s="62"/>
      <c r="J324" s="22"/>
      <c r="K324" s="22"/>
      <c r="L324" s="22"/>
      <c r="M324" s="22"/>
      <c r="N324" s="22"/>
      <c r="O324" s="22"/>
      <c r="P324" s="22"/>
      <c r="Q324" s="22"/>
    </row>
    <row r="325" spans="3:17" ht="15" customHeight="1" thickBot="1" x14ac:dyDescent="0.35">
      <c r="D325" s="400"/>
      <c r="E325" s="22"/>
      <c r="F325" s="22"/>
      <c r="G325" s="22"/>
      <c r="H325" s="361"/>
      <c r="I325" s="22"/>
      <c r="J325" s="22"/>
      <c r="K325" s="22"/>
      <c r="L325" s="22"/>
      <c r="M325" s="22"/>
      <c r="N325" s="22"/>
      <c r="O325" s="22"/>
      <c r="P325" s="22"/>
      <c r="Q325" s="22"/>
    </row>
    <row r="326" spans="3:17" ht="30" customHeight="1" thickBot="1" x14ac:dyDescent="0.35">
      <c r="D326" s="492" t="s">
        <v>9234</v>
      </c>
      <c r="E326" s="493"/>
      <c r="F326" s="493"/>
      <c r="G326" s="494"/>
      <c r="H326" s="401">
        <f>H324</f>
        <v>0</v>
      </c>
      <c r="I326" s="22"/>
      <c r="J326" s="22"/>
      <c r="K326" s="22"/>
      <c r="L326" s="22"/>
      <c r="M326" s="22"/>
      <c r="N326" s="22"/>
      <c r="O326" s="22"/>
      <c r="P326" s="22"/>
      <c r="Q326" s="22"/>
    </row>
    <row r="327" spans="3:17" ht="19.95" customHeight="1" x14ac:dyDescent="0.3">
      <c r="D327" s="495" t="str">
        <f>VLOOKUP(C330,INSUMOS!C:O,3,FALSE)</f>
        <v>Peneira Separadora</v>
      </c>
      <c r="E327" s="496"/>
      <c r="F327" s="496"/>
      <c r="G327" s="496"/>
      <c r="H327" s="497"/>
      <c r="I327" s="22"/>
      <c r="J327" s="22"/>
      <c r="K327" s="22"/>
      <c r="L327" s="22"/>
      <c r="M327" s="22"/>
      <c r="N327" s="22"/>
      <c r="O327" s="22"/>
      <c r="P327" s="22"/>
      <c r="Q327" s="22"/>
    </row>
    <row r="328" spans="3:17" ht="19.95" customHeight="1" thickBot="1" x14ac:dyDescent="0.35">
      <c r="D328" s="360" t="s">
        <v>6041</v>
      </c>
      <c r="E328" s="22"/>
      <c r="F328" s="22"/>
      <c r="G328" s="22"/>
      <c r="H328" s="419"/>
      <c r="I328" s="22"/>
      <c r="J328" s="22"/>
      <c r="K328" s="22"/>
      <c r="L328" s="22"/>
      <c r="M328" s="22"/>
      <c r="N328" s="22"/>
      <c r="O328" s="22"/>
      <c r="P328" s="22"/>
      <c r="Q328" s="22"/>
    </row>
    <row r="329" spans="3:17" ht="15" customHeight="1" thickBot="1" x14ac:dyDescent="0.35">
      <c r="D329" s="362" t="s">
        <v>6</v>
      </c>
      <c r="E329" s="24" t="s">
        <v>7</v>
      </c>
      <c r="F329" s="24" t="s">
        <v>8</v>
      </c>
      <c r="G329" s="25" t="s">
        <v>9</v>
      </c>
      <c r="H329" s="363" t="s">
        <v>10</v>
      </c>
      <c r="I329" s="62"/>
      <c r="J329" s="22"/>
      <c r="K329" s="22"/>
      <c r="L329" s="22"/>
      <c r="M329" s="22"/>
      <c r="N329" s="22"/>
      <c r="O329" s="22"/>
      <c r="P329" s="22"/>
      <c r="Q329" s="22"/>
    </row>
    <row r="330" spans="3:17" ht="15" customHeight="1" x14ac:dyDescent="0.3">
      <c r="C330" s="201">
        <v>36</v>
      </c>
      <c r="D330" s="406" t="s">
        <v>34</v>
      </c>
      <c r="E330" s="56" t="s">
        <v>35</v>
      </c>
      <c r="F330" s="59"/>
      <c r="G330" s="175">
        <f>J330*(1-$K330)</f>
        <v>785.97900000000004</v>
      </c>
      <c r="H330" s="407">
        <f>F330*G330</f>
        <v>0</v>
      </c>
      <c r="I330" s="58"/>
      <c r="J330" s="63">
        <f>VLOOKUP(C330,INSUMOS!C:I,6,FALSE)</f>
        <v>5239.8599999999997</v>
      </c>
      <c r="K330" s="174">
        <v>0.85</v>
      </c>
      <c r="L330" s="22" t="s">
        <v>5978</v>
      </c>
      <c r="M330" s="22"/>
      <c r="N330" s="22"/>
      <c r="O330" s="22"/>
      <c r="P330" s="22"/>
      <c r="Q330" s="22"/>
    </row>
    <row r="331" spans="3:17" ht="15" customHeight="1" x14ac:dyDescent="0.3">
      <c r="D331" s="406" t="s">
        <v>115</v>
      </c>
      <c r="E331" s="56" t="s">
        <v>17</v>
      </c>
      <c r="F331" s="59">
        <v>100</v>
      </c>
      <c r="G331" s="57">
        <f>H330</f>
        <v>0</v>
      </c>
      <c r="H331" s="407">
        <f>ROUND(G331*(F331/100),2)</f>
        <v>0</v>
      </c>
      <c r="I331" s="58"/>
      <c r="J331" s="63">
        <f>J330*(1-$K$146)</f>
        <v>2881.9230000000002</v>
      </c>
      <c r="K331" s="174">
        <v>0.45</v>
      </c>
      <c r="L331" s="22" t="s">
        <v>5979</v>
      </c>
      <c r="M331" s="22"/>
      <c r="N331" s="22"/>
      <c r="O331" s="22"/>
      <c r="P331" s="22"/>
      <c r="Q331" s="22"/>
    </row>
    <row r="332" spans="3:17" ht="15" customHeight="1" thickBot="1" x14ac:dyDescent="0.35">
      <c r="D332" s="406" t="s">
        <v>36</v>
      </c>
      <c r="E332" s="56" t="s">
        <v>11</v>
      </c>
      <c r="F332" s="59">
        <v>12</v>
      </c>
      <c r="G332" s="57">
        <f>H331</f>
        <v>0</v>
      </c>
      <c r="H332" s="407">
        <f>ROUND(G332/F332,2)</f>
        <v>0</v>
      </c>
      <c r="I332" s="58"/>
      <c r="J332" s="22"/>
      <c r="K332" s="22"/>
      <c r="L332" s="22"/>
      <c r="M332" s="22"/>
      <c r="N332" s="22"/>
      <c r="O332" s="22"/>
      <c r="P332" s="22"/>
      <c r="Q332" s="22"/>
    </row>
    <row r="333" spans="3:17" ht="15" customHeight="1" thickBot="1" x14ac:dyDescent="0.35">
      <c r="D333" s="489" t="s">
        <v>23</v>
      </c>
      <c r="E333" s="490"/>
      <c r="F333" s="490"/>
      <c r="G333" s="491"/>
      <c r="H333" s="379">
        <f>SUBTOTAL(9,H332)</f>
        <v>0</v>
      </c>
      <c r="I333" s="185"/>
      <c r="J333" s="22"/>
      <c r="K333" s="22"/>
      <c r="L333" s="22"/>
      <c r="M333" s="22"/>
      <c r="N333" s="22"/>
      <c r="O333" s="22"/>
      <c r="P333" s="22"/>
      <c r="Q333" s="22"/>
    </row>
    <row r="334" spans="3:17" ht="19.95" customHeight="1" x14ac:dyDescent="0.3">
      <c r="D334" s="408"/>
      <c r="E334" s="409"/>
      <c r="F334" s="409"/>
      <c r="G334" s="409"/>
      <c r="H334" s="410"/>
      <c r="I334" s="58"/>
      <c r="J334" s="58"/>
      <c r="K334" s="58"/>
      <c r="L334" s="58"/>
      <c r="M334" s="58"/>
      <c r="N334" s="58"/>
      <c r="O334" s="58"/>
      <c r="P334" s="58"/>
      <c r="Q334" s="58"/>
    </row>
    <row r="335" spans="3:17" ht="19.95" customHeight="1" thickBot="1" x14ac:dyDescent="0.35">
      <c r="D335" s="360" t="s">
        <v>6042</v>
      </c>
      <c r="E335" s="22"/>
      <c r="F335" s="22"/>
      <c r="G335" s="22"/>
      <c r="H335" s="419"/>
      <c r="I335" s="58"/>
      <c r="J335" s="22"/>
      <c r="K335" s="22"/>
      <c r="L335" s="22"/>
      <c r="M335" s="22"/>
      <c r="N335" s="22"/>
      <c r="O335" s="22"/>
      <c r="P335" s="22"/>
      <c r="Q335" s="22"/>
    </row>
    <row r="336" spans="3:17" ht="15" customHeight="1" thickBot="1" x14ac:dyDescent="0.35">
      <c r="D336" s="362" t="s">
        <v>6</v>
      </c>
      <c r="E336" s="24" t="s">
        <v>7</v>
      </c>
      <c r="F336" s="24" t="s">
        <v>8</v>
      </c>
      <c r="G336" s="25" t="s">
        <v>9</v>
      </c>
      <c r="H336" s="363" t="s">
        <v>10</v>
      </c>
      <c r="I336" s="55"/>
      <c r="J336" s="22"/>
      <c r="K336" s="22"/>
      <c r="L336" s="22"/>
      <c r="M336" s="22"/>
      <c r="N336" s="22"/>
      <c r="O336" s="22"/>
      <c r="P336" s="22"/>
      <c r="Q336" s="22"/>
    </row>
    <row r="337" spans="3:17" ht="15" customHeight="1" x14ac:dyDescent="0.3">
      <c r="D337" s="406" t="s">
        <v>38</v>
      </c>
      <c r="E337" s="56" t="s">
        <v>35</v>
      </c>
      <c r="F337" s="59">
        <f>F330</f>
        <v>0</v>
      </c>
      <c r="G337" s="57">
        <f>G330</f>
        <v>785.97900000000004</v>
      </c>
      <c r="H337" s="407">
        <f>F337*G337</f>
        <v>0</v>
      </c>
      <c r="I337" s="33"/>
      <c r="J337" s="22"/>
      <c r="K337" s="22"/>
      <c r="L337" s="22"/>
      <c r="M337" s="22"/>
      <c r="N337" s="22"/>
      <c r="O337" s="22"/>
      <c r="P337" s="22"/>
      <c r="Q337" s="22"/>
    </row>
    <row r="338" spans="3:17" ht="15" customHeight="1" thickBot="1" x14ac:dyDescent="0.35">
      <c r="D338" s="406" t="s">
        <v>39</v>
      </c>
      <c r="E338" s="56" t="s">
        <v>17</v>
      </c>
      <c r="F338" s="61">
        <v>0.5</v>
      </c>
      <c r="G338" s="57">
        <f>H337</f>
        <v>0</v>
      </c>
      <c r="H338" s="407">
        <f>ROUND(G338*(F338/100),2)</f>
        <v>0</v>
      </c>
      <c r="I338" s="33"/>
      <c r="J338" s="22"/>
      <c r="K338" s="22"/>
      <c r="L338" s="22"/>
      <c r="M338" s="22"/>
      <c r="N338" s="22"/>
      <c r="O338" s="22"/>
      <c r="P338" s="22"/>
      <c r="Q338" s="22"/>
    </row>
    <row r="339" spans="3:17" ht="15" customHeight="1" thickBot="1" x14ac:dyDescent="0.35">
      <c r="D339" s="489" t="s">
        <v>23</v>
      </c>
      <c r="E339" s="490"/>
      <c r="F339" s="490"/>
      <c r="G339" s="491"/>
      <c r="H339" s="379">
        <f>SUBTOTAL(9,H338)</f>
        <v>0</v>
      </c>
      <c r="I339" s="185"/>
      <c r="J339" s="22"/>
      <c r="K339" s="22"/>
      <c r="L339" s="22"/>
      <c r="M339" s="22"/>
      <c r="N339" s="22"/>
      <c r="O339" s="22"/>
      <c r="P339" s="22"/>
      <c r="Q339" s="22"/>
    </row>
    <row r="340" spans="3:17" ht="15" customHeight="1" thickBot="1" x14ac:dyDescent="0.35">
      <c r="D340" s="380"/>
      <c r="E340" s="79"/>
      <c r="F340" s="79"/>
      <c r="G340" s="80"/>
      <c r="H340" s="379"/>
      <c r="I340" s="33"/>
      <c r="J340" s="22"/>
      <c r="K340" s="22"/>
      <c r="L340" s="22"/>
      <c r="M340" s="22"/>
      <c r="N340" s="22"/>
      <c r="O340" s="22"/>
      <c r="P340" s="22"/>
      <c r="Q340" s="22"/>
    </row>
    <row r="341" spans="3:17" ht="30" customHeight="1" thickBot="1" x14ac:dyDescent="0.35">
      <c r="D341" s="492" t="s">
        <v>6038</v>
      </c>
      <c r="E341" s="493"/>
      <c r="F341" s="493"/>
      <c r="G341" s="494"/>
      <c r="H341" s="401">
        <f>SUM(H339,H333)</f>
        <v>0</v>
      </c>
      <c r="I341" s="62"/>
      <c r="J341" s="22"/>
      <c r="K341" s="22"/>
      <c r="L341" s="22"/>
      <c r="M341" s="22"/>
      <c r="N341" s="22"/>
      <c r="O341" s="22"/>
      <c r="P341" s="22"/>
      <c r="Q341" s="22"/>
    </row>
    <row r="342" spans="3:17" ht="19.95" customHeight="1" x14ac:dyDescent="0.3">
      <c r="D342" s="495" t="str">
        <f>VLOOKUP(C345,INSUMOS!C:O,3,FALSE)</f>
        <v>Esteira de triagem</v>
      </c>
      <c r="E342" s="496"/>
      <c r="F342" s="496"/>
      <c r="G342" s="496"/>
      <c r="H342" s="497"/>
      <c r="I342" s="22"/>
      <c r="J342" s="22"/>
      <c r="K342" s="22"/>
      <c r="L342" s="22"/>
      <c r="M342" s="22"/>
      <c r="N342" s="22"/>
      <c r="O342" s="22"/>
      <c r="P342" s="22"/>
      <c r="Q342" s="22"/>
    </row>
    <row r="343" spans="3:17" ht="19.95" customHeight="1" thickBot="1" x14ac:dyDescent="0.35">
      <c r="D343" s="360" t="s">
        <v>6041</v>
      </c>
      <c r="E343" s="22"/>
      <c r="F343" s="22"/>
      <c r="G343" s="22"/>
      <c r="H343" s="419"/>
      <c r="I343" s="22"/>
      <c r="J343" s="22"/>
      <c r="K343" s="22"/>
      <c r="L343" s="22"/>
      <c r="M343" s="22"/>
      <c r="N343" s="22"/>
      <c r="O343" s="22"/>
      <c r="P343" s="22"/>
      <c r="Q343" s="22"/>
    </row>
    <row r="344" spans="3:17" ht="15" customHeight="1" thickBot="1" x14ac:dyDescent="0.35">
      <c r="D344" s="362" t="s">
        <v>6</v>
      </c>
      <c r="E344" s="24" t="s">
        <v>7</v>
      </c>
      <c r="F344" s="24" t="s">
        <v>8</v>
      </c>
      <c r="G344" s="25" t="s">
        <v>9</v>
      </c>
      <c r="H344" s="363" t="s">
        <v>10</v>
      </c>
      <c r="I344" s="62"/>
      <c r="J344" s="22"/>
      <c r="K344" s="22"/>
      <c r="L344" s="22"/>
      <c r="M344" s="22"/>
      <c r="N344" s="22"/>
      <c r="O344" s="22"/>
      <c r="P344" s="22"/>
      <c r="Q344" s="22"/>
    </row>
    <row r="345" spans="3:17" ht="15" customHeight="1" x14ac:dyDescent="0.3">
      <c r="C345" s="201">
        <v>37</v>
      </c>
      <c r="D345" s="406" t="s">
        <v>34</v>
      </c>
      <c r="E345" s="56" t="s">
        <v>35</v>
      </c>
      <c r="F345" s="59">
        <v>0</v>
      </c>
      <c r="G345" s="175">
        <f>J345*(1-$K345)</f>
        <v>6001.2900000000009</v>
      </c>
      <c r="H345" s="407">
        <f>F345*G345</f>
        <v>0</v>
      </c>
      <c r="I345" s="58"/>
      <c r="J345" s="63">
        <f>VLOOKUP(C345,INSUMOS!C:I,6,FALSE)</f>
        <v>40008.6</v>
      </c>
      <c r="K345" s="174">
        <v>0.85</v>
      </c>
      <c r="L345" s="22" t="s">
        <v>5978</v>
      </c>
      <c r="M345" s="22"/>
      <c r="N345" s="22"/>
      <c r="O345" s="22"/>
      <c r="P345" s="22"/>
      <c r="Q345" s="22"/>
    </row>
    <row r="346" spans="3:17" ht="15" customHeight="1" x14ac:dyDescent="0.3">
      <c r="D346" s="406" t="s">
        <v>115</v>
      </c>
      <c r="E346" s="56" t="s">
        <v>17</v>
      </c>
      <c r="F346" s="59">
        <v>100</v>
      </c>
      <c r="G346" s="57">
        <f>H345</f>
        <v>0</v>
      </c>
      <c r="H346" s="407">
        <f>ROUND(G346*(F346/100),2)</f>
        <v>0</v>
      </c>
      <c r="I346" s="58"/>
      <c r="J346" s="63">
        <f>J345*(1-$K$146)</f>
        <v>22004.73</v>
      </c>
      <c r="K346" s="174">
        <v>0.45</v>
      </c>
      <c r="L346" s="22" t="s">
        <v>5979</v>
      </c>
      <c r="M346" s="22"/>
      <c r="N346" s="22"/>
      <c r="O346" s="22"/>
      <c r="P346" s="22"/>
      <c r="Q346" s="22"/>
    </row>
    <row r="347" spans="3:17" ht="15" customHeight="1" thickBot="1" x14ac:dyDescent="0.35">
      <c r="D347" s="406" t="s">
        <v>36</v>
      </c>
      <c r="E347" s="56" t="s">
        <v>11</v>
      </c>
      <c r="F347" s="59">
        <v>12</v>
      </c>
      <c r="G347" s="57">
        <f>H346</f>
        <v>0</v>
      </c>
      <c r="H347" s="407">
        <f>ROUND(G347/F347,2)</f>
        <v>0</v>
      </c>
      <c r="I347" s="58"/>
      <c r="J347" s="22"/>
      <c r="K347" s="22"/>
      <c r="L347" s="22"/>
      <c r="M347" s="22"/>
      <c r="N347" s="22"/>
      <c r="O347" s="22"/>
      <c r="P347" s="22"/>
      <c r="Q347" s="22"/>
    </row>
    <row r="348" spans="3:17" ht="15" customHeight="1" thickBot="1" x14ac:dyDescent="0.35">
      <c r="D348" s="489" t="s">
        <v>23</v>
      </c>
      <c r="E348" s="490"/>
      <c r="F348" s="490"/>
      <c r="G348" s="491"/>
      <c r="H348" s="379">
        <f>SUBTOTAL(9,H347)</f>
        <v>0</v>
      </c>
      <c r="I348" s="185"/>
      <c r="J348" s="22"/>
      <c r="K348" s="22"/>
      <c r="L348" s="22"/>
      <c r="M348" s="22"/>
      <c r="N348" s="22"/>
      <c r="O348" s="22"/>
      <c r="P348" s="22"/>
      <c r="Q348" s="22"/>
    </row>
    <row r="349" spans="3:17" ht="19.95" customHeight="1" x14ac:dyDescent="0.3">
      <c r="D349" s="408"/>
      <c r="E349" s="409"/>
      <c r="F349" s="409"/>
      <c r="G349" s="409"/>
      <c r="H349" s="410"/>
      <c r="I349" s="58"/>
      <c r="J349" s="58"/>
      <c r="K349" s="58"/>
      <c r="L349" s="58"/>
      <c r="M349" s="58"/>
      <c r="N349" s="58"/>
      <c r="O349" s="58"/>
      <c r="P349" s="58"/>
      <c r="Q349" s="58"/>
    </row>
    <row r="350" spans="3:17" ht="19.95" customHeight="1" thickBot="1" x14ac:dyDescent="0.35">
      <c r="D350" s="360" t="s">
        <v>6042</v>
      </c>
      <c r="E350" s="22"/>
      <c r="F350" s="22"/>
      <c r="G350" s="22"/>
      <c r="H350" s="419"/>
      <c r="I350" s="58"/>
      <c r="J350" s="22"/>
      <c r="K350" s="22"/>
      <c r="L350" s="22"/>
      <c r="M350" s="22"/>
      <c r="N350" s="22"/>
      <c r="O350" s="22"/>
      <c r="P350" s="22"/>
      <c r="Q350" s="22"/>
    </row>
    <row r="351" spans="3:17" ht="15" customHeight="1" thickBot="1" x14ac:dyDescent="0.35">
      <c r="D351" s="362" t="s">
        <v>6</v>
      </c>
      <c r="E351" s="24" t="s">
        <v>7</v>
      </c>
      <c r="F351" s="24" t="s">
        <v>8</v>
      </c>
      <c r="G351" s="25" t="s">
        <v>9</v>
      </c>
      <c r="H351" s="363" t="s">
        <v>10</v>
      </c>
      <c r="I351" s="55"/>
      <c r="J351" s="22"/>
      <c r="K351" s="22"/>
      <c r="L351" s="22"/>
      <c r="M351" s="22"/>
      <c r="N351" s="22"/>
      <c r="O351" s="22"/>
      <c r="P351" s="22"/>
      <c r="Q351" s="22"/>
    </row>
    <row r="352" spans="3:17" ht="15" customHeight="1" x14ac:dyDescent="0.3">
      <c r="D352" s="406" t="s">
        <v>38</v>
      </c>
      <c r="E352" s="56" t="s">
        <v>35</v>
      </c>
      <c r="F352" s="59">
        <f>F345</f>
        <v>0</v>
      </c>
      <c r="G352" s="57">
        <f>G345</f>
        <v>6001.2900000000009</v>
      </c>
      <c r="H352" s="407">
        <f>F352*G352</f>
        <v>0</v>
      </c>
      <c r="I352" s="33"/>
      <c r="J352" s="22"/>
      <c r="K352" s="22"/>
      <c r="L352" s="22"/>
      <c r="M352" s="22"/>
      <c r="N352" s="22"/>
      <c r="O352" s="22"/>
      <c r="P352" s="22"/>
      <c r="Q352" s="22"/>
    </row>
    <row r="353" spans="3:17" ht="15" customHeight="1" thickBot="1" x14ac:dyDescent="0.35">
      <c r="D353" s="406" t="s">
        <v>39</v>
      </c>
      <c r="E353" s="56" t="s">
        <v>17</v>
      </c>
      <c r="F353" s="61">
        <v>0.5</v>
      </c>
      <c r="G353" s="57">
        <f>H352</f>
        <v>0</v>
      </c>
      <c r="H353" s="407">
        <f>ROUND(G353*(F353/100),2)</f>
        <v>0</v>
      </c>
      <c r="I353" s="33"/>
      <c r="J353" s="22"/>
      <c r="K353" s="22"/>
      <c r="L353" s="22"/>
      <c r="M353" s="22"/>
      <c r="N353" s="22"/>
      <c r="O353" s="22"/>
      <c r="P353" s="22"/>
      <c r="Q353" s="22"/>
    </row>
    <row r="354" spans="3:17" ht="15" customHeight="1" thickBot="1" x14ac:dyDescent="0.35">
      <c r="D354" s="489" t="s">
        <v>23</v>
      </c>
      <c r="E354" s="490"/>
      <c r="F354" s="490"/>
      <c r="G354" s="491"/>
      <c r="H354" s="379">
        <f>SUBTOTAL(9,H353)</f>
        <v>0</v>
      </c>
      <c r="I354" s="185"/>
      <c r="J354" s="22"/>
      <c r="K354" s="22"/>
      <c r="L354" s="22"/>
      <c r="M354" s="22"/>
      <c r="N354" s="22"/>
      <c r="O354" s="22"/>
      <c r="P354" s="22"/>
      <c r="Q354" s="22"/>
    </row>
    <row r="355" spans="3:17" ht="15" customHeight="1" thickBot="1" x14ac:dyDescent="0.35">
      <c r="D355" s="380"/>
      <c r="E355" s="79"/>
      <c r="F355" s="79"/>
      <c r="G355" s="80"/>
      <c r="H355" s="379"/>
      <c r="I355" s="33"/>
      <c r="J355" s="22"/>
      <c r="K355" s="22"/>
      <c r="L355" s="22"/>
      <c r="M355" s="22"/>
      <c r="N355" s="22"/>
      <c r="O355" s="22"/>
      <c r="P355" s="22"/>
      <c r="Q355" s="22"/>
    </row>
    <row r="356" spans="3:17" ht="30" customHeight="1" thickBot="1" x14ac:dyDescent="0.35">
      <c r="D356" s="492" t="s">
        <v>6043</v>
      </c>
      <c r="E356" s="493"/>
      <c r="F356" s="493"/>
      <c r="G356" s="494"/>
      <c r="H356" s="401">
        <f>SUM(H354,H348)</f>
        <v>0</v>
      </c>
      <c r="I356" s="62"/>
      <c r="J356" s="22"/>
      <c r="K356" s="22"/>
      <c r="L356" s="22"/>
      <c r="M356" s="22"/>
      <c r="N356" s="22"/>
      <c r="O356" s="22"/>
      <c r="P356" s="22"/>
      <c r="Q356" s="22"/>
    </row>
    <row r="357" spans="3:17" ht="19.95" customHeight="1" x14ac:dyDescent="0.3">
      <c r="D357" s="495" t="str">
        <f>VLOOKUP(C360,INSUMOS!C:O,3,FALSE)</f>
        <v>Britador de mandibula ou martelo - reciclador</v>
      </c>
      <c r="E357" s="496"/>
      <c r="F357" s="496"/>
      <c r="G357" s="496"/>
      <c r="H357" s="497"/>
      <c r="I357" s="22"/>
      <c r="J357" s="22"/>
      <c r="K357" s="22"/>
      <c r="L357" s="22"/>
      <c r="M357" s="22"/>
      <c r="N357" s="22"/>
      <c r="O357" s="22"/>
      <c r="P357" s="22"/>
      <c r="Q357" s="22"/>
    </row>
    <row r="358" spans="3:17" ht="19.95" customHeight="1" thickBot="1" x14ac:dyDescent="0.35">
      <c r="D358" s="360" t="s">
        <v>6041</v>
      </c>
      <c r="E358" s="22"/>
      <c r="F358" s="22"/>
      <c r="G358" s="22"/>
      <c r="H358" s="419"/>
      <c r="I358" s="22"/>
      <c r="J358" s="22"/>
      <c r="K358" s="22"/>
      <c r="L358" s="22"/>
      <c r="M358" s="22"/>
      <c r="N358" s="22"/>
      <c r="O358" s="22"/>
      <c r="P358" s="22"/>
      <c r="Q358" s="22"/>
    </row>
    <row r="359" spans="3:17" ht="15" customHeight="1" thickBot="1" x14ac:dyDescent="0.35">
      <c r="D359" s="362" t="s">
        <v>6</v>
      </c>
      <c r="E359" s="24" t="s">
        <v>7</v>
      </c>
      <c r="F359" s="24" t="s">
        <v>8</v>
      </c>
      <c r="G359" s="25" t="s">
        <v>9</v>
      </c>
      <c r="H359" s="363" t="s">
        <v>10</v>
      </c>
      <c r="I359" s="62"/>
      <c r="J359" s="22"/>
      <c r="K359" s="22"/>
      <c r="L359" s="22"/>
      <c r="M359" s="22"/>
      <c r="N359" s="22"/>
      <c r="O359" s="22"/>
      <c r="P359" s="22"/>
      <c r="Q359" s="22"/>
    </row>
    <row r="360" spans="3:17" ht="15" customHeight="1" x14ac:dyDescent="0.3">
      <c r="C360" s="201">
        <v>48</v>
      </c>
      <c r="D360" s="406" t="s">
        <v>34</v>
      </c>
      <c r="E360" s="56" t="s">
        <v>35</v>
      </c>
      <c r="F360" s="59">
        <v>1</v>
      </c>
      <c r="G360" s="175">
        <f>J360*(1-$K360)</f>
        <v>2026.0000000000018</v>
      </c>
      <c r="H360" s="407">
        <f>F360*G360</f>
        <v>2026.0000000000018</v>
      </c>
      <c r="I360" s="58"/>
      <c r="J360" s="63">
        <f>VLOOKUP(C360,INSUMOS!C:I,6,FALSE)</f>
        <v>101300</v>
      </c>
      <c r="K360" s="174">
        <v>0.98</v>
      </c>
      <c r="L360" s="22" t="s">
        <v>5978</v>
      </c>
      <c r="M360" s="22"/>
      <c r="N360" s="22"/>
      <c r="O360" s="22"/>
      <c r="P360" s="22"/>
      <c r="Q360" s="22"/>
    </row>
    <row r="361" spans="3:17" ht="15" customHeight="1" x14ac:dyDescent="0.3">
      <c r="D361" s="406" t="s">
        <v>115</v>
      </c>
      <c r="E361" s="56" t="s">
        <v>17</v>
      </c>
      <c r="F361" s="59">
        <v>100</v>
      </c>
      <c r="G361" s="57">
        <f>H360</f>
        <v>2026.0000000000018</v>
      </c>
      <c r="H361" s="407">
        <f>ROUND(G361*(F361/100),2)</f>
        <v>2026</v>
      </c>
      <c r="I361" s="58"/>
      <c r="J361" s="63">
        <f>J360*(1-$K$146)</f>
        <v>55715.000000000007</v>
      </c>
      <c r="K361" s="174">
        <v>0.45</v>
      </c>
      <c r="L361" s="22" t="s">
        <v>5979</v>
      </c>
      <c r="M361" s="22"/>
      <c r="N361" s="22"/>
      <c r="O361" s="22"/>
      <c r="P361" s="22"/>
      <c r="Q361" s="22"/>
    </row>
    <row r="362" spans="3:17" ht="15" customHeight="1" thickBot="1" x14ac:dyDescent="0.35">
      <c r="D362" s="406" t="s">
        <v>36</v>
      </c>
      <c r="E362" s="56" t="s">
        <v>11</v>
      </c>
      <c r="F362" s="59">
        <v>12</v>
      </c>
      <c r="G362" s="57">
        <f>H361</f>
        <v>2026</v>
      </c>
      <c r="H362" s="407">
        <f>ROUND(G362/F362,2)</f>
        <v>168.83</v>
      </c>
      <c r="I362" s="58"/>
      <c r="J362" s="22"/>
      <c r="K362" s="22"/>
      <c r="L362" s="22"/>
      <c r="M362" s="22"/>
      <c r="N362" s="22"/>
      <c r="O362" s="22"/>
      <c r="P362" s="22"/>
      <c r="Q362" s="22"/>
    </row>
    <row r="363" spans="3:17" ht="15" customHeight="1" thickBot="1" x14ac:dyDescent="0.35">
      <c r="D363" s="489" t="s">
        <v>23</v>
      </c>
      <c r="E363" s="490"/>
      <c r="F363" s="490"/>
      <c r="G363" s="491"/>
      <c r="H363" s="379">
        <f>SUBTOTAL(9,H362)</f>
        <v>168.83</v>
      </c>
      <c r="I363" s="185"/>
      <c r="J363" s="22"/>
      <c r="K363" s="22"/>
      <c r="L363" s="22"/>
      <c r="M363" s="22"/>
      <c r="N363" s="22"/>
      <c r="O363" s="22"/>
      <c r="P363" s="22"/>
      <c r="Q363" s="22"/>
    </row>
    <row r="364" spans="3:17" ht="19.95" customHeight="1" x14ac:dyDescent="0.3">
      <c r="D364" s="408"/>
      <c r="E364" s="409"/>
      <c r="F364" s="409"/>
      <c r="G364" s="409"/>
      <c r="H364" s="410"/>
      <c r="I364" s="58"/>
      <c r="J364" s="58"/>
      <c r="K364" s="58"/>
      <c r="L364" s="58"/>
      <c r="M364" s="58"/>
      <c r="N364" s="58"/>
      <c r="O364" s="58"/>
      <c r="P364" s="58"/>
      <c r="Q364" s="58"/>
    </row>
    <row r="365" spans="3:17" ht="19.95" customHeight="1" thickBot="1" x14ac:dyDescent="0.35">
      <c r="D365" s="360" t="s">
        <v>6042</v>
      </c>
      <c r="E365" s="22"/>
      <c r="F365" s="22"/>
      <c r="G365" s="22"/>
      <c r="H365" s="419"/>
      <c r="I365" s="58"/>
      <c r="J365" s="22"/>
      <c r="K365" s="22"/>
      <c r="L365" s="22"/>
      <c r="M365" s="22"/>
      <c r="N365" s="22"/>
      <c r="O365" s="22"/>
      <c r="P365" s="22"/>
      <c r="Q365" s="22"/>
    </row>
    <row r="366" spans="3:17" ht="15" customHeight="1" thickBot="1" x14ac:dyDescent="0.35">
      <c r="D366" s="362" t="s">
        <v>6</v>
      </c>
      <c r="E366" s="24" t="s">
        <v>7</v>
      </c>
      <c r="F366" s="24" t="s">
        <v>8</v>
      </c>
      <c r="G366" s="25" t="s">
        <v>9</v>
      </c>
      <c r="H366" s="363" t="s">
        <v>10</v>
      </c>
      <c r="I366" s="55"/>
      <c r="J366" s="22"/>
      <c r="K366" s="22"/>
      <c r="L366" s="22"/>
      <c r="M366" s="22"/>
      <c r="N366" s="22"/>
      <c r="O366" s="22"/>
      <c r="P366" s="22"/>
      <c r="Q366" s="22"/>
    </row>
    <row r="367" spans="3:17" ht="15" customHeight="1" x14ac:dyDescent="0.3">
      <c r="D367" s="406" t="s">
        <v>38</v>
      </c>
      <c r="E367" s="56" t="s">
        <v>35</v>
      </c>
      <c r="F367" s="59">
        <f>F360</f>
        <v>1</v>
      </c>
      <c r="G367" s="57">
        <f>G360</f>
        <v>2026.0000000000018</v>
      </c>
      <c r="H367" s="407">
        <f>F367*G367</f>
        <v>2026.0000000000018</v>
      </c>
      <c r="I367" s="33"/>
      <c r="J367" s="22"/>
      <c r="K367" s="22"/>
      <c r="L367" s="22"/>
      <c r="M367" s="22"/>
      <c r="N367" s="22"/>
      <c r="O367" s="22"/>
      <c r="P367" s="22"/>
      <c r="Q367" s="22"/>
    </row>
    <row r="368" spans="3:17" ht="15" customHeight="1" thickBot="1" x14ac:dyDescent="0.35">
      <c r="D368" s="406" t="s">
        <v>39</v>
      </c>
      <c r="E368" s="56" t="s">
        <v>17</v>
      </c>
      <c r="F368" s="61">
        <v>0.5</v>
      </c>
      <c r="G368" s="57">
        <f>H367</f>
        <v>2026.0000000000018</v>
      </c>
      <c r="H368" s="407">
        <f>ROUND(G368*(F368/100),2)</f>
        <v>10.130000000000001</v>
      </c>
      <c r="I368" s="33"/>
      <c r="J368" s="22"/>
      <c r="K368" s="22"/>
      <c r="L368" s="22"/>
      <c r="M368" s="22"/>
      <c r="N368" s="22"/>
      <c r="O368" s="22"/>
      <c r="P368" s="22"/>
      <c r="Q368" s="22"/>
    </row>
    <row r="369" spans="3:17" ht="15" customHeight="1" thickBot="1" x14ac:dyDescent="0.35">
      <c r="D369" s="489" t="s">
        <v>23</v>
      </c>
      <c r="E369" s="490"/>
      <c r="F369" s="490"/>
      <c r="G369" s="491"/>
      <c r="H369" s="379">
        <f>SUBTOTAL(9,H368)</f>
        <v>10.130000000000001</v>
      </c>
      <c r="I369" s="185"/>
      <c r="J369" s="22"/>
      <c r="K369" s="22"/>
      <c r="L369" s="22"/>
      <c r="M369" s="22"/>
      <c r="N369" s="22"/>
      <c r="O369" s="22"/>
      <c r="P369" s="22"/>
      <c r="Q369" s="22"/>
    </row>
    <row r="370" spans="3:17" ht="15" customHeight="1" thickBot="1" x14ac:dyDescent="0.35">
      <c r="D370" s="380"/>
      <c r="E370" s="79"/>
      <c r="F370" s="79"/>
      <c r="G370" s="80"/>
      <c r="H370" s="379"/>
      <c r="I370" s="33"/>
      <c r="J370" s="22"/>
      <c r="K370" s="22"/>
      <c r="L370" s="22"/>
      <c r="M370" s="22"/>
      <c r="N370" s="22"/>
      <c r="O370" s="22"/>
      <c r="P370" s="22"/>
      <c r="Q370" s="22"/>
    </row>
    <row r="371" spans="3:17" ht="30" customHeight="1" thickBot="1" x14ac:dyDescent="0.35">
      <c r="D371" s="492" t="s">
        <v>9235</v>
      </c>
      <c r="E371" s="493"/>
      <c r="F371" s="493"/>
      <c r="G371" s="494"/>
      <c r="H371" s="401">
        <f>SUM(H369,H363)</f>
        <v>178.96</v>
      </c>
      <c r="I371" s="62"/>
      <c r="J371" s="22"/>
      <c r="K371" s="22"/>
      <c r="L371" s="22"/>
      <c r="M371" s="22"/>
      <c r="N371" s="22"/>
      <c r="O371" s="22"/>
      <c r="P371" s="22"/>
      <c r="Q371" s="22"/>
    </row>
    <row r="372" spans="3:17" ht="19.95" customHeight="1" x14ac:dyDescent="0.3">
      <c r="D372" s="495" t="str">
        <f>VLOOKUP(C375,INSUMOS!C:O,3,FALSE)</f>
        <v>Peneira Rotativa</v>
      </c>
      <c r="E372" s="496"/>
      <c r="F372" s="496"/>
      <c r="G372" s="496"/>
      <c r="H372" s="497"/>
      <c r="I372" s="22"/>
      <c r="J372" s="22"/>
      <c r="K372" s="22"/>
      <c r="L372" s="22"/>
      <c r="M372" s="22"/>
      <c r="N372" s="22"/>
      <c r="O372" s="22"/>
      <c r="P372" s="22"/>
      <c r="Q372" s="22"/>
    </row>
    <row r="373" spans="3:17" ht="19.95" customHeight="1" thickBot="1" x14ac:dyDescent="0.35">
      <c r="D373" s="360" t="s">
        <v>6041</v>
      </c>
      <c r="E373" s="22"/>
      <c r="F373" s="22"/>
      <c r="G373" s="22"/>
      <c r="H373" s="419"/>
      <c r="I373" s="22"/>
      <c r="J373" s="22"/>
      <c r="K373" s="22"/>
      <c r="L373" s="22"/>
      <c r="M373" s="22"/>
      <c r="N373" s="22"/>
      <c r="O373" s="22"/>
      <c r="P373" s="22"/>
      <c r="Q373" s="22"/>
    </row>
    <row r="374" spans="3:17" ht="15" customHeight="1" thickBot="1" x14ac:dyDescent="0.35">
      <c r="D374" s="362" t="s">
        <v>6</v>
      </c>
      <c r="E374" s="24" t="s">
        <v>7</v>
      </c>
      <c r="F374" s="24" t="s">
        <v>8</v>
      </c>
      <c r="G374" s="25" t="s">
        <v>9</v>
      </c>
      <c r="H374" s="363" t="s">
        <v>10</v>
      </c>
      <c r="I374" s="62"/>
      <c r="J374" s="22"/>
      <c r="K374" s="22"/>
      <c r="L374" s="22"/>
      <c r="M374" s="22"/>
      <c r="N374" s="22"/>
      <c r="O374" s="22"/>
      <c r="P374" s="22"/>
      <c r="Q374" s="22"/>
    </row>
    <row r="375" spans="3:17" ht="15" customHeight="1" x14ac:dyDescent="0.3">
      <c r="C375" s="201">
        <v>63</v>
      </c>
      <c r="D375" s="406" t="s">
        <v>34</v>
      </c>
      <c r="E375" s="56" t="s">
        <v>35</v>
      </c>
      <c r="F375" s="59"/>
      <c r="G375" s="175">
        <f>J375*(1-$K375)</f>
        <v>140000</v>
      </c>
      <c r="H375" s="407">
        <f>F375*G375</f>
        <v>0</v>
      </c>
      <c r="I375" s="58"/>
      <c r="J375" s="63">
        <f>VLOOKUP(C375,INSUMOS!C:I,6,FALSE)</f>
        <v>140000</v>
      </c>
      <c r="K375" s="174">
        <v>0</v>
      </c>
      <c r="L375" s="22" t="s">
        <v>5978</v>
      </c>
      <c r="M375" s="22"/>
      <c r="N375" s="22"/>
      <c r="O375" s="22"/>
      <c r="P375" s="22"/>
      <c r="Q375" s="22"/>
    </row>
    <row r="376" spans="3:17" ht="15" customHeight="1" x14ac:dyDescent="0.3">
      <c r="D376" s="406" t="s">
        <v>115</v>
      </c>
      <c r="E376" s="56" t="s">
        <v>17</v>
      </c>
      <c r="F376" s="59">
        <v>100</v>
      </c>
      <c r="G376" s="57">
        <f>H375</f>
        <v>0</v>
      </c>
      <c r="H376" s="407">
        <f>ROUND(G376*(F376/100),2)</f>
        <v>0</v>
      </c>
      <c r="I376" s="58"/>
      <c r="J376" s="63">
        <f>J375*(1-$K$146)</f>
        <v>77000</v>
      </c>
      <c r="K376" s="174">
        <v>0.45</v>
      </c>
      <c r="L376" s="22" t="s">
        <v>5979</v>
      </c>
      <c r="M376" s="22"/>
      <c r="N376" s="22"/>
      <c r="O376" s="22"/>
      <c r="P376" s="22"/>
      <c r="Q376" s="22"/>
    </row>
    <row r="377" spans="3:17" ht="15" customHeight="1" thickBot="1" x14ac:dyDescent="0.35">
      <c r="D377" s="406" t="s">
        <v>36</v>
      </c>
      <c r="E377" s="56" t="s">
        <v>11</v>
      </c>
      <c r="F377" s="59">
        <v>12</v>
      </c>
      <c r="G377" s="57">
        <f>H376</f>
        <v>0</v>
      </c>
      <c r="H377" s="407">
        <f>ROUND(G377/F377,2)</f>
        <v>0</v>
      </c>
      <c r="I377" s="58"/>
      <c r="J377" s="22"/>
      <c r="K377" s="22"/>
      <c r="L377" s="22"/>
      <c r="M377" s="22"/>
      <c r="N377" s="22"/>
      <c r="O377" s="22"/>
      <c r="P377" s="22"/>
      <c r="Q377" s="22"/>
    </row>
    <row r="378" spans="3:17" ht="15" customHeight="1" thickBot="1" x14ac:dyDescent="0.35">
      <c r="D378" s="489" t="s">
        <v>23</v>
      </c>
      <c r="E378" s="490"/>
      <c r="F378" s="490"/>
      <c r="G378" s="491"/>
      <c r="H378" s="379">
        <f>SUBTOTAL(9,H377)</f>
        <v>0</v>
      </c>
      <c r="I378" s="185"/>
      <c r="J378" s="22"/>
      <c r="K378" s="22"/>
      <c r="L378" s="22"/>
      <c r="M378" s="22"/>
      <c r="N378" s="22"/>
      <c r="O378" s="22"/>
      <c r="P378" s="22"/>
      <c r="Q378" s="22"/>
    </row>
    <row r="379" spans="3:17" ht="19.95" customHeight="1" x14ac:dyDescent="0.3">
      <c r="D379" s="408"/>
      <c r="E379" s="409"/>
      <c r="F379" s="409"/>
      <c r="G379" s="409"/>
      <c r="H379" s="410"/>
      <c r="I379" s="58"/>
      <c r="J379" s="58"/>
      <c r="K379" s="58"/>
      <c r="L379" s="58"/>
      <c r="M379" s="58"/>
      <c r="N379" s="58"/>
      <c r="O379" s="58"/>
      <c r="P379" s="58"/>
      <c r="Q379" s="58"/>
    </row>
    <row r="380" spans="3:17" ht="19.95" customHeight="1" thickBot="1" x14ac:dyDescent="0.35">
      <c r="D380" s="360" t="s">
        <v>6042</v>
      </c>
      <c r="E380" s="22"/>
      <c r="F380" s="22"/>
      <c r="G380" s="22"/>
      <c r="H380" s="419"/>
      <c r="I380" s="58"/>
      <c r="J380" s="22"/>
      <c r="K380" s="22"/>
      <c r="L380" s="22"/>
      <c r="M380" s="22"/>
      <c r="N380" s="22"/>
      <c r="O380" s="22"/>
      <c r="P380" s="22"/>
      <c r="Q380" s="22"/>
    </row>
    <row r="381" spans="3:17" ht="15" customHeight="1" thickBot="1" x14ac:dyDescent="0.35">
      <c r="D381" s="362" t="s">
        <v>6</v>
      </c>
      <c r="E381" s="24" t="s">
        <v>7</v>
      </c>
      <c r="F381" s="24" t="s">
        <v>8</v>
      </c>
      <c r="G381" s="25" t="s">
        <v>9</v>
      </c>
      <c r="H381" s="363" t="s">
        <v>10</v>
      </c>
      <c r="I381" s="55"/>
      <c r="J381" s="22"/>
      <c r="K381" s="22"/>
      <c r="L381" s="22"/>
      <c r="M381" s="22"/>
      <c r="N381" s="22"/>
      <c r="O381" s="22"/>
      <c r="P381" s="22"/>
      <c r="Q381" s="22"/>
    </row>
    <row r="382" spans="3:17" ht="15" customHeight="1" x14ac:dyDescent="0.3">
      <c r="D382" s="406" t="s">
        <v>38</v>
      </c>
      <c r="E382" s="56" t="s">
        <v>35</v>
      </c>
      <c r="F382" s="59">
        <f>F375</f>
        <v>0</v>
      </c>
      <c r="G382" s="57">
        <f>G375</f>
        <v>140000</v>
      </c>
      <c r="H382" s="407">
        <f>F382*G382</f>
        <v>0</v>
      </c>
      <c r="I382" s="33"/>
      <c r="J382" s="22"/>
      <c r="K382" s="22"/>
      <c r="L382" s="22"/>
      <c r="M382" s="22"/>
      <c r="N382" s="22"/>
      <c r="O382" s="22"/>
      <c r="P382" s="22"/>
      <c r="Q382" s="22"/>
    </row>
    <row r="383" spans="3:17" ht="15" customHeight="1" thickBot="1" x14ac:dyDescent="0.35">
      <c r="D383" s="406" t="s">
        <v>39</v>
      </c>
      <c r="E383" s="56" t="s">
        <v>17</v>
      </c>
      <c r="F383" s="61">
        <v>0.5</v>
      </c>
      <c r="G383" s="57">
        <f>H382</f>
        <v>0</v>
      </c>
      <c r="H383" s="407">
        <f>ROUND(G383*(F383/100),2)</f>
        <v>0</v>
      </c>
      <c r="I383" s="33"/>
      <c r="J383" s="22"/>
      <c r="K383" s="22"/>
      <c r="L383" s="22"/>
      <c r="M383" s="22"/>
      <c r="N383" s="22"/>
      <c r="O383" s="22"/>
      <c r="P383" s="22"/>
      <c r="Q383" s="22"/>
    </row>
    <row r="384" spans="3:17" ht="15" customHeight="1" thickBot="1" x14ac:dyDescent="0.35">
      <c r="D384" s="489" t="s">
        <v>23</v>
      </c>
      <c r="E384" s="490"/>
      <c r="F384" s="490"/>
      <c r="G384" s="491"/>
      <c r="H384" s="379">
        <f>SUBTOTAL(9,H383)</f>
        <v>0</v>
      </c>
      <c r="I384" s="185"/>
      <c r="J384" s="22"/>
      <c r="K384" s="22"/>
      <c r="L384" s="22"/>
      <c r="M384" s="22"/>
      <c r="N384" s="22"/>
      <c r="O384" s="22"/>
      <c r="P384" s="22"/>
      <c r="Q384" s="22"/>
    </row>
    <row r="385" spans="3:17" ht="15" customHeight="1" thickBot="1" x14ac:dyDescent="0.35">
      <c r="D385" s="380"/>
      <c r="E385" s="79"/>
      <c r="F385" s="79"/>
      <c r="G385" s="80"/>
      <c r="H385" s="379"/>
      <c r="I385" s="33"/>
      <c r="J385" s="22"/>
      <c r="K385" s="22"/>
      <c r="L385" s="22"/>
      <c r="M385" s="22"/>
      <c r="N385" s="22"/>
      <c r="O385" s="22"/>
      <c r="P385" s="22"/>
      <c r="Q385" s="22"/>
    </row>
    <row r="386" spans="3:17" ht="30" customHeight="1" thickBot="1" x14ac:dyDescent="0.35">
      <c r="D386" s="492" t="s">
        <v>9236</v>
      </c>
      <c r="E386" s="493"/>
      <c r="F386" s="493"/>
      <c r="G386" s="494"/>
      <c r="H386" s="401">
        <f>SUM(H384,H378)</f>
        <v>0</v>
      </c>
      <c r="I386" s="62"/>
      <c r="J386" s="22"/>
      <c r="K386" s="22"/>
      <c r="L386" s="22"/>
      <c r="M386" s="22"/>
      <c r="N386" s="22"/>
      <c r="O386" s="22"/>
      <c r="P386" s="22"/>
      <c r="Q386" s="22"/>
    </row>
    <row r="387" spans="3:17" ht="19.95" customHeight="1" x14ac:dyDescent="0.3">
      <c r="D387" s="495" t="str">
        <f>VLOOKUP(C390,INSUMOS!C:O,3,FALSE)</f>
        <v>Triturador Móvel 580HP - 50 mm</v>
      </c>
      <c r="E387" s="496"/>
      <c r="F387" s="496"/>
      <c r="G387" s="496"/>
      <c r="H387" s="497"/>
      <c r="I387" s="22"/>
      <c r="J387" s="22"/>
      <c r="K387" s="22"/>
      <c r="L387" s="22"/>
      <c r="M387" s="22"/>
      <c r="N387" s="22"/>
      <c r="O387" s="22"/>
      <c r="P387" s="22"/>
      <c r="Q387" s="22"/>
    </row>
    <row r="388" spans="3:17" ht="19.95" customHeight="1" thickBot="1" x14ac:dyDescent="0.35">
      <c r="D388" s="360" t="s">
        <v>6041</v>
      </c>
      <c r="E388" s="22"/>
      <c r="F388" s="22"/>
      <c r="G388" s="22"/>
      <c r="H388" s="419"/>
      <c r="I388" s="22"/>
      <c r="J388" s="22"/>
      <c r="K388" s="22"/>
      <c r="L388" s="22"/>
      <c r="M388" s="22"/>
      <c r="N388" s="22"/>
      <c r="O388" s="22"/>
      <c r="P388" s="22"/>
      <c r="Q388" s="22"/>
    </row>
    <row r="389" spans="3:17" ht="15" customHeight="1" thickBot="1" x14ac:dyDescent="0.35">
      <c r="D389" s="362" t="s">
        <v>6</v>
      </c>
      <c r="E389" s="24" t="s">
        <v>7</v>
      </c>
      <c r="F389" s="24" t="s">
        <v>8</v>
      </c>
      <c r="G389" s="25" t="s">
        <v>9</v>
      </c>
      <c r="H389" s="363" t="s">
        <v>10</v>
      </c>
      <c r="I389" s="62"/>
      <c r="J389" s="22"/>
      <c r="K389" s="22"/>
      <c r="L389" s="22"/>
      <c r="M389" s="22"/>
      <c r="N389" s="22"/>
      <c r="O389" s="22"/>
      <c r="P389" s="22"/>
      <c r="Q389" s="22"/>
    </row>
    <row r="390" spans="3:17" ht="15" customHeight="1" x14ac:dyDescent="0.3">
      <c r="C390" s="201">
        <v>50</v>
      </c>
      <c r="D390" s="406" t="s">
        <v>34</v>
      </c>
      <c r="E390" s="56" t="s">
        <v>35</v>
      </c>
      <c r="F390" s="56">
        <v>1</v>
      </c>
      <c r="G390" s="175">
        <f>J390*(1-$K390)</f>
        <v>8900.0000000000073</v>
      </c>
      <c r="H390" s="407">
        <f>F390*G390</f>
        <v>8900.0000000000073</v>
      </c>
      <c r="I390" s="58"/>
      <c r="J390" s="63">
        <f>VLOOKUP(C390,INSUMOS!C:I,6,FALSE)</f>
        <v>890000</v>
      </c>
      <c r="K390" s="184">
        <v>0.99</v>
      </c>
      <c r="L390" s="22" t="s">
        <v>5978</v>
      </c>
      <c r="M390" s="22"/>
      <c r="N390" s="22"/>
      <c r="O390" s="22"/>
      <c r="P390" s="22"/>
      <c r="Q390" s="22"/>
    </row>
    <row r="391" spans="3:17" ht="15" customHeight="1" x14ac:dyDescent="0.3">
      <c r="D391" s="406" t="s">
        <v>115</v>
      </c>
      <c r="E391" s="56" t="s">
        <v>17</v>
      </c>
      <c r="F391" s="59">
        <v>100</v>
      </c>
      <c r="G391" s="57">
        <f>H390</f>
        <v>8900.0000000000073</v>
      </c>
      <c r="H391" s="407">
        <f>ROUND(G391*(F391/100),2)</f>
        <v>8900</v>
      </c>
      <c r="I391" s="58"/>
      <c r="J391" s="63">
        <f>J390*(1-$K$146)</f>
        <v>489500.00000000006</v>
      </c>
      <c r="K391" s="174">
        <v>0.45</v>
      </c>
      <c r="L391" s="22" t="s">
        <v>5979</v>
      </c>
      <c r="M391" s="22"/>
      <c r="N391" s="22"/>
      <c r="O391" s="22"/>
      <c r="P391" s="22"/>
      <c r="Q391" s="22"/>
    </row>
    <row r="392" spans="3:17" ht="15" customHeight="1" thickBot="1" x14ac:dyDescent="0.35">
      <c r="D392" s="406" t="s">
        <v>36</v>
      </c>
      <c r="E392" s="56" t="s">
        <v>11</v>
      </c>
      <c r="F392" s="59">
        <v>12</v>
      </c>
      <c r="G392" s="57">
        <f>H391</f>
        <v>8900</v>
      </c>
      <c r="H392" s="407">
        <f>ROUND(G392/F392,2)</f>
        <v>741.67</v>
      </c>
      <c r="I392" s="58"/>
      <c r="J392" s="22"/>
      <c r="K392" s="22"/>
      <c r="L392" s="22"/>
      <c r="M392" s="22"/>
      <c r="N392" s="22"/>
      <c r="O392" s="22"/>
      <c r="P392" s="22"/>
      <c r="Q392" s="22"/>
    </row>
    <row r="393" spans="3:17" ht="15" customHeight="1" thickBot="1" x14ac:dyDescent="0.35">
      <c r="D393" s="489" t="s">
        <v>23</v>
      </c>
      <c r="E393" s="490"/>
      <c r="F393" s="490"/>
      <c r="G393" s="491"/>
      <c r="H393" s="379">
        <f>SUBTOTAL(9,H392)</f>
        <v>741.67</v>
      </c>
      <c r="I393" s="185"/>
      <c r="J393" s="22"/>
      <c r="K393" s="22"/>
      <c r="L393" s="22"/>
      <c r="M393" s="22"/>
      <c r="N393" s="22"/>
      <c r="O393" s="22"/>
      <c r="P393" s="22"/>
      <c r="Q393" s="22"/>
    </row>
    <row r="394" spans="3:17" ht="19.95" customHeight="1" x14ac:dyDescent="0.3">
      <c r="D394" s="408"/>
      <c r="E394" s="409"/>
      <c r="F394" s="409"/>
      <c r="G394" s="409"/>
      <c r="H394" s="410"/>
      <c r="I394" s="58"/>
      <c r="J394" s="58"/>
      <c r="K394" s="58"/>
      <c r="L394" s="58"/>
      <c r="M394" s="58"/>
      <c r="N394" s="58"/>
      <c r="O394" s="58"/>
      <c r="P394" s="58"/>
      <c r="Q394" s="58"/>
    </row>
    <row r="395" spans="3:17" ht="19.95" customHeight="1" thickBot="1" x14ac:dyDescent="0.35">
      <c r="D395" s="360" t="s">
        <v>6042</v>
      </c>
      <c r="E395" s="22"/>
      <c r="F395" s="22"/>
      <c r="G395" s="22"/>
      <c r="H395" s="419"/>
      <c r="I395" s="58"/>
      <c r="J395" s="22"/>
      <c r="K395" s="22"/>
      <c r="L395" s="22"/>
      <c r="M395" s="22"/>
      <c r="N395" s="22"/>
      <c r="O395" s="22"/>
      <c r="P395" s="22"/>
      <c r="Q395" s="22"/>
    </row>
    <row r="396" spans="3:17" ht="15" customHeight="1" thickBot="1" x14ac:dyDescent="0.35">
      <c r="D396" s="362" t="s">
        <v>6</v>
      </c>
      <c r="E396" s="24" t="s">
        <v>7</v>
      </c>
      <c r="F396" s="24" t="s">
        <v>8</v>
      </c>
      <c r="G396" s="25" t="s">
        <v>9</v>
      </c>
      <c r="H396" s="363" t="s">
        <v>10</v>
      </c>
      <c r="I396" s="55"/>
      <c r="J396" s="22"/>
      <c r="K396" s="22"/>
      <c r="L396" s="22"/>
      <c r="M396" s="22"/>
      <c r="N396" s="22"/>
      <c r="O396" s="22"/>
      <c r="P396" s="22"/>
      <c r="Q396" s="22"/>
    </row>
    <row r="397" spans="3:17" ht="15" customHeight="1" x14ac:dyDescent="0.3">
      <c r="D397" s="406" t="s">
        <v>38</v>
      </c>
      <c r="E397" s="56" t="s">
        <v>35</v>
      </c>
      <c r="F397" s="59">
        <f>F390</f>
        <v>1</v>
      </c>
      <c r="G397" s="57">
        <f>G390</f>
        <v>8900.0000000000073</v>
      </c>
      <c r="H397" s="407">
        <f>F397*G397</f>
        <v>8900.0000000000073</v>
      </c>
      <c r="I397" s="33"/>
      <c r="J397" s="22"/>
      <c r="K397" s="22"/>
      <c r="L397" s="22"/>
      <c r="M397" s="22"/>
      <c r="N397" s="22"/>
      <c r="O397" s="22"/>
      <c r="P397" s="22"/>
      <c r="Q397" s="22"/>
    </row>
    <row r="398" spans="3:17" ht="15" customHeight="1" thickBot="1" x14ac:dyDescent="0.35">
      <c r="D398" s="406" t="s">
        <v>39</v>
      </c>
      <c r="E398" s="56" t="s">
        <v>17</v>
      </c>
      <c r="F398" s="61">
        <v>0.5</v>
      </c>
      <c r="G398" s="57">
        <f>H397</f>
        <v>8900.0000000000073</v>
      </c>
      <c r="H398" s="407">
        <f>ROUND(G398*(F398/100),2)</f>
        <v>44.5</v>
      </c>
      <c r="I398" s="33"/>
      <c r="J398" s="22"/>
      <c r="K398" s="22"/>
      <c r="L398" s="22"/>
      <c r="M398" s="22"/>
      <c r="N398" s="22"/>
      <c r="O398" s="22"/>
      <c r="P398" s="22"/>
      <c r="Q398" s="22"/>
    </row>
    <row r="399" spans="3:17" ht="15" customHeight="1" thickBot="1" x14ac:dyDescent="0.35">
      <c r="D399" s="489" t="s">
        <v>23</v>
      </c>
      <c r="E399" s="490"/>
      <c r="F399" s="490"/>
      <c r="G399" s="491"/>
      <c r="H399" s="379">
        <f>SUBTOTAL(9,H398)</f>
        <v>44.5</v>
      </c>
      <c r="I399" s="185"/>
      <c r="J399" s="22"/>
      <c r="K399" s="22"/>
      <c r="L399" s="22"/>
      <c r="M399" s="22"/>
      <c r="N399" s="22"/>
      <c r="O399" s="22"/>
      <c r="P399" s="22"/>
      <c r="Q399" s="22"/>
    </row>
    <row r="400" spans="3:17" ht="15" customHeight="1" thickBot="1" x14ac:dyDescent="0.35">
      <c r="D400" s="380"/>
      <c r="E400" s="79"/>
      <c r="F400" s="79"/>
      <c r="G400" s="80"/>
      <c r="H400" s="379"/>
      <c r="I400" s="33"/>
      <c r="J400" s="22"/>
      <c r="K400" s="22"/>
      <c r="L400" s="22"/>
      <c r="M400" s="22"/>
      <c r="N400" s="22"/>
      <c r="O400" s="22"/>
      <c r="P400" s="22"/>
      <c r="Q400" s="22"/>
    </row>
    <row r="401" spans="3:17" ht="30" customHeight="1" thickBot="1" x14ac:dyDescent="0.35">
      <c r="D401" s="492" t="s">
        <v>9237</v>
      </c>
      <c r="E401" s="493"/>
      <c r="F401" s="493"/>
      <c r="G401" s="494"/>
      <c r="H401" s="401">
        <f>SUM(H399,H393)</f>
        <v>786.17</v>
      </c>
      <c r="I401" s="62"/>
      <c r="J401" s="22"/>
      <c r="K401" s="22"/>
      <c r="L401" s="22"/>
      <c r="M401" s="22"/>
      <c r="N401" s="22"/>
      <c r="O401" s="22"/>
      <c r="P401" s="22"/>
      <c r="Q401" s="22"/>
    </row>
    <row r="402" spans="3:17" ht="12.6" customHeight="1" thickBot="1" x14ac:dyDescent="0.35">
      <c r="D402" s="400"/>
      <c r="E402" s="22"/>
      <c r="F402" s="22"/>
      <c r="G402" s="22"/>
      <c r="H402" s="361"/>
      <c r="I402" s="22"/>
      <c r="J402" s="204"/>
      <c r="K402" s="22"/>
      <c r="L402" s="22"/>
      <c r="M402" s="22"/>
      <c r="N402" s="22"/>
      <c r="O402" s="22"/>
      <c r="P402" s="22"/>
      <c r="Q402" s="22"/>
    </row>
    <row r="403" spans="3:17" ht="30" customHeight="1" thickBot="1" x14ac:dyDescent="0.35">
      <c r="D403" s="492" t="s">
        <v>45</v>
      </c>
      <c r="E403" s="493"/>
      <c r="F403" s="493"/>
      <c r="G403" s="494"/>
      <c r="H403" s="401">
        <f>SUM(H183,H225,H326,H341,H267,H356,H371,H386,H401)</f>
        <v>965.13</v>
      </c>
      <c r="I403" s="22"/>
      <c r="J403" s="22"/>
      <c r="K403" s="22"/>
      <c r="L403" s="22"/>
      <c r="M403" s="22"/>
      <c r="N403" s="22"/>
      <c r="O403" s="22"/>
      <c r="P403" s="22"/>
      <c r="Q403" s="22"/>
    </row>
    <row r="404" spans="3:17" ht="15" customHeight="1" x14ac:dyDescent="0.3">
      <c r="D404" s="400"/>
      <c r="E404" s="22"/>
      <c r="F404" s="22"/>
      <c r="G404" s="22"/>
      <c r="H404" s="361"/>
      <c r="I404" s="22"/>
      <c r="J404" s="22"/>
      <c r="K404" s="22"/>
      <c r="L404" s="22"/>
      <c r="M404" s="22"/>
      <c r="N404" s="22"/>
      <c r="O404" s="22"/>
      <c r="P404" s="22"/>
      <c r="Q404" s="22"/>
    </row>
    <row r="405" spans="3:17" ht="15" customHeight="1" x14ac:dyDescent="0.3">
      <c r="D405" s="495" t="s">
        <v>46</v>
      </c>
      <c r="E405" s="496"/>
      <c r="F405" s="496"/>
      <c r="G405" s="496"/>
      <c r="H405" s="497"/>
      <c r="I405" s="62">
        <f>H412</f>
        <v>0</v>
      </c>
      <c r="J405" s="22"/>
      <c r="K405" s="22"/>
      <c r="L405" s="22"/>
      <c r="M405" s="22"/>
      <c r="N405" s="22"/>
      <c r="O405" s="22"/>
      <c r="P405" s="22"/>
      <c r="Q405" s="22"/>
    </row>
    <row r="406" spans="3:17" ht="15" customHeight="1" thickBot="1" x14ac:dyDescent="0.35">
      <c r="D406" s="422"/>
      <c r="E406" s="23"/>
      <c r="F406" s="23"/>
      <c r="G406" s="23"/>
      <c r="H406" s="423"/>
      <c r="I406" s="22"/>
      <c r="J406" s="22"/>
      <c r="K406" s="22"/>
      <c r="L406" s="359" t="s">
        <v>6109</v>
      </c>
      <c r="M406" s="359" t="s">
        <v>6109</v>
      </c>
      <c r="N406" s="359" t="s">
        <v>6109</v>
      </c>
      <c r="O406" s="359" t="s">
        <v>6109</v>
      </c>
      <c r="P406" s="22"/>
      <c r="Q406" s="22"/>
    </row>
    <row r="407" spans="3:17" ht="15" customHeight="1" thickBot="1" x14ac:dyDescent="0.35">
      <c r="D407" s="362" t="s">
        <v>6</v>
      </c>
      <c r="E407" s="24" t="s">
        <v>7</v>
      </c>
      <c r="F407" s="24" t="s">
        <v>8</v>
      </c>
      <c r="G407" s="25" t="s">
        <v>9</v>
      </c>
      <c r="H407" s="363" t="s">
        <v>10</v>
      </c>
      <c r="I407" s="23"/>
      <c r="J407" s="22"/>
      <c r="K407" s="22"/>
      <c r="L407" s="359" t="s">
        <v>6105</v>
      </c>
      <c r="M407" s="359" t="s">
        <v>6106</v>
      </c>
      <c r="N407" s="359" t="s">
        <v>6107</v>
      </c>
      <c r="O407" s="359" t="s">
        <v>6108</v>
      </c>
      <c r="P407" s="22"/>
    </row>
    <row r="408" spans="3:17" ht="15" customHeight="1" x14ac:dyDescent="0.3">
      <c r="D408" s="364" t="s">
        <v>102</v>
      </c>
      <c r="E408" s="70" t="s">
        <v>82</v>
      </c>
      <c r="F408" s="83">
        <v>100</v>
      </c>
      <c r="G408" s="166"/>
      <c r="H408" s="365">
        <f>ROUND(F408*G408,2)</f>
        <v>0</v>
      </c>
      <c r="I408" s="33"/>
      <c r="J408" s="45">
        <v>71</v>
      </c>
      <c r="K408" s="22"/>
      <c r="L408" s="359" t="e">
        <f>VLOOKUP(L407,'ANEXO I'!C:K,5,FALSE)</f>
        <v>#N/A</v>
      </c>
      <c r="M408" s="359" t="str">
        <f>VLOOKUP(M407,'ANEXO I'!C:K,5,FALSE)</f>
        <v>Horas</v>
      </c>
      <c r="N408" s="359" t="e">
        <f>VLOOKUP(N407,'ANEXO I'!C:K,5,FALSE)*0.1</f>
        <v>#VALUE!</v>
      </c>
      <c r="O408" s="359" t="e">
        <f>VLOOKUP(O407,'ANEXO I'!C:K,5,FALSE)*0.5</f>
        <v>#N/A</v>
      </c>
      <c r="P408" s="22"/>
      <c r="Q408" s="22"/>
    </row>
    <row r="409" spans="3:17" ht="15" customHeight="1" x14ac:dyDescent="0.3">
      <c r="D409" s="424"/>
      <c r="E409" s="70"/>
      <c r="F409" s="73"/>
      <c r="G409" s="72"/>
      <c r="H409" s="365"/>
      <c r="I409" s="74"/>
      <c r="J409" s="29"/>
      <c r="K409" s="29"/>
      <c r="L409" s="359"/>
      <c r="M409" s="359"/>
      <c r="N409" s="359"/>
      <c r="O409" s="359"/>
      <c r="P409" s="22"/>
      <c r="Q409" s="22"/>
    </row>
    <row r="410" spans="3:17" ht="15" customHeight="1" thickBot="1" x14ac:dyDescent="0.35">
      <c r="D410" s="418"/>
      <c r="E410" s="68"/>
      <c r="F410" s="68"/>
      <c r="G410" s="69"/>
      <c r="H410" s="421">
        <f>TRUNC(F410*G410,2)</f>
        <v>0</v>
      </c>
      <c r="I410" s="33"/>
      <c r="J410" s="22"/>
      <c r="K410" s="22"/>
      <c r="L410" s="22"/>
      <c r="M410" s="22"/>
      <c r="N410" s="22"/>
      <c r="O410" s="22"/>
      <c r="P410" s="22"/>
      <c r="Q410" s="22"/>
    </row>
    <row r="411" spans="3:17" ht="15" customHeight="1" thickBot="1" x14ac:dyDescent="0.35">
      <c r="D411" s="498" t="s">
        <v>98</v>
      </c>
      <c r="E411" s="490"/>
      <c r="F411" s="490"/>
      <c r="G411" s="491"/>
      <c r="H411" s="379">
        <f>SUM(H408:H410)</f>
        <v>0</v>
      </c>
      <c r="I411" s="33"/>
      <c r="J411" s="22"/>
      <c r="K411" s="22"/>
      <c r="L411" s="22"/>
      <c r="M411" s="22"/>
      <c r="N411" s="22"/>
      <c r="O411" s="22"/>
      <c r="P411" s="22"/>
      <c r="Q411" s="22"/>
    </row>
    <row r="412" spans="3:17" ht="30" customHeight="1" thickBot="1" x14ac:dyDescent="0.35">
      <c r="D412" s="492" t="s">
        <v>98</v>
      </c>
      <c r="E412" s="493"/>
      <c r="F412" s="493"/>
      <c r="G412" s="494"/>
      <c r="H412" s="401">
        <f>SUM(H411)</f>
        <v>0</v>
      </c>
      <c r="I412" s="33"/>
      <c r="J412" s="22"/>
      <c r="K412" s="22"/>
      <c r="L412" s="22"/>
      <c r="M412" s="22"/>
      <c r="N412" s="22"/>
      <c r="O412" s="22"/>
      <c r="P412" s="22"/>
      <c r="Q412" s="22"/>
    </row>
    <row r="413" spans="3:17" ht="15" customHeight="1" thickBot="1" x14ac:dyDescent="0.35">
      <c r="D413" s="400"/>
      <c r="E413" s="22"/>
      <c r="F413" s="22"/>
      <c r="G413" s="22"/>
      <c r="H413" s="361"/>
      <c r="I413" s="22"/>
      <c r="J413" s="22"/>
      <c r="K413" s="22"/>
      <c r="L413" s="22"/>
      <c r="M413" s="22"/>
      <c r="N413" s="22"/>
      <c r="O413" s="22"/>
      <c r="P413" s="22"/>
      <c r="Q413" s="22"/>
    </row>
    <row r="414" spans="3:17" ht="20.100000000000001" customHeight="1" thickBot="1" x14ac:dyDescent="0.35">
      <c r="D414" s="420" t="s">
        <v>100</v>
      </c>
      <c r="E414" s="79"/>
      <c r="F414" s="79"/>
      <c r="G414" s="80"/>
      <c r="H414" s="379">
        <f>H412+H403+H139+H116</f>
        <v>40414.189999999995</v>
      </c>
      <c r="I414" s="62">
        <f>SUM(I8:I412)</f>
        <v>40466.829999999994</v>
      </c>
      <c r="J414" s="22"/>
      <c r="K414" s="22"/>
      <c r="L414" s="22"/>
      <c r="M414" s="22"/>
      <c r="N414" s="22"/>
      <c r="O414" s="22"/>
      <c r="P414" s="22"/>
      <c r="Q414" s="22"/>
    </row>
    <row r="415" spans="3:17" ht="20.100000000000001" customHeight="1" thickBot="1" x14ac:dyDescent="0.35">
      <c r="C415" s="20" t="s">
        <v>6136</v>
      </c>
      <c r="D415" s="420" t="s">
        <v>105</v>
      </c>
      <c r="E415" s="79"/>
      <c r="F415" s="79"/>
      <c r="G415" s="80"/>
      <c r="H415" s="425">
        <v>50</v>
      </c>
      <c r="I415" s="22"/>
      <c r="J415" s="22"/>
      <c r="K415" s="22"/>
      <c r="L415" s="22"/>
      <c r="M415" s="22"/>
      <c r="N415" s="22"/>
      <c r="O415" s="22"/>
      <c r="P415" s="22"/>
      <c r="Q415" s="22"/>
    </row>
    <row r="416" spans="3:17" ht="20.100000000000001" customHeight="1" thickBot="1" x14ac:dyDescent="0.35">
      <c r="D416" s="420" t="s">
        <v>97</v>
      </c>
      <c r="E416" s="79"/>
      <c r="F416" s="79"/>
      <c r="G416" s="80"/>
      <c r="H416" s="426">
        <f>ROUND(H414/H415,3)</f>
        <v>808.28399999999999</v>
      </c>
      <c r="I416" s="75"/>
      <c r="J416" s="22"/>
      <c r="K416" s="22"/>
      <c r="L416" s="22"/>
      <c r="M416" s="22"/>
      <c r="N416" s="22"/>
      <c r="O416" s="22"/>
      <c r="P416" s="22"/>
      <c r="Q416" s="22"/>
    </row>
    <row r="417" spans="3:17" ht="20.100000000000001" customHeight="1" thickBot="1" x14ac:dyDescent="0.35">
      <c r="D417" s="420" t="s">
        <v>4</v>
      </c>
      <c r="E417" s="79"/>
      <c r="F417" s="79"/>
      <c r="G417" s="82">
        <f>'III-BDI'!$F$25</f>
        <v>0.24779999999999999</v>
      </c>
      <c r="H417" s="426">
        <f>ROUND(H416*G417,2)</f>
        <v>200.29</v>
      </c>
      <c r="I417" s="22"/>
      <c r="J417" s="22"/>
      <c r="K417" s="22"/>
      <c r="L417" s="22"/>
      <c r="M417" s="22"/>
      <c r="N417" s="22"/>
      <c r="O417" s="22"/>
      <c r="P417" s="22"/>
      <c r="Q417" s="22"/>
    </row>
    <row r="418" spans="3:17" ht="30" customHeight="1" x14ac:dyDescent="0.3">
      <c r="C418" s="208">
        <v>3</v>
      </c>
      <c r="D418" s="486" t="s">
        <v>99</v>
      </c>
      <c r="E418" s="487"/>
      <c r="F418" s="487"/>
      <c r="G418" s="488"/>
      <c r="H418" s="427">
        <f>SUM(H416:H417)</f>
        <v>1008.574</v>
      </c>
      <c r="I418" s="76"/>
      <c r="J418" s="22">
        <v>220.53</v>
      </c>
      <c r="K418" s="184">
        <f>H418/J418-1</f>
        <v>3.5734095134448829</v>
      </c>
      <c r="L418" s="22"/>
      <c r="M418" s="22"/>
      <c r="N418" s="22"/>
      <c r="O418" s="22"/>
      <c r="P418" s="22"/>
      <c r="Q418" s="22"/>
    </row>
    <row r="419" spans="3:17" ht="15" customHeight="1" x14ac:dyDescent="0.3">
      <c r="D419" s="22"/>
      <c r="E419" s="22"/>
      <c r="F419" s="22"/>
      <c r="G419" s="22"/>
      <c r="H419" s="77"/>
      <c r="I419" s="22"/>
      <c r="J419" s="22"/>
      <c r="K419" s="22"/>
      <c r="L419" s="22"/>
      <c r="M419" s="22"/>
      <c r="N419" s="22"/>
      <c r="O419" s="22"/>
      <c r="P419" s="22"/>
      <c r="Q419" s="22"/>
    </row>
    <row r="420" spans="3:17" ht="15" customHeight="1" x14ac:dyDescent="0.3">
      <c r="D420" s="160" t="s">
        <v>152</v>
      </c>
      <c r="E420" s="118"/>
      <c r="F420" s="22"/>
      <c r="G420" s="22"/>
      <c r="H420" s="22"/>
      <c r="I420" s="22"/>
      <c r="J420" s="22"/>
      <c r="K420" s="22"/>
      <c r="L420" s="22"/>
      <c r="M420" s="22"/>
      <c r="N420" s="22"/>
      <c r="O420" s="22"/>
      <c r="P420" s="22"/>
      <c r="Q420" s="22"/>
    </row>
    <row r="421" spans="3:17" ht="15" customHeight="1" x14ac:dyDescent="0.3">
      <c r="D421" s="22"/>
      <c r="E421" s="22"/>
      <c r="F421" s="22"/>
      <c r="G421" s="22"/>
      <c r="H421" s="22"/>
      <c r="I421" s="22"/>
      <c r="J421" s="22"/>
      <c r="K421" s="22"/>
      <c r="L421" s="22"/>
      <c r="M421" s="22"/>
      <c r="N421" s="22"/>
      <c r="O421" s="22"/>
      <c r="P421" s="22"/>
      <c r="Q421" s="22"/>
    </row>
    <row r="422" spans="3:17" ht="15" customHeight="1" x14ac:dyDescent="0.3">
      <c r="D422" s="22"/>
      <c r="E422" s="22"/>
      <c r="F422" s="22"/>
      <c r="G422" s="22"/>
      <c r="H422" s="22"/>
      <c r="I422" s="22"/>
      <c r="J422" s="22"/>
      <c r="K422" s="22"/>
      <c r="L422" s="22"/>
      <c r="M422" s="22"/>
      <c r="N422" s="22"/>
      <c r="O422" s="22"/>
      <c r="P422" s="22"/>
      <c r="Q422" s="22"/>
    </row>
    <row r="423" spans="3:17" ht="15" customHeight="1" x14ac:dyDescent="0.3">
      <c r="D423" s="22"/>
      <c r="E423" s="22"/>
      <c r="F423" s="22"/>
      <c r="G423" s="22"/>
      <c r="H423" s="22"/>
      <c r="I423" s="22"/>
      <c r="J423" s="22"/>
      <c r="K423" s="22"/>
      <c r="L423" s="22"/>
      <c r="M423" s="22"/>
      <c r="N423" s="22"/>
      <c r="O423" s="22"/>
      <c r="P423" s="22"/>
      <c r="Q423" s="22"/>
    </row>
    <row r="424" spans="3:17" ht="15" customHeight="1" x14ac:dyDescent="0.3">
      <c r="D424" s="22"/>
      <c r="E424" s="22"/>
      <c r="F424" s="22"/>
      <c r="G424" s="22"/>
      <c r="H424" s="22"/>
      <c r="I424" s="22"/>
      <c r="J424" s="22"/>
      <c r="K424" s="22"/>
      <c r="L424" s="22"/>
      <c r="M424" s="22"/>
      <c r="N424" s="22"/>
      <c r="O424" s="22"/>
      <c r="P424" s="22"/>
      <c r="Q424" s="22"/>
    </row>
    <row r="425" spans="3:17" ht="15" customHeight="1" x14ac:dyDescent="0.3">
      <c r="D425" s="22"/>
      <c r="E425" s="22"/>
      <c r="F425" s="22"/>
      <c r="G425" s="22"/>
      <c r="H425" s="22"/>
      <c r="I425" s="22"/>
      <c r="J425" s="22"/>
      <c r="K425" s="22"/>
      <c r="L425" s="22"/>
      <c r="M425" s="22"/>
      <c r="N425" s="22"/>
      <c r="O425" s="22"/>
      <c r="P425" s="22"/>
      <c r="Q425" s="22"/>
    </row>
    <row r="426" spans="3:17" ht="15" customHeight="1" x14ac:dyDescent="0.3">
      <c r="D426" s="22"/>
      <c r="E426" s="22"/>
      <c r="F426" s="22"/>
      <c r="G426" s="22"/>
      <c r="H426" s="22"/>
      <c r="I426" s="22"/>
      <c r="J426" s="22"/>
      <c r="K426" s="22"/>
      <c r="L426" s="22"/>
      <c r="M426" s="22"/>
      <c r="N426" s="22"/>
      <c r="O426" s="22"/>
      <c r="P426" s="22"/>
      <c r="Q426" s="22"/>
    </row>
    <row r="427" spans="3:17" ht="15" customHeight="1" x14ac:dyDescent="0.3">
      <c r="D427" s="22"/>
      <c r="E427" s="22"/>
      <c r="F427" s="22"/>
      <c r="G427" s="22"/>
      <c r="H427" s="22"/>
      <c r="I427" s="22"/>
      <c r="J427" s="22"/>
      <c r="K427" s="22"/>
      <c r="L427" s="22"/>
      <c r="M427" s="22"/>
      <c r="N427" s="22"/>
      <c r="O427" s="22"/>
      <c r="P427" s="22"/>
      <c r="Q427" s="22"/>
    </row>
    <row r="428" spans="3:17" ht="15" customHeight="1" x14ac:dyDescent="0.3">
      <c r="D428" s="22"/>
      <c r="E428" s="22"/>
      <c r="F428" s="22"/>
      <c r="G428" s="22"/>
      <c r="H428" s="22"/>
      <c r="I428" s="22"/>
      <c r="J428" s="22"/>
      <c r="K428" s="22"/>
      <c r="L428" s="22"/>
      <c r="M428" s="22"/>
      <c r="N428" s="22"/>
      <c r="O428" s="22"/>
      <c r="P428" s="22"/>
      <c r="Q428" s="22"/>
    </row>
    <row r="429" spans="3:17" ht="15" customHeight="1" x14ac:dyDescent="0.3">
      <c r="D429" s="22"/>
      <c r="E429" s="22"/>
      <c r="F429" s="22"/>
      <c r="G429" s="22"/>
      <c r="H429" s="22"/>
      <c r="I429" s="22"/>
      <c r="J429" s="22"/>
      <c r="K429" s="22"/>
      <c r="L429" s="22"/>
      <c r="M429" s="22"/>
      <c r="N429" s="22"/>
      <c r="O429" s="22"/>
      <c r="P429" s="22"/>
      <c r="Q429" s="22"/>
    </row>
    <row r="430" spans="3:17" ht="15" customHeight="1" x14ac:dyDescent="0.3">
      <c r="D430" s="22"/>
      <c r="E430" s="22"/>
      <c r="F430" s="22"/>
      <c r="G430" s="22"/>
      <c r="H430" s="22"/>
      <c r="I430" s="22"/>
      <c r="J430" s="22"/>
      <c r="K430" s="22"/>
      <c r="L430" s="22"/>
      <c r="M430" s="22"/>
      <c r="N430" s="22"/>
      <c r="O430" s="22"/>
      <c r="P430" s="22"/>
      <c r="Q430" s="22"/>
    </row>
    <row r="431" spans="3:17" ht="15" customHeight="1" x14ac:dyDescent="0.3">
      <c r="D431" s="22"/>
      <c r="E431" s="22"/>
      <c r="F431" s="22"/>
      <c r="G431" s="22"/>
      <c r="H431" s="22"/>
      <c r="I431" s="22"/>
      <c r="J431" s="22"/>
      <c r="K431" s="22"/>
      <c r="L431" s="22"/>
      <c r="M431" s="22"/>
      <c r="N431" s="22"/>
      <c r="O431" s="22"/>
      <c r="P431" s="22"/>
      <c r="Q431" s="22"/>
    </row>
    <row r="432" spans="3:17" ht="15" customHeight="1" x14ac:dyDescent="0.3">
      <c r="D432" s="22"/>
      <c r="E432" s="22"/>
      <c r="F432" s="22"/>
      <c r="G432" s="22"/>
      <c r="H432" s="22"/>
      <c r="I432" s="22"/>
      <c r="J432" s="22"/>
      <c r="K432" s="22"/>
      <c r="L432" s="22"/>
      <c r="M432" s="22"/>
      <c r="N432" s="22"/>
      <c r="O432" s="22"/>
      <c r="P432" s="22"/>
      <c r="Q432" s="22"/>
    </row>
    <row r="433" spans="4:17" ht="15" customHeight="1" x14ac:dyDescent="0.3">
      <c r="D433" s="22"/>
      <c r="E433" s="22"/>
      <c r="F433" s="22"/>
      <c r="G433" s="22"/>
      <c r="H433" s="22"/>
      <c r="I433" s="22"/>
      <c r="J433" s="22"/>
      <c r="K433" s="22"/>
      <c r="L433" s="22"/>
      <c r="M433" s="22"/>
      <c r="N433" s="22"/>
      <c r="O433" s="22"/>
      <c r="P433" s="22"/>
      <c r="Q433" s="22"/>
    </row>
    <row r="434" spans="4:17" ht="15" customHeight="1" x14ac:dyDescent="0.3">
      <c r="D434" s="22"/>
      <c r="E434" s="22"/>
      <c r="F434" s="22"/>
      <c r="G434" s="22"/>
      <c r="H434" s="22"/>
      <c r="I434" s="22"/>
      <c r="J434" s="22"/>
      <c r="K434" s="22"/>
      <c r="L434" s="22"/>
      <c r="M434" s="22"/>
      <c r="N434" s="22"/>
      <c r="O434" s="22"/>
      <c r="P434" s="22"/>
      <c r="Q434" s="22"/>
    </row>
    <row r="435" spans="4:17" ht="15" customHeight="1" x14ac:dyDescent="0.3">
      <c r="D435" s="22"/>
      <c r="E435" s="22"/>
      <c r="F435" s="22"/>
      <c r="G435" s="22"/>
      <c r="H435" s="22"/>
      <c r="I435" s="22"/>
      <c r="J435" s="22"/>
      <c r="K435" s="22"/>
      <c r="L435" s="22"/>
      <c r="M435" s="22"/>
      <c r="N435" s="22"/>
      <c r="O435" s="22"/>
      <c r="P435" s="22"/>
      <c r="Q435" s="22"/>
    </row>
    <row r="436" spans="4:17" ht="15" customHeight="1" x14ac:dyDescent="0.3">
      <c r="D436" s="22"/>
      <c r="E436" s="22"/>
      <c r="F436" s="22"/>
      <c r="G436" s="22"/>
      <c r="H436" s="22"/>
      <c r="I436" s="22"/>
      <c r="J436" s="22"/>
      <c r="K436" s="22"/>
      <c r="L436" s="22"/>
      <c r="M436" s="22"/>
      <c r="N436" s="22"/>
      <c r="O436" s="22"/>
      <c r="P436" s="22"/>
      <c r="Q436" s="22"/>
    </row>
    <row r="437" spans="4:17" ht="15" customHeight="1" x14ac:dyDescent="0.3">
      <c r="D437" s="22"/>
      <c r="E437" s="22"/>
      <c r="F437" s="22"/>
      <c r="G437" s="22"/>
      <c r="H437" s="22"/>
      <c r="I437" s="22"/>
      <c r="J437" s="22"/>
      <c r="K437" s="22"/>
      <c r="L437" s="22"/>
      <c r="M437" s="22"/>
      <c r="N437" s="22"/>
      <c r="O437" s="22"/>
      <c r="P437" s="22"/>
      <c r="Q437" s="22"/>
    </row>
    <row r="438" spans="4:17" ht="15" customHeight="1" x14ac:dyDescent="0.3">
      <c r="D438" s="22"/>
      <c r="E438" s="22"/>
      <c r="F438" s="22"/>
      <c r="G438" s="22"/>
      <c r="H438" s="22"/>
      <c r="I438" s="22"/>
      <c r="J438" s="22"/>
      <c r="K438" s="22"/>
      <c r="L438" s="22"/>
      <c r="M438" s="22"/>
      <c r="N438" s="22"/>
      <c r="O438" s="22"/>
      <c r="P438" s="22"/>
      <c r="Q438" s="22"/>
    </row>
    <row r="439" spans="4:17" ht="15" customHeight="1" x14ac:dyDescent="0.3">
      <c r="D439" s="22"/>
      <c r="E439" s="22"/>
      <c r="F439" s="22"/>
      <c r="G439" s="22"/>
      <c r="H439" s="22"/>
      <c r="I439" s="22"/>
      <c r="J439" s="22"/>
      <c r="K439" s="22"/>
      <c r="L439" s="22"/>
      <c r="M439" s="22"/>
      <c r="N439" s="22"/>
      <c r="O439" s="22"/>
      <c r="P439" s="22"/>
      <c r="Q439" s="22"/>
    </row>
    <row r="440" spans="4:17" ht="15" customHeight="1" x14ac:dyDescent="0.3">
      <c r="D440" s="22"/>
      <c r="E440" s="22"/>
      <c r="F440" s="22"/>
      <c r="G440" s="22"/>
      <c r="H440" s="22"/>
      <c r="I440" s="22"/>
      <c r="J440" s="22"/>
      <c r="K440" s="22"/>
      <c r="L440" s="22"/>
      <c r="M440" s="22"/>
      <c r="N440" s="22"/>
      <c r="O440" s="22"/>
      <c r="P440" s="22"/>
      <c r="Q440" s="22"/>
    </row>
    <row r="441" spans="4:17" ht="15" customHeight="1" x14ac:dyDescent="0.3">
      <c r="D441" s="22"/>
      <c r="E441" s="22"/>
      <c r="F441" s="22"/>
      <c r="G441" s="22"/>
      <c r="H441" s="22"/>
      <c r="I441" s="22"/>
      <c r="J441" s="22"/>
      <c r="K441" s="22"/>
      <c r="L441" s="22"/>
      <c r="M441" s="22"/>
      <c r="N441" s="22"/>
      <c r="O441" s="22"/>
      <c r="P441" s="22"/>
      <c r="Q441" s="22"/>
    </row>
    <row r="442" spans="4:17" ht="15" customHeight="1" x14ac:dyDescent="0.3">
      <c r="D442" s="22"/>
      <c r="E442" s="22"/>
      <c r="F442" s="22"/>
      <c r="G442" s="22"/>
      <c r="H442" s="22"/>
      <c r="I442" s="22"/>
      <c r="J442" s="22"/>
      <c r="K442" s="22"/>
      <c r="L442" s="22"/>
      <c r="M442" s="22"/>
      <c r="N442" s="22"/>
      <c r="O442" s="22"/>
      <c r="P442" s="22"/>
      <c r="Q442" s="22"/>
    </row>
    <row r="443" spans="4:17" ht="15" customHeight="1" x14ac:dyDescent="0.3">
      <c r="D443" s="22"/>
      <c r="E443" s="22"/>
      <c r="F443" s="22"/>
      <c r="G443" s="22"/>
      <c r="H443" s="22"/>
      <c r="I443" s="22"/>
      <c r="J443" s="22"/>
      <c r="K443" s="22"/>
      <c r="L443" s="22"/>
      <c r="M443" s="22"/>
      <c r="N443" s="22"/>
      <c r="O443" s="22"/>
      <c r="P443" s="22"/>
      <c r="Q443" s="22"/>
    </row>
    <row r="444" spans="4:17" ht="15" customHeight="1" x14ac:dyDescent="0.3">
      <c r="D444" s="22"/>
      <c r="E444" s="22"/>
      <c r="F444" s="22"/>
      <c r="G444" s="22"/>
      <c r="H444" s="22"/>
      <c r="I444" s="22"/>
      <c r="J444" s="22"/>
      <c r="K444" s="22"/>
      <c r="L444" s="22"/>
      <c r="M444" s="22"/>
      <c r="N444" s="22"/>
      <c r="O444" s="22"/>
      <c r="P444" s="22"/>
      <c r="Q444" s="22"/>
    </row>
    <row r="445" spans="4:17" ht="15" customHeight="1" x14ac:dyDescent="0.3">
      <c r="D445" s="22"/>
      <c r="E445" s="22"/>
      <c r="F445" s="22"/>
      <c r="G445" s="22"/>
      <c r="H445" s="22"/>
      <c r="I445" s="22"/>
      <c r="J445" s="22"/>
      <c r="K445" s="22"/>
      <c r="L445" s="22"/>
      <c r="M445" s="22"/>
      <c r="N445" s="22"/>
      <c r="O445" s="22"/>
      <c r="P445" s="22"/>
      <c r="Q445" s="22"/>
    </row>
    <row r="446" spans="4:17" ht="15" customHeight="1" x14ac:dyDescent="0.3">
      <c r="D446" s="22"/>
      <c r="E446" s="22"/>
      <c r="F446" s="22"/>
      <c r="G446" s="22"/>
      <c r="H446" s="22"/>
      <c r="I446" s="22"/>
      <c r="J446" s="22"/>
      <c r="K446" s="22"/>
      <c r="L446" s="22"/>
      <c r="M446" s="22"/>
      <c r="N446" s="22"/>
      <c r="O446" s="22"/>
      <c r="P446" s="22"/>
      <c r="Q446" s="22"/>
    </row>
    <row r="447" spans="4:17" ht="15" customHeight="1" x14ac:dyDescent="0.3">
      <c r="D447" s="22"/>
      <c r="E447" s="22"/>
      <c r="F447" s="22"/>
      <c r="G447" s="22"/>
      <c r="H447" s="22"/>
      <c r="I447" s="22"/>
      <c r="J447" s="22"/>
      <c r="K447" s="22"/>
      <c r="L447" s="22"/>
      <c r="M447" s="22"/>
      <c r="N447" s="22"/>
      <c r="O447" s="22"/>
      <c r="P447" s="22"/>
      <c r="Q447" s="22"/>
    </row>
    <row r="448" spans="4:17" ht="15" customHeight="1" x14ac:dyDescent="0.3">
      <c r="D448" s="22"/>
      <c r="E448" s="22"/>
      <c r="F448" s="22"/>
      <c r="G448" s="22"/>
      <c r="H448" s="22"/>
      <c r="I448" s="22"/>
      <c r="J448" s="22"/>
      <c r="K448" s="22"/>
      <c r="L448" s="22"/>
      <c r="M448" s="22"/>
      <c r="N448" s="22"/>
      <c r="O448" s="22"/>
      <c r="P448" s="22"/>
      <c r="Q448" s="22"/>
    </row>
    <row r="449" spans="4:17" ht="15" customHeight="1" x14ac:dyDescent="0.3">
      <c r="D449" s="22"/>
      <c r="E449" s="22"/>
      <c r="F449" s="22"/>
      <c r="G449" s="22"/>
      <c r="H449" s="22"/>
      <c r="I449" s="22"/>
      <c r="J449" s="22"/>
      <c r="K449" s="22"/>
      <c r="L449" s="22"/>
      <c r="M449" s="22"/>
      <c r="N449" s="22"/>
      <c r="O449" s="22"/>
      <c r="P449" s="22"/>
      <c r="Q449" s="22"/>
    </row>
    <row r="450" spans="4:17" ht="15" customHeight="1" x14ac:dyDescent="0.3">
      <c r="D450" s="22"/>
      <c r="E450" s="22"/>
      <c r="F450" s="22"/>
      <c r="G450" s="22"/>
      <c r="H450" s="22"/>
      <c r="I450" s="22"/>
      <c r="J450" s="22"/>
      <c r="K450" s="22"/>
      <c r="L450" s="22"/>
      <c r="M450" s="22"/>
      <c r="N450" s="22"/>
      <c r="O450" s="22"/>
      <c r="P450" s="22"/>
      <c r="Q450" s="22"/>
    </row>
    <row r="451" spans="4:17" ht="15" customHeight="1" x14ac:dyDescent="0.3">
      <c r="D451" s="22"/>
      <c r="E451" s="22"/>
      <c r="F451" s="22"/>
      <c r="G451" s="22"/>
      <c r="H451" s="22"/>
      <c r="I451" s="22"/>
      <c r="J451" s="22"/>
      <c r="K451" s="22"/>
      <c r="L451" s="22"/>
      <c r="M451" s="22"/>
      <c r="N451" s="22"/>
      <c r="O451" s="22"/>
      <c r="P451" s="22"/>
      <c r="Q451" s="22"/>
    </row>
    <row r="452" spans="4:17" ht="15" customHeight="1" x14ac:dyDescent="0.3">
      <c r="D452" s="22"/>
      <c r="E452" s="22"/>
      <c r="F452" s="22"/>
      <c r="G452" s="22"/>
      <c r="H452" s="22"/>
      <c r="I452" s="22"/>
      <c r="J452" s="22"/>
      <c r="K452" s="22"/>
      <c r="L452" s="22"/>
      <c r="M452" s="22"/>
      <c r="N452" s="22"/>
      <c r="O452" s="22"/>
      <c r="P452" s="22"/>
      <c r="Q452" s="22"/>
    </row>
    <row r="453" spans="4:17" ht="15" customHeight="1" x14ac:dyDescent="0.3">
      <c r="D453" s="22"/>
      <c r="E453" s="22"/>
      <c r="F453" s="22"/>
      <c r="G453" s="22"/>
      <c r="H453" s="22"/>
      <c r="I453" s="22"/>
      <c r="J453" s="22"/>
      <c r="K453" s="22"/>
      <c r="L453" s="22"/>
      <c r="M453" s="22"/>
      <c r="N453" s="22"/>
      <c r="O453" s="22"/>
      <c r="P453" s="22"/>
      <c r="Q453" s="22"/>
    </row>
    <row r="454" spans="4:17" ht="15" customHeight="1" x14ac:dyDescent="0.3">
      <c r="D454" s="22"/>
      <c r="E454" s="22"/>
      <c r="F454" s="22"/>
      <c r="G454" s="22"/>
      <c r="H454" s="22"/>
      <c r="I454" s="22"/>
      <c r="J454" s="22"/>
      <c r="K454" s="22"/>
      <c r="L454" s="22"/>
      <c r="M454" s="22"/>
      <c r="N454" s="22"/>
      <c r="O454" s="22"/>
      <c r="P454" s="22"/>
      <c r="Q454" s="22"/>
    </row>
    <row r="455" spans="4:17" ht="15" customHeight="1" x14ac:dyDescent="0.3">
      <c r="D455" s="22"/>
      <c r="E455" s="22"/>
      <c r="F455" s="22"/>
      <c r="G455" s="22"/>
      <c r="H455" s="22"/>
      <c r="I455" s="22"/>
      <c r="J455" s="22"/>
      <c r="K455" s="22"/>
      <c r="L455" s="22"/>
      <c r="M455" s="22"/>
      <c r="N455" s="22"/>
      <c r="O455" s="22"/>
      <c r="P455" s="22"/>
      <c r="Q455" s="22"/>
    </row>
    <row r="456" spans="4:17" ht="15" customHeight="1" x14ac:dyDescent="0.3">
      <c r="D456" s="22"/>
      <c r="E456" s="22"/>
      <c r="F456" s="22"/>
      <c r="G456" s="22"/>
      <c r="H456" s="22"/>
      <c r="I456" s="22"/>
      <c r="J456" s="22"/>
      <c r="K456" s="22"/>
      <c r="L456" s="22"/>
      <c r="M456" s="22"/>
      <c r="N456" s="22"/>
      <c r="O456" s="22"/>
      <c r="P456" s="22"/>
      <c r="Q456" s="22"/>
    </row>
    <row r="457" spans="4:17" ht="15" customHeight="1" x14ac:dyDescent="0.3">
      <c r="D457" s="22"/>
      <c r="E457" s="22"/>
      <c r="F457" s="22"/>
      <c r="G457" s="22"/>
      <c r="H457" s="22"/>
      <c r="I457" s="22"/>
      <c r="J457" s="22"/>
      <c r="K457" s="22"/>
      <c r="L457" s="22"/>
      <c r="M457" s="22"/>
      <c r="N457" s="22"/>
      <c r="O457" s="22"/>
      <c r="P457" s="22"/>
      <c r="Q457" s="22"/>
    </row>
    <row r="458" spans="4:17" ht="15" customHeight="1" x14ac:dyDescent="0.3">
      <c r="D458" s="22"/>
      <c r="E458" s="22"/>
      <c r="F458" s="22"/>
      <c r="G458" s="22"/>
      <c r="H458" s="22"/>
      <c r="I458" s="22"/>
      <c r="J458" s="22"/>
      <c r="K458" s="22"/>
      <c r="L458" s="22"/>
      <c r="M458" s="22"/>
      <c r="N458" s="22"/>
      <c r="O458" s="22"/>
      <c r="P458" s="22"/>
      <c r="Q458" s="22"/>
    </row>
    <row r="459" spans="4:17" ht="15" customHeight="1" x14ac:dyDescent="0.3">
      <c r="D459" s="22"/>
      <c r="E459" s="22"/>
      <c r="F459" s="22"/>
      <c r="G459" s="22"/>
      <c r="H459" s="22"/>
      <c r="I459" s="22"/>
      <c r="J459" s="22"/>
      <c r="K459" s="22"/>
      <c r="L459" s="22"/>
      <c r="M459" s="22"/>
      <c r="N459" s="22"/>
      <c r="O459" s="22"/>
      <c r="P459" s="22"/>
      <c r="Q459" s="22"/>
    </row>
    <row r="460" spans="4:17" ht="15" customHeight="1" x14ac:dyDescent="0.3">
      <c r="D460" s="22"/>
      <c r="E460" s="22"/>
      <c r="F460" s="22"/>
      <c r="G460" s="22"/>
      <c r="H460" s="22"/>
      <c r="I460" s="22"/>
      <c r="J460" s="22"/>
      <c r="K460" s="22"/>
      <c r="L460" s="22"/>
      <c r="M460" s="22"/>
      <c r="N460" s="22"/>
      <c r="O460" s="22"/>
      <c r="P460" s="22"/>
      <c r="Q460" s="22"/>
    </row>
    <row r="461" spans="4:17" ht="15" customHeight="1" x14ac:dyDescent="0.3">
      <c r="D461" s="22"/>
      <c r="E461" s="22"/>
      <c r="F461" s="22"/>
      <c r="G461" s="22"/>
      <c r="H461" s="22"/>
      <c r="I461" s="22"/>
      <c r="J461" s="22"/>
      <c r="K461" s="22"/>
      <c r="L461" s="22"/>
      <c r="M461" s="22"/>
      <c r="N461" s="22"/>
      <c r="O461" s="22"/>
      <c r="P461" s="22"/>
      <c r="Q461" s="22"/>
    </row>
    <row r="462" spans="4:17" ht="15" customHeight="1" x14ac:dyDescent="0.3">
      <c r="D462" s="22"/>
      <c r="E462" s="22"/>
      <c r="F462" s="22"/>
      <c r="G462" s="22"/>
      <c r="H462" s="22"/>
      <c r="I462" s="22"/>
      <c r="J462" s="22"/>
      <c r="K462" s="22"/>
      <c r="L462" s="22"/>
      <c r="M462" s="22"/>
      <c r="N462" s="22"/>
      <c r="O462" s="22"/>
      <c r="P462" s="22"/>
      <c r="Q462" s="22"/>
    </row>
    <row r="463" spans="4:17" ht="15" customHeight="1" x14ac:dyDescent="0.3">
      <c r="D463" s="22"/>
      <c r="E463" s="22"/>
      <c r="F463" s="22"/>
      <c r="G463" s="22"/>
      <c r="H463" s="22"/>
      <c r="I463" s="22"/>
      <c r="J463" s="22"/>
      <c r="K463" s="22"/>
      <c r="L463" s="22"/>
      <c r="M463" s="22"/>
      <c r="N463" s="22"/>
      <c r="O463" s="22"/>
      <c r="P463" s="22"/>
      <c r="Q463" s="22"/>
    </row>
    <row r="464" spans="4:17" ht="15" customHeight="1" x14ac:dyDescent="0.3">
      <c r="D464" s="22"/>
      <c r="E464" s="22"/>
      <c r="F464" s="22"/>
      <c r="G464" s="22"/>
      <c r="H464" s="22"/>
      <c r="I464" s="22"/>
      <c r="J464" s="22"/>
      <c r="K464" s="22"/>
      <c r="L464" s="22"/>
      <c r="M464" s="22"/>
      <c r="N464" s="22"/>
      <c r="O464" s="22"/>
      <c r="P464" s="22"/>
      <c r="Q464" s="22"/>
    </row>
    <row r="465" spans="4:17" ht="15" customHeight="1" x14ac:dyDescent="0.3">
      <c r="D465" s="22"/>
      <c r="E465" s="22"/>
      <c r="F465" s="22"/>
      <c r="G465" s="22"/>
      <c r="H465" s="22"/>
      <c r="I465" s="22"/>
      <c r="J465" s="22"/>
      <c r="K465" s="22"/>
      <c r="L465" s="22"/>
      <c r="M465" s="22"/>
      <c r="N465" s="22"/>
      <c r="O465" s="22"/>
      <c r="P465" s="22"/>
      <c r="Q465" s="22"/>
    </row>
    <row r="466" spans="4:17" ht="15" customHeight="1" x14ac:dyDescent="0.3">
      <c r="D466" s="22"/>
      <c r="E466" s="22"/>
      <c r="F466" s="22"/>
      <c r="G466" s="22"/>
      <c r="H466" s="22"/>
      <c r="I466" s="22"/>
      <c r="J466" s="22"/>
      <c r="K466" s="22"/>
      <c r="L466" s="22"/>
      <c r="M466" s="22"/>
      <c r="N466" s="22"/>
      <c r="O466" s="22"/>
      <c r="P466" s="22"/>
      <c r="Q466" s="22"/>
    </row>
    <row r="467" spans="4:17" ht="15" customHeight="1" x14ac:dyDescent="0.3">
      <c r="D467" s="22"/>
      <c r="E467" s="22"/>
      <c r="F467" s="22"/>
      <c r="G467" s="22"/>
      <c r="H467" s="22"/>
      <c r="I467" s="22"/>
      <c r="J467" s="22"/>
      <c r="K467" s="22"/>
      <c r="L467" s="22"/>
      <c r="M467" s="22"/>
      <c r="N467" s="22"/>
      <c r="O467" s="22"/>
      <c r="P467" s="22"/>
      <c r="Q467" s="22"/>
    </row>
    <row r="468" spans="4:17" ht="15" customHeight="1" x14ac:dyDescent="0.3">
      <c r="D468" s="22"/>
      <c r="E468" s="22"/>
      <c r="F468" s="22"/>
      <c r="G468" s="22"/>
      <c r="H468" s="22"/>
      <c r="I468" s="22"/>
      <c r="J468" s="22"/>
      <c r="K468" s="22"/>
      <c r="L468" s="22"/>
      <c r="M468" s="22"/>
      <c r="N468" s="22"/>
      <c r="O468" s="22"/>
      <c r="P468" s="22"/>
      <c r="Q468" s="22"/>
    </row>
    <row r="469" spans="4:17" ht="15" customHeight="1" x14ac:dyDescent="0.3">
      <c r="D469" s="22"/>
      <c r="E469" s="22"/>
      <c r="F469" s="22"/>
      <c r="G469" s="22"/>
      <c r="H469" s="22"/>
      <c r="I469" s="22"/>
      <c r="J469" s="22"/>
      <c r="K469" s="22"/>
      <c r="L469" s="22"/>
      <c r="M469" s="22"/>
      <c r="N469" s="22"/>
      <c r="O469" s="22"/>
      <c r="P469" s="22"/>
      <c r="Q469" s="22"/>
    </row>
    <row r="470" spans="4:17" ht="15" customHeight="1" x14ac:dyDescent="0.3">
      <c r="D470" s="22"/>
      <c r="E470" s="22"/>
      <c r="F470" s="22"/>
      <c r="G470" s="22"/>
      <c r="H470" s="22"/>
      <c r="I470" s="22"/>
      <c r="J470" s="22"/>
      <c r="K470" s="22"/>
      <c r="L470" s="22"/>
      <c r="M470" s="22"/>
      <c r="N470" s="22"/>
      <c r="O470" s="22"/>
      <c r="P470" s="22"/>
      <c r="Q470" s="22"/>
    </row>
    <row r="471" spans="4:17" ht="15" customHeight="1" x14ac:dyDescent="0.3">
      <c r="D471" s="22"/>
      <c r="E471" s="22"/>
      <c r="F471" s="22"/>
      <c r="G471" s="22"/>
      <c r="H471" s="22"/>
      <c r="I471" s="22"/>
      <c r="J471" s="22"/>
      <c r="K471" s="22"/>
      <c r="L471" s="22"/>
      <c r="M471" s="22"/>
      <c r="N471" s="22"/>
      <c r="O471" s="22"/>
      <c r="P471" s="22"/>
      <c r="Q471" s="22"/>
    </row>
    <row r="472" spans="4:17" ht="15" customHeight="1" x14ac:dyDescent="0.3">
      <c r="D472" s="22"/>
      <c r="E472" s="22"/>
      <c r="F472" s="22"/>
      <c r="G472" s="22"/>
      <c r="H472" s="22"/>
      <c r="I472" s="22"/>
      <c r="J472" s="22"/>
      <c r="K472" s="22"/>
      <c r="L472" s="22"/>
      <c r="M472" s="22"/>
      <c r="N472" s="22"/>
      <c r="O472" s="22"/>
      <c r="P472" s="22"/>
      <c r="Q472" s="22"/>
    </row>
    <row r="473" spans="4:17" ht="15" customHeight="1" x14ac:dyDescent="0.3">
      <c r="D473" s="22"/>
      <c r="E473" s="22"/>
      <c r="F473" s="22"/>
      <c r="G473" s="22"/>
      <c r="H473" s="22"/>
      <c r="I473" s="22"/>
      <c r="J473" s="22"/>
      <c r="K473" s="22"/>
      <c r="L473" s="22"/>
      <c r="M473" s="22"/>
      <c r="N473" s="22"/>
      <c r="O473" s="22"/>
      <c r="P473" s="22"/>
      <c r="Q473" s="22"/>
    </row>
    <row r="474" spans="4:17" ht="15" customHeight="1" x14ac:dyDescent="0.3">
      <c r="D474" s="22"/>
      <c r="E474" s="22"/>
      <c r="F474" s="22"/>
      <c r="G474" s="22"/>
      <c r="H474" s="22"/>
      <c r="I474" s="22"/>
      <c r="J474" s="22"/>
      <c r="K474" s="22"/>
      <c r="L474" s="22"/>
      <c r="M474" s="22"/>
      <c r="N474" s="22"/>
      <c r="O474" s="22"/>
      <c r="P474" s="22"/>
      <c r="Q474" s="22"/>
    </row>
    <row r="475" spans="4:17" ht="15" customHeight="1" x14ac:dyDescent="0.3">
      <c r="D475" s="22"/>
      <c r="E475" s="22"/>
      <c r="F475" s="22"/>
      <c r="G475" s="22"/>
      <c r="H475" s="22"/>
      <c r="I475" s="22"/>
      <c r="J475" s="22"/>
      <c r="K475" s="22"/>
      <c r="L475" s="22"/>
      <c r="M475" s="22"/>
      <c r="N475" s="22"/>
      <c r="O475" s="22"/>
      <c r="P475" s="22"/>
      <c r="Q475" s="22"/>
    </row>
    <row r="476" spans="4:17" ht="15" customHeight="1" x14ac:dyDescent="0.3">
      <c r="D476" s="22"/>
      <c r="E476" s="22"/>
      <c r="F476" s="22"/>
      <c r="G476" s="22"/>
      <c r="H476" s="22"/>
      <c r="I476" s="22"/>
      <c r="J476" s="22"/>
      <c r="K476" s="22"/>
      <c r="L476" s="22"/>
      <c r="M476" s="22"/>
      <c r="N476" s="22"/>
      <c r="O476" s="22"/>
      <c r="P476" s="22"/>
      <c r="Q476" s="22"/>
    </row>
    <row r="477" spans="4:17" ht="15" customHeight="1" x14ac:dyDescent="0.3">
      <c r="D477" s="22"/>
      <c r="E477" s="22"/>
      <c r="F477" s="22"/>
      <c r="G477" s="22"/>
      <c r="H477" s="22"/>
      <c r="I477" s="22"/>
      <c r="J477" s="22"/>
      <c r="K477" s="22"/>
      <c r="L477" s="22"/>
      <c r="M477" s="22"/>
      <c r="N477" s="22"/>
      <c r="O477" s="22"/>
      <c r="P477" s="22"/>
      <c r="Q477" s="22"/>
    </row>
    <row r="478" spans="4:17" ht="15" customHeight="1" x14ac:dyDescent="0.3">
      <c r="D478" s="22"/>
      <c r="E478" s="22"/>
      <c r="F478" s="22"/>
      <c r="G478" s="22"/>
      <c r="H478" s="22"/>
      <c r="I478" s="22"/>
      <c r="J478" s="22"/>
      <c r="K478" s="22"/>
      <c r="L478" s="22"/>
      <c r="M478" s="22"/>
      <c r="N478" s="22"/>
      <c r="O478" s="22"/>
      <c r="P478" s="22"/>
      <c r="Q478" s="22"/>
    </row>
    <row r="479" spans="4:17" ht="15" customHeight="1" x14ac:dyDescent="0.3">
      <c r="D479" s="22"/>
      <c r="E479" s="22"/>
      <c r="F479" s="22"/>
      <c r="G479" s="22"/>
      <c r="H479" s="22"/>
      <c r="I479" s="22"/>
      <c r="J479" s="22"/>
      <c r="K479" s="22"/>
      <c r="L479" s="22"/>
      <c r="M479" s="22"/>
      <c r="N479" s="22"/>
      <c r="O479" s="22"/>
      <c r="P479" s="22"/>
      <c r="Q479" s="22"/>
    </row>
    <row r="480" spans="4:17" ht="15" customHeight="1" x14ac:dyDescent="0.3">
      <c r="D480" s="22"/>
      <c r="E480" s="22"/>
      <c r="F480" s="22"/>
      <c r="G480" s="22"/>
      <c r="H480" s="22"/>
      <c r="I480" s="22"/>
      <c r="J480" s="22"/>
      <c r="K480" s="22"/>
      <c r="L480" s="22"/>
      <c r="M480" s="22"/>
      <c r="N480" s="22"/>
      <c r="O480" s="22"/>
      <c r="P480" s="22"/>
      <c r="Q480" s="22"/>
    </row>
    <row r="481" spans="4:17" ht="15" customHeight="1" x14ac:dyDescent="0.3">
      <c r="D481" s="22"/>
      <c r="E481" s="22"/>
      <c r="F481" s="22"/>
      <c r="G481" s="22"/>
      <c r="H481" s="22"/>
      <c r="I481" s="22"/>
      <c r="J481" s="22"/>
      <c r="K481" s="22"/>
      <c r="L481" s="22"/>
      <c r="M481" s="22"/>
      <c r="N481" s="22"/>
      <c r="O481" s="22"/>
      <c r="P481" s="22"/>
      <c r="Q481" s="22"/>
    </row>
    <row r="482" spans="4:17" ht="15" customHeight="1" x14ac:dyDescent="0.3">
      <c r="D482" s="22"/>
      <c r="E482" s="22"/>
      <c r="F482" s="22"/>
      <c r="G482" s="22"/>
      <c r="H482" s="22"/>
      <c r="I482" s="22"/>
      <c r="J482" s="22"/>
      <c r="K482" s="22"/>
      <c r="L482" s="22"/>
      <c r="M482" s="22"/>
      <c r="N482" s="22"/>
      <c r="O482" s="22"/>
      <c r="P482" s="22"/>
      <c r="Q482" s="22"/>
    </row>
    <row r="483" spans="4:17" ht="15" customHeight="1" x14ac:dyDescent="0.3">
      <c r="D483" s="22"/>
      <c r="E483" s="22"/>
      <c r="F483" s="22"/>
      <c r="G483" s="22"/>
      <c r="H483" s="22"/>
      <c r="I483" s="22"/>
      <c r="J483" s="22"/>
      <c r="K483" s="22"/>
      <c r="L483" s="22"/>
      <c r="M483" s="22"/>
      <c r="N483" s="22"/>
      <c r="O483" s="22"/>
      <c r="P483" s="22"/>
      <c r="Q483" s="22"/>
    </row>
    <row r="484" spans="4:17" ht="15" customHeight="1" x14ac:dyDescent="0.3">
      <c r="D484" s="22"/>
      <c r="E484" s="22"/>
      <c r="F484" s="22"/>
      <c r="G484" s="22"/>
      <c r="H484" s="22"/>
      <c r="I484" s="22"/>
      <c r="J484" s="22"/>
      <c r="K484" s="22"/>
      <c r="L484" s="22"/>
      <c r="M484" s="22"/>
      <c r="N484" s="22"/>
      <c r="O484" s="22"/>
      <c r="P484" s="22"/>
      <c r="Q484" s="22"/>
    </row>
    <row r="485" spans="4:17" ht="15" customHeight="1" x14ac:dyDescent="0.3">
      <c r="D485" s="22"/>
      <c r="E485" s="22"/>
      <c r="F485" s="22"/>
      <c r="G485" s="22"/>
      <c r="H485" s="22"/>
      <c r="I485" s="22"/>
      <c r="J485" s="22"/>
      <c r="K485" s="22"/>
      <c r="L485" s="22"/>
      <c r="M485" s="22"/>
      <c r="N485" s="22"/>
      <c r="O485" s="22"/>
      <c r="P485" s="22"/>
      <c r="Q485" s="22"/>
    </row>
    <row r="486" spans="4:17" ht="15" customHeight="1" x14ac:dyDescent="0.3">
      <c r="D486" s="22"/>
      <c r="E486" s="22"/>
      <c r="F486" s="22"/>
      <c r="G486" s="22"/>
      <c r="H486" s="22"/>
      <c r="I486" s="22"/>
      <c r="J486" s="22"/>
      <c r="K486" s="22"/>
      <c r="L486" s="22"/>
      <c r="M486" s="22"/>
      <c r="N486" s="22"/>
      <c r="O486" s="22"/>
      <c r="P486" s="22"/>
      <c r="Q486" s="22"/>
    </row>
    <row r="487" spans="4:17" ht="15" customHeight="1" x14ac:dyDescent="0.3">
      <c r="D487" s="22"/>
      <c r="E487" s="22"/>
      <c r="F487" s="22"/>
      <c r="G487" s="22"/>
      <c r="H487" s="22"/>
      <c r="I487" s="22"/>
      <c r="J487" s="22"/>
      <c r="K487" s="22"/>
      <c r="L487" s="22"/>
      <c r="M487" s="22"/>
      <c r="N487" s="22"/>
      <c r="O487" s="22"/>
      <c r="P487" s="22"/>
      <c r="Q487" s="22"/>
    </row>
    <row r="488" spans="4:17" ht="15" customHeight="1" x14ac:dyDescent="0.3">
      <c r="D488" s="22"/>
      <c r="E488" s="22"/>
      <c r="F488" s="22"/>
      <c r="G488" s="22"/>
      <c r="H488" s="22"/>
      <c r="I488" s="22"/>
      <c r="J488" s="22"/>
      <c r="K488" s="22"/>
      <c r="L488" s="22"/>
      <c r="M488" s="22"/>
      <c r="N488" s="22"/>
      <c r="O488" s="22"/>
      <c r="P488" s="22"/>
      <c r="Q488" s="22"/>
    </row>
    <row r="489" spans="4:17" ht="15" customHeight="1" x14ac:dyDescent="0.3">
      <c r="D489" s="22"/>
      <c r="E489" s="22"/>
      <c r="F489" s="22"/>
      <c r="G489" s="22"/>
      <c r="H489" s="22"/>
      <c r="I489" s="22"/>
      <c r="J489" s="22"/>
      <c r="K489" s="22"/>
      <c r="L489" s="22"/>
      <c r="M489" s="22"/>
      <c r="N489" s="22"/>
      <c r="O489" s="22"/>
      <c r="P489" s="22"/>
      <c r="Q489" s="22"/>
    </row>
    <row r="490" spans="4:17" ht="15" customHeight="1" x14ac:dyDescent="0.3">
      <c r="D490" s="22"/>
      <c r="E490" s="22"/>
      <c r="F490" s="22"/>
      <c r="G490" s="22"/>
      <c r="H490" s="22"/>
      <c r="I490" s="22"/>
      <c r="J490" s="22"/>
      <c r="K490" s="22"/>
      <c r="L490" s="22"/>
      <c r="M490" s="22"/>
      <c r="N490" s="22"/>
      <c r="O490" s="22"/>
      <c r="P490" s="22"/>
      <c r="Q490" s="22"/>
    </row>
    <row r="491" spans="4:17" ht="15" customHeight="1" x14ac:dyDescent="0.3">
      <c r="D491" s="22"/>
      <c r="E491" s="22"/>
      <c r="F491" s="22"/>
      <c r="G491" s="22"/>
      <c r="H491" s="22"/>
      <c r="I491" s="22"/>
      <c r="J491" s="22"/>
      <c r="K491" s="22"/>
      <c r="L491" s="22"/>
      <c r="M491" s="22"/>
      <c r="N491" s="22"/>
      <c r="O491" s="22"/>
      <c r="P491" s="22"/>
      <c r="Q491" s="22"/>
    </row>
    <row r="492" spans="4:17" ht="15" customHeight="1" x14ac:dyDescent="0.3">
      <c r="D492" s="22"/>
      <c r="E492" s="22"/>
      <c r="F492" s="22"/>
      <c r="G492" s="22"/>
      <c r="H492" s="22"/>
      <c r="I492" s="22"/>
      <c r="J492" s="22"/>
      <c r="K492" s="22"/>
      <c r="L492" s="22"/>
      <c r="M492" s="22"/>
      <c r="N492" s="22"/>
      <c r="O492" s="22"/>
      <c r="P492" s="22"/>
      <c r="Q492" s="22"/>
    </row>
    <row r="493" spans="4:17" ht="15" customHeight="1" x14ac:dyDescent="0.3">
      <c r="D493" s="22"/>
      <c r="E493" s="22"/>
      <c r="F493" s="22"/>
      <c r="G493" s="22"/>
      <c r="H493" s="22"/>
      <c r="I493" s="22"/>
      <c r="J493" s="22"/>
      <c r="K493" s="22"/>
      <c r="L493" s="22"/>
      <c r="M493" s="22"/>
      <c r="N493" s="22"/>
      <c r="O493" s="22"/>
      <c r="P493" s="22"/>
      <c r="Q493" s="22"/>
    </row>
    <row r="494" spans="4:17" ht="15" customHeight="1" x14ac:dyDescent="0.3">
      <c r="D494" s="22"/>
      <c r="E494" s="22"/>
      <c r="F494" s="22"/>
      <c r="G494" s="22"/>
      <c r="H494" s="22"/>
      <c r="I494" s="22"/>
      <c r="J494" s="22"/>
      <c r="K494" s="22"/>
      <c r="L494" s="22"/>
      <c r="M494" s="22"/>
      <c r="N494" s="22"/>
      <c r="O494" s="22"/>
      <c r="P494" s="22"/>
      <c r="Q494" s="22"/>
    </row>
    <row r="495" spans="4:17" ht="15" customHeight="1" x14ac:dyDescent="0.3">
      <c r="D495" s="22"/>
      <c r="E495" s="22"/>
      <c r="F495" s="22"/>
      <c r="G495" s="22"/>
      <c r="H495" s="22"/>
      <c r="I495" s="22"/>
      <c r="J495" s="22"/>
      <c r="K495" s="22"/>
      <c r="L495" s="22"/>
      <c r="M495" s="22"/>
      <c r="N495" s="22"/>
      <c r="O495" s="22"/>
      <c r="P495" s="22"/>
      <c r="Q495" s="22"/>
    </row>
    <row r="496" spans="4:17" ht="15" customHeight="1" x14ac:dyDescent="0.3">
      <c r="D496" s="22"/>
      <c r="E496" s="22"/>
      <c r="F496" s="22"/>
      <c r="G496" s="22"/>
      <c r="H496" s="22"/>
      <c r="I496" s="22"/>
      <c r="J496" s="22"/>
      <c r="K496" s="22"/>
      <c r="L496" s="22"/>
      <c r="M496" s="22"/>
      <c r="N496" s="22"/>
      <c r="O496" s="22"/>
      <c r="P496" s="22"/>
      <c r="Q496" s="22"/>
    </row>
    <row r="497" spans="4:17" ht="15" customHeight="1" x14ac:dyDescent="0.3">
      <c r="D497" s="22"/>
      <c r="E497" s="22"/>
      <c r="F497" s="22"/>
      <c r="G497" s="22"/>
      <c r="H497" s="22"/>
      <c r="I497" s="22"/>
      <c r="J497" s="22"/>
      <c r="K497" s="22"/>
      <c r="L497" s="22"/>
      <c r="M497" s="22"/>
      <c r="N497" s="22"/>
      <c r="O497" s="22"/>
      <c r="P497" s="22"/>
      <c r="Q497" s="22"/>
    </row>
    <row r="498" spans="4:17" ht="15" customHeight="1" x14ac:dyDescent="0.3">
      <c r="D498" s="22"/>
      <c r="E498" s="22"/>
      <c r="F498" s="22"/>
      <c r="G498" s="22"/>
      <c r="H498" s="22"/>
      <c r="I498" s="22"/>
      <c r="J498" s="22"/>
      <c r="K498" s="22"/>
      <c r="L498" s="22"/>
      <c r="M498" s="22"/>
      <c r="N498" s="22"/>
      <c r="O498" s="22"/>
      <c r="P498" s="22"/>
      <c r="Q498" s="22"/>
    </row>
    <row r="499" spans="4:17" ht="15" customHeight="1" x14ac:dyDescent="0.3">
      <c r="D499" s="22"/>
      <c r="E499" s="22"/>
      <c r="F499" s="22"/>
      <c r="G499" s="22"/>
      <c r="H499" s="22"/>
      <c r="I499" s="22"/>
      <c r="J499" s="22"/>
      <c r="K499" s="22"/>
      <c r="L499" s="22"/>
      <c r="M499" s="22"/>
      <c r="N499" s="22"/>
      <c r="O499" s="22"/>
      <c r="P499" s="22"/>
      <c r="Q499" s="22"/>
    </row>
    <row r="500" spans="4:17" ht="15" customHeight="1" x14ac:dyDescent="0.3">
      <c r="D500" s="22"/>
      <c r="E500" s="22"/>
      <c r="F500" s="22"/>
      <c r="G500" s="22"/>
      <c r="H500" s="22"/>
      <c r="I500" s="22"/>
      <c r="J500" s="22"/>
      <c r="K500" s="22"/>
      <c r="L500" s="22"/>
      <c r="M500" s="22"/>
      <c r="N500" s="22"/>
      <c r="O500" s="22"/>
      <c r="P500" s="22"/>
      <c r="Q500" s="22"/>
    </row>
    <row r="501" spans="4:17" ht="14.25" customHeight="1" x14ac:dyDescent="0.3">
      <c r="D501" s="22"/>
      <c r="E501" s="22"/>
      <c r="F501" s="22"/>
      <c r="G501" s="22"/>
      <c r="H501" s="22"/>
      <c r="I501" s="22"/>
      <c r="J501" s="22"/>
      <c r="K501" s="22"/>
      <c r="L501" s="22"/>
      <c r="M501" s="22"/>
      <c r="N501" s="22"/>
      <c r="O501" s="22"/>
      <c r="P501" s="22"/>
      <c r="Q501" s="22"/>
    </row>
    <row r="502" spans="4:17" ht="14.25" customHeight="1" x14ac:dyDescent="0.3">
      <c r="D502" s="22"/>
      <c r="E502" s="22"/>
      <c r="F502" s="22"/>
      <c r="G502" s="22"/>
      <c r="H502" s="22"/>
      <c r="I502" s="22"/>
      <c r="J502" s="22"/>
      <c r="K502" s="22"/>
      <c r="L502" s="22"/>
      <c r="M502" s="22"/>
      <c r="N502" s="22"/>
      <c r="O502" s="22"/>
      <c r="P502" s="22"/>
      <c r="Q502" s="22"/>
    </row>
    <row r="503" spans="4:17" ht="14.25" customHeight="1" x14ac:dyDescent="0.3">
      <c r="D503" s="22"/>
      <c r="E503" s="22"/>
      <c r="F503" s="22"/>
      <c r="G503" s="22"/>
      <c r="H503" s="22"/>
      <c r="I503" s="22"/>
      <c r="J503" s="22"/>
      <c r="K503" s="22"/>
      <c r="L503" s="22"/>
      <c r="M503" s="22"/>
      <c r="N503" s="22"/>
      <c r="O503" s="22"/>
      <c r="P503" s="22"/>
      <c r="Q503" s="22"/>
    </row>
    <row r="504" spans="4:17" ht="14.25" customHeight="1" x14ac:dyDescent="0.3">
      <c r="D504" s="22"/>
      <c r="E504" s="22"/>
      <c r="F504" s="22"/>
      <c r="G504" s="22"/>
      <c r="H504" s="22"/>
      <c r="I504" s="22"/>
      <c r="J504" s="22"/>
      <c r="K504" s="22"/>
      <c r="L504" s="22"/>
      <c r="M504" s="22"/>
      <c r="N504" s="22"/>
      <c r="O504" s="22"/>
      <c r="P504" s="22"/>
      <c r="Q504" s="22"/>
    </row>
    <row r="505" spans="4:17" ht="14.25" customHeight="1" x14ac:dyDescent="0.3">
      <c r="D505" s="22"/>
      <c r="E505" s="22"/>
      <c r="F505" s="22"/>
      <c r="G505" s="22"/>
      <c r="H505" s="22"/>
      <c r="I505" s="22"/>
      <c r="J505" s="22"/>
      <c r="K505" s="22"/>
      <c r="L505" s="22"/>
      <c r="M505" s="22"/>
      <c r="N505" s="22"/>
      <c r="O505" s="22"/>
      <c r="P505" s="22"/>
      <c r="Q505" s="22"/>
    </row>
    <row r="506" spans="4:17" ht="14.25" customHeight="1" x14ac:dyDescent="0.3">
      <c r="D506" s="22"/>
      <c r="E506" s="22"/>
      <c r="F506" s="22"/>
      <c r="G506" s="22"/>
      <c r="H506" s="22"/>
      <c r="I506" s="22"/>
      <c r="J506" s="22"/>
      <c r="K506" s="22"/>
      <c r="L506" s="22"/>
      <c r="M506" s="22"/>
      <c r="N506" s="22"/>
      <c r="O506" s="22"/>
      <c r="P506" s="22"/>
      <c r="Q506" s="22"/>
    </row>
    <row r="507" spans="4:17" ht="14.25" customHeight="1" x14ac:dyDescent="0.3">
      <c r="D507" s="22"/>
      <c r="E507" s="22"/>
      <c r="F507" s="22"/>
      <c r="G507" s="22"/>
      <c r="H507" s="22"/>
      <c r="I507" s="22"/>
      <c r="J507" s="22"/>
      <c r="K507" s="22"/>
      <c r="L507" s="22"/>
      <c r="M507" s="22"/>
      <c r="N507" s="22"/>
      <c r="O507" s="22"/>
      <c r="P507" s="22"/>
      <c r="Q507" s="22"/>
    </row>
    <row r="508" spans="4:17" ht="14.25" customHeight="1" x14ac:dyDescent="0.3">
      <c r="D508" s="22"/>
      <c r="E508" s="22"/>
      <c r="F508" s="22"/>
      <c r="G508" s="22"/>
      <c r="H508" s="22"/>
      <c r="I508" s="22"/>
      <c r="J508" s="22"/>
      <c r="K508" s="22"/>
      <c r="L508" s="22"/>
      <c r="M508" s="22"/>
      <c r="N508" s="22"/>
      <c r="O508" s="22"/>
      <c r="P508" s="22"/>
      <c r="Q508" s="22"/>
    </row>
    <row r="509" spans="4:17" ht="14.25" customHeight="1" x14ac:dyDescent="0.3">
      <c r="D509" s="22"/>
      <c r="E509" s="22"/>
      <c r="F509" s="22"/>
      <c r="G509" s="22"/>
      <c r="H509" s="22"/>
      <c r="I509" s="22"/>
      <c r="J509" s="22"/>
      <c r="K509" s="22"/>
      <c r="L509" s="22"/>
      <c r="M509" s="22"/>
      <c r="N509" s="22"/>
      <c r="O509" s="22"/>
      <c r="P509" s="22"/>
      <c r="Q509" s="22"/>
    </row>
    <row r="510" spans="4:17" ht="14.25" customHeight="1" x14ac:dyDescent="0.3">
      <c r="D510" s="22"/>
      <c r="E510" s="22"/>
      <c r="F510" s="22"/>
      <c r="G510" s="22"/>
      <c r="H510" s="22"/>
      <c r="I510" s="22"/>
      <c r="J510" s="22"/>
      <c r="K510" s="22"/>
      <c r="L510" s="22"/>
      <c r="M510" s="22"/>
      <c r="N510" s="22"/>
      <c r="O510" s="22"/>
      <c r="P510" s="22"/>
      <c r="Q510" s="22"/>
    </row>
    <row r="511" spans="4:17" ht="14.25" customHeight="1" x14ac:dyDescent="0.3">
      <c r="D511" s="22"/>
      <c r="E511" s="22"/>
      <c r="F511" s="22"/>
      <c r="G511" s="22"/>
      <c r="H511" s="22"/>
      <c r="I511" s="22"/>
      <c r="J511" s="22"/>
      <c r="K511" s="22"/>
      <c r="L511" s="22"/>
      <c r="M511" s="22"/>
      <c r="N511" s="22"/>
      <c r="O511" s="22"/>
      <c r="P511" s="22"/>
      <c r="Q511" s="22"/>
    </row>
    <row r="512" spans="4:17" ht="14.25" customHeight="1" x14ac:dyDescent="0.3">
      <c r="D512" s="22"/>
      <c r="E512" s="22"/>
      <c r="F512" s="22"/>
      <c r="G512" s="22"/>
      <c r="H512" s="22"/>
      <c r="I512" s="22"/>
      <c r="J512" s="22"/>
      <c r="K512" s="22"/>
      <c r="L512" s="22"/>
      <c r="M512" s="22"/>
      <c r="N512" s="22"/>
      <c r="O512" s="22"/>
      <c r="P512" s="22"/>
      <c r="Q512" s="22"/>
    </row>
    <row r="513" spans="4:17" ht="14.25" customHeight="1" x14ac:dyDescent="0.3">
      <c r="D513" s="22"/>
      <c r="E513" s="22"/>
      <c r="F513" s="22"/>
      <c r="G513" s="22"/>
      <c r="H513" s="22"/>
      <c r="I513" s="22"/>
      <c r="J513" s="22"/>
      <c r="K513" s="22"/>
      <c r="L513" s="22"/>
      <c r="M513" s="22"/>
      <c r="N513" s="22"/>
      <c r="O513" s="22"/>
      <c r="P513" s="22"/>
      <c r="Q513" s="22"/>
    </row>
    <row r="514" spans="4:17" ht="14.25" customHeight="1" x14ac:dyDescent="0.3">
      <c r="D514" s="22"/>
      <c r="E514" s="22"/>
      <c r="F514" s="22"/>
      <c r="G514" s="22"/>
      <c r="H514" s="22"/>
      <c r="I514" s="22"/>
      <c r="J514" s="22"/>
      <c r="K514" s="22"/>
      <c r="L514" s="22"/>
      <c r="M514" s="22"/>
      <c r="N514" s="22"/>
      <c r="O514" s="22"/>
      <c r="P514" s="22"/>
      <c r="Q514" s="22"/>
    </row>
    <row r="515" spans="4:17" ht="14.25" customHeight="1" x14ac:dyDescent="0.3">
      <c r="D515" s="22"/>
      <c r="E515" s="22"/>
      <c r="F515" s="22"/>
      <c r="G515" s="22"/>
      <c r="H515" s="22"/>
      <c r="I515" s="22"/>
      <c r="J515" s="22"/>
      <c r="K515" s="22"/>
      <c r="L515" s="22"/>
      <c r="M515" s="22"/>
      <c r="N515" s="22"/>
      <c r="O515" s="22"/>
      <c r="P515" s="22"/>
      <c r="Q515" s="22"/>
    </row>
    <row r="516" spans="4:17" ht="14.25" customHeight="1" x14ac:dyDescent="0.3">
      <c r="D516" s="22"/>
      <c r="E516" s="22"/>
      <c r="F516" s="22"/>
      <c r="G516" s="22"/>
      <c r="H516" s="22"/>
      <c r="I516" s="22"/>
      <c r="J516" s="22"/>
      <c r="K516" s="22"/>
      <c r="L516" s="22"/>
      <c r="M516" s="22"/>
      <c r="N516" s="22"/>
      <c r="O516" s="22"/>
      <c r="P516" s="22"/>
      <c r="Q516" s="22"/>
    </row>
    <row r="517" spans="4:17" ht="14.25" customHeight="1" x14ac:dyDescent="0.3">
      <c r="D517" s="22"/>
      <c r="E517" s="22"/>
      <c r="F517" s="22"/>
      <c r="G517" s="22"/>
      <c r="H517" s="22"/>
      <c r="I517" s="22"/>
      <c r="J517" s="22"/>
      <c r="K517" s="22"/>
      <c r="L517" s="22"/>
      <c r="M517" s="22"/>
      <c r="N517" s="22"/>
      <c r="O517" s="22"/>
      <c r="P517" s="22"/>
      <c r="Q517" s="22"/>
    </row>
    <row r="518" spans="4:17" ht="14.25" customHeight="1" x14ac:dyDescent="0.3">
      <c r="D518" s="22"/>
      <c r="E518" s="22"/>
      <c r="F518" s="22"/>
      <c r="G518" s="22"/>
      <c r="H518" s="22"/>
      <c r="I518" s="22"/>
      <c r="J518" s="22"/>
      <c r="K518" s="22"/>
      <c r="L518" s="22"/>
      <c r="M518" s="22"/>
      <c r="N518" s="22"/>
      <c r="O518" s="22"/>
      <c r="P518" s="22"/>
      <c r="Q518" s="22"/>
    </row>
    <row r="519" spans="4:17" ht="14.25" customHeight="1" x14ac:dyDescent="0.3">
      <c r="D519" s="22"/>
      <c r="E519" s="22"/>
      <c r="F519" s="22"/>
      <c r="G519" s="22"/>
      <c r="H519" s="22"/>
      <c r="I519" s="22"/>
      <c r="J519" s="22"/>
      <c r="K519" s="22"/>
      <c r="L519" s="22"/>
      <c r="M519" s="22"/>
      <c r="N519" s="22"/>
      <c r="O519" s="22"/>
      <c r="P519" s="22"/>
      <c r="Q519" s="22"/>
    </row>
    <row r="520" spans="4:17" ht="14.25" customHeight="1" x14ac:dyDescent="0.3">
      <c r="D520" s="22"/>
      <c r="E520" s="22"/>
      <c r="F520" s="22"/>
      <c r="G520" s="22"/>
      <c r="H520" s="22"/>
      <c r="I520" s="22"/>
      <c r="J520" s="22"/>
      <c r="K520" s="22"/>
      <c r="L520" s="22"/>
      <c r="M520" s="22"/>
      <c r="N520" s="22"/>
      <c r="O520" s="22"/>
      <c r="P520" s="22"/>
      <c r="Q520" s="22"/>
    </row>
    <row r="521" spans="4:17" ht="14.25" customHeight="1" x14ac:dyDescent="0.3">
      <c r="D521" s="22"/>
      <c r="E521" s="22"/>
      <c r="F521" s="22"/>
      <c r="G521" s="22"/>
      <c r="H521" s="22"/>
      <c r="I521" s="22"/>
      <c r="J521" s="22"/>
      <c r="K521" s="22"/>
      <c r="L521" s="22"/>
      <c r="M521" s="22"/>
      <c r="N521" s="22"/>
      <c r="O521" s="22"/>
      <c r="P521" s="22"/>
      <c r="Q521" s="22"/>
    </row>
    <row r="522" spans="4:17" ht="14.25" customHeight="1" x14ac:dyDescent="0.3">
      <c r="D522" s="22"/>
      <c r="E522" s="22"/>
      <c r="F522" s="22"/>
      <c r="G522" s="22"/>
      <c r="H522" s="22"/>
      <c r="I522" s="22"/>
      <c r="J522" s="22"/>
      <c r="K522" s="22"/>
      <c r="L522" s="22"/>
      <c r="M522" s="22"/>
      <c r="N522" s="22"/>
      <c r="O522" s="22"/>
      <c r="P522" s="22"/>
      <c r="Q522" s="22"/>
    </row>
    <row r="523" spans="4:17" ht="14.25" customHeight="1" x14ac:dyDescent="0.3">
      <c r="D523" s="22"/>
      <c r="E523" s="22"/>
      <c r="F523" s="22"/>
      <c r="G523" s="22"/>
      <c r="H523" s="22"/>
      <c r="I523" s="22"/>
      <c r="J523" s="22"/>
      <c r="K523" s="22"/>
      <c r="L523" s="22"/>
      <c r="M523" s="22"/>
      <c r="N523" s="22"/>
      <c r="O523" s="22"/>
      <c r="P523" s="22"/>
      <c r="Q523" s="22"/>
    </row>
    <row r="524" spans="4:17" ht="14.25" customHeight="1" x14ac:dyDescent="0.3">
      <c r="D524" s="22"/>
      <c r="E524" s="22"/>
      <c r="F524" s="22"/>
      <c r="G524" s="22"/>
      <c r="H524" s="22"/>
      <c r="I524" s="22"/>
      <c r="J524" s="22"/>
      <c r="K524" s="22"/>
      <c r="L524" s="22"/>
      <c r="M524" s="22"/>
      <c r="N524" s="22"/>
      <c r="O524" s="22"/>
      <c r="P524" s="22"/>
      <c r="Q524" s="22"/>
    </row>
    <row r="525" spans="4:17" ht="14.25" customHeight="1" x14ac:dyDescent="0.3">
      <c r="D525" s="22"/>
      <c r="E525" s="22"/>
      <c r="F525" s="22"/>
      <c r="G525" s="22"/>
      <c r="H525" s="22"/>
      <c r="I525" s="22"/>
      <c r="J525" s="22"/>
      <c r="K525" s="22"/>
      <c r="L525" s="22"/>
      <c r="M525" s="22"/>
      <c r="N525" s="22"/>
      <c r="O525" s="22"/>
      <c r="P525" s="22"/>
      <c r="Q525" s="22"/>
    </row>
    <row r="526" spans="4:17" ht="14.25" customHeight="1" x14ac:dyDescent="0.3">
      <c r="D526" s="22"/>
      <c r="E526" s="22"/>
      <c r="F526" s="22"/>
      <c r="G526" s="22"/>
      <c r="H526" s="22"/>
      <c r="I526" s="22"/>
      <c r="J526" s="22"/>
      <c r="K526" s="22"/>
      <c r="L526" s="22"/>
      <c r="M526" s="22"/>
      <c r="N526" s="22"/>
      <c r="O526" s="22"/>
      <c r="P526" s="22"/>
      <c r="Q526" s="22"/>
    </row>
    <row r="527" spans="4:17" ht="14.25" customHeight="1" x14ac:dyDescent="0.3">
      <c r="D527" s="22"/>
      <c r="E527" s="22"/>
      <c r="F527" s="22"/>
      <c r="G527" s="22"/>
      <c r="H527" s="22"/>
      <c r="I527" s="22"/>
      <c r="J527" s="22"/>
      <c r="K527" s="22"/>
      <c r="L527" s="22"/>
      <c r="M527" s="22"/>
      <c r="N527" s="22"/>
      <c r="O527" s="22"/>
      <c r="P527" s="22"/>
      <c r="Q527" s="22"/>
    </row>
    <row r="528" spans="4:17" ht="14.25" customHeight="1" x14ac:dyDescent="0.3">
      <c r="D528" s="22"/>
      <c r="E528" s="22"/>
      <c r="F528" s="22"/>
      <c r="G528" s="22"/>
      <c r="H528" s="22"/>
      <c r="I528" s="22"/>
      <c r="J528" s="22"/>
      <c r="K528" s="22"/>
      <c r="L528" s="22"/>
      <c r="M528" s="22"/>
      <c r="N528" s="22"/>
      <c r="O528" s="22"/>
      <c r="P528" s="22"/>
      <c r="Q528" s="22"/>
    </row>
    <row r="529" spans="4:17" ht="14.25" customHeight="1" x14ac:dyDescent="0.3">
      <c r="D529" s="22"/>
      <c r="E529" s="22"/>
      <c r="F529" s="22"/>
      <c r="G529" s="22"/>
      <c r="H529" s="22"/>
      <c r="I529" s="22"/>
      <c r="J529" s="22"/>
      <c r="K529" s="22"/>
      <c r="L529" s="22"/>
      <c r="M529" s="22"/>
      <c r="N529" s="22"/>
      <c r="O529" s="22"/>
      <c r="P529" s="22"/>
      <c r="Q529" s="22"/>
    </row>
    <row r="530" spans="4:17" ht="14.25" customHeight="1" x14ac:dyDescent="0.3">
      <c r="D530" s="22"/>
      <c r="E530" s="22"/>
      <c r="F530" s="22"/>
      <c r="G530" s="22"/>
      <c r="H530" s="22"/>
      <c r="I530" s="22"/>
      <c r="J530" s="22"/>
      <c r="K530" s="22"/>
      <c r="L530" s="22"/>
      <c r="M530" s="22"/>
      <c r="N530" s="22"/>
      <c r="O530" s="22"/>
      <c r="P530" s="22"/>
      <c r="Q530" s="22"/>
    </row>
    <row r="531" spans="4:17" ht="14.25" customHeight="1" x14ac:dyDescent="0.3">
      <c r="D531" s="22"/>
      <c r="E531" s="22"/>
      <c r="F531" s="22"/>
      <c r="G531" s="22"/>
      <c r="H531" s="22"/>
      <c r="I531" s="22"/>
      <c r="J531" s="22"/>
      <c r="K531" s="22"/>
      <c r="L531" s="22"/>
      <c r="M531" s="22"/>
      <c r="N531" s="22"/>
      <c r="O531" s="22"/>
      <c r="P531" s="22"/>
      <c r="Q531" s="22"/>
    </row>
    <row r="532" spans="4:17" ht="14.25" customHeight="1" x14ac:dyDescent="0.3">
      <c r="D532" s="22"/>
      <c r="E532" s="22"/>
      <c r="F532" s="22"/>
      <c r="G532" s="22"/>
      <c r="H532" s="22"/>
      <c r="I532" s="22"/>
      <c r="J532" s="22"/>
      <c r="K532" s="22"/>
      <c r="L532" s="22"/>
      <c r="M532" s="22"/>
      <c r="N532" s="22"/>
      <c r="O532" s="22"/>
      <c r="P532" s="22"/>
      <c r="Q532" s="22"/>
    </row>
    <row r="533" spans="4:17" ht="14.25" customHeight="1" x14ac:dyDescent="0.3">
      <c r="D533" s="22"/>
      <c r="E533" s="22"/>
      <c r="F533" s="22"/>
      <c r="G533" s="22"/>
      <c r="H533" s="22"/>
      <c r="I533" s="22"/>
      <c r="J533" s="22"/>
      <c r="K533" s="22"/>
      <c r="L533" s="22"/>
      <c r="M533" s="22"/>
      <c r="N533" s="22"/>
      <c r="O533" s="22"/>
      <c r="P533" s="22"/>
      <c r="Q533" s="22"/>
    </row>
    <row r="534" spans="4:17" ht="14.25" customHeight="1" x14ac:dyDescent="0.3">
      <c r="D534" s="22"/>
      <c r="E534" s="22"/>
      <c r="F534" s="22"/>
      <c r="G534" s="22"/>
      <c r="H534" s="22"/>
      <c r="I534" s="22"/>
      <c r="J534" s="22"/>
      <c r="K534" s="22"/>
      <c r="L534" s="22"/>
      <c r="M534" s="22"/>
      <c r="N534" s="22"/>
      <c r="O534" s="22"/>
      <c r="P534" s="22"/>
      <c r="Q534" s="22"/>
    </row>
    <row r="535" spans="4:17" ht="14.25" customHeight="1" x14ac:dyDescent="0.3">
      <c r="D535" s="22"/>
      <c r="E535" s="22"/>
      <c r="F535" s="22"/>
      <c r="G535" s="22"/>
      <c r="H535" s="22"/>
      <c r="I535" s="22"/>
      <c r="J535" s="22"/>
      <c r="K535" s="22"/>
      <c r="L535" s="22"/>
      <c r="M535" s="22"/>
      <c r="N535" s="22"/>
      <c r="O535" s="22"/>
      <c r="P535" s="22"/>
      <c r="Q535" s="22"/>
    </row>
    <row r="536" spans="4:17" ht="14.25" customHeight="1" x14ac:dyDescent="0.3">
      <c r="D536" s="22"/>
      <c r="E536" s="22"/>
      <c r="F536" s="22"/>
      <c r="G536" s="22"/>
      <c r="H536" s="22"/>
      <c r="I536" s="22"/>
      <c r="J536" s="22"/>
      <c r="K536" s="22"/>
      <c r="L536" s="22"/>
      <c r="M536" s="22"/>
      <c r="N536" s="22"/>
      <c r="O536" s="22"/>
      <c r="P536" s="22"/>
      <c r="Q536" s="22"/>
    </row>
    <row r="537" spans="4:17" ht="14.25" customHeight="1" x14ac:dyDescent="0.3">
      <c r="D537" s="22"/>
      <c r="E537" s="22"/>
      <c r="F537" s="22"/>
      <c r="G537" s="22"/>
      <c r="H537" s="22"/>
      <c r="I537" s="22"/>
      <c r="J537" s="22"/>
      <c r="K537" s="22"/>
      <c r="L537" s="22"/>
      <c r="M537" s="22"/>
      <c r="N537" s="22"/>
      <c r="O537" s="22"/>
      <c r="P537" s="22"/>
      <c r="Q537" s="22"/>
    </row>
    <row r="538" spans="4:17" ht="14.25" customHeight="1" x14ac:dyDescent="0.3">
      <c r="D538" s="22"/>
      <c r="E538" s="22"/>
      <c r="F538" s="22"/>
      <c r="G538" s="22"/>
      <c r="H538" s="22"/>
      <c r="I538" s="22"/>
      <c r="J538" s="22"/>
      <c r="K538" s="22"/>
      <c r="L538" s="22"/>
      <c r="M538" s="22"/>
      <c r="N538" s="22"/>
      <c r="O538" s="22"/>
      <c r="P538" s="22"/>
      <c r="Q538" s="22"/>
    </row>
    <row r="539" spans="4:17" ht="14.25" customHeight="1" x14ac:dyDescent="0.3">
      <c r="D539" s="22"/>
      <c r="E539" s="22"/>
      <c r="F539" s="22"/>
      <c r="G539" s="22"/>
      <c r="H539" s="22"/>
      <c r="I539" s="22"/>
      <c r="J539" s="22"/>
      <c r="K539" s="22"/>
      <c r="L539" s="22"/>
      <c r="M539" s="22"/>
      <c r="N539" s="22"/>
      <c r="O539" s="22"/>
      <c r="P539" s="22"/>
      <c r="Q539" s="22"/>
    </row>
    <row r="540" spans="4:17" ht="14.25" customHeight="1" x14ac:dyDescent="0.3">
      <c r="D540" s="22"/>
      <c r="E540" s="22"/>
      <c r="F540" s="22"/>
      <c r="G540" s="22"/>
      <c r="H540" s="22"/>
      <c r="I540" s="22"/>
      <c r="J540" s="22"/>
      <c r="K540" s="22"/>
      <c r="L540" s="22"/>
      <c r="M540" s="22"/>
      <c r="N540" s="22"/>
      <c r="O540" s="22"/>
      <c r="P540" s="22"/>
      <c r="Q540" s="22"/>
    </row>
    <row r="541" spans="4:17" ht="14.25" customHeight="1" x14ac:dyDescent="0.3">
      <c r="D541" s="22"/>
      <c r="E541" s="22"/>
      <c r="F541" s="22"/>
      <c r="G541" s="22"/>
      <c r="H541" s="22"/>
      <c r="I541" s="22"/>
      <c r="J541" s="22"/>
      <c r="K541" s="22"/>
      <c r="L541" s="22"/>
      <c r="M541" s="22"/>
      <c r="N541" s="22"/>
      <c r="O541" s="22"/>
      <c r="P541" s="22"/>
      <c r="Q541" s="22"/>
    </row>
    <row r="542" spans="4:17" ht="14.25" customHeight="1" x14ac:dyDescent="0.3">
      <c r="D542" s="22"/>
      <c r="E542" s="22"/>
      <c r="F542" s="22"/>
      <c r="G542" s="22"/>
      <c r="H542" s="22"/>
      <c r="I542" s="22"/>
      <c r="J542" s="22"/>
      <c r="K542" s="22"/>
      <c r="L542" s="22"/>
      <c r="M542" s="22"/>
      <c r="N542" s="22"/>
      <c r="O542" s="22"/>
      <c r="P542" s="22"/>
      <c r="Q542" s="22"/>
    </row>
    <row r="543" spans="4:17" ht="14.25" customHeight="1" x14ac:dyDescent="0.3">
      <c r="D543" s="22"/>
      <c r="E543" s="22"/>
      <c r="F543" s="22"/>
      <c r="G543" s="22"/>
      <c r="H543" s="22"/>
      <c r="I543" s="22"/>
      <c r="J543" s="22"/>
      <c r="K543" s="22"/>
      <c r="L543" s="22"/>
      <c r="M543" s="22"/>
      <c r="N543" s="22"/>
      <c r="O543" s="22"/>
      <c r="P543" s="22"/>
      <c r="Q543" s="22"/>
    </row>
    <row r="544" spans="4:17" ht="14.25" customHeight="1" x14ac:dyDescent="0.3">
      <c r="D544" s="22"/>
      <c r="E544" s="22"/>
      <c r="F544" s="22"/>
      <c r="G544" s="22"/>
      <c r="H544" s="22"/>
      <c r="I544" s="22"/>
      <c r="J544" s="22"/>
      <c r="K544" s="22"/>
      <c r="L544" s="22"/>
      <c r="M544" s="22"/>
      <c r="N544" s="22"/>
      <c r="O544" s="22"/>
      <c r="P544" s="22"/>
      <c r="Q544" s="22"/>
    </row>
    <row r="545" spans="4:17" ht="14.25" customHeight="1" x14ac:dyDescent="0.3">
      <c r="D545" s="22"/>
      <c r="E545" s="22"/>
      <c r="F545" s="22"/>
      <c r="G545" s="22"/>
      <c r="H545" s="22"/>
      <c r="I545" s="22"/>
      <c r="J545" s="22"/>
      <c r="K545" s="22"/>
      <c r="L545" s="22"/>
      <c r="M545" s="22"/>
      <c r="N545" s="22"/>
      <c r="O545" s="22"/>
      <c r="P545" s="22"/>
      <c r="Q545" s="22"/>
    </row>
    <row r="546" spans="4:17" ht="14.25" customHeight="1" x14ac:dyDescent="0.3">
      <c r="D546" s="22"/>
      <c r="E546" s="22"/>
      <c r="F546" s="22"/>
      <c r="G546" s="22"/>
      <c r="H546" s="22"/>
      <c r="I546" s="22"/>
      <c r="J546" s="22"/>
      <c r="K546" s="22"/>
      <c r="L546" s="22"/>
      <c r="M546" s="22"/>
      <c r="N546" s="22"/>
      <c r="O546" s="22"/>
      <c r="P546" s="22"/>
      <c r="Q546" s="22"/>
    </row>
    <row r="547" spans="4:17" ht="14.25" customHeight="1" x14ac:dyDescent="0.3">
      <c r="D547" s="22"/>
      <c r="E547" s="22"/>
      <c r="F547" s="22"/>
      <c r="G547" s="22"/>
      <c r="H547" s="22"/>
      <c r="I547" s="22"/>
      <c r="J547" s="22"/>
      <c r="K547" s="22"/>
      <c r="L547" s="22"/>
      <c r="M547" s="22"/>
      <c r="N547" s="22"/>
      <c r="O547" s="22"/>
      <c r="P547" s="22"/>
      <c r="Q547" s="22"/>
    </row>
    <row r="548" spans="4:17" ht="14.25" customHeight="1" x14ac:dyDescent="0.3">
      <c r="D548" s="22"/>
      <c r="E548" s="22"/>
      <c r="F548" s="22"/>
      <c r="G548" s="22"/>
      <c r="H548" s="22"/>
      <c r="I548" s="22"/>
      <c r="J548" s="22"/>
      <c r="K548" s="22"/>
      <c r="L548" s="22"/>
      <c r="M548" s="22"/>
      <c r="N548" s="22"/>
      <c r="O548" s="22"/>
      <c r="P548" s="22"/>
      <c r="Q548" s="22"/>
    </row>
    <row r="549" spans="4:17" ht="14.25" customHeight="1" x14ac:dyDescent="0.3">
      <c r="D549" s="22"/>
      <c r="E549" s="22"/>
      <c r="F549" s="22"/>
      <c r="G549" s="22"/>
      <c r="H549" s="22"/>
      <c r="I549" s="22"/>
      <c r="J549" s="22"/>
      <c r="K549" s="22"/>
      <c r="L549" s="22"/>
      <c r="M549" s="22"/>
      <c r="N549" s="22"/>
      <c r="O549" s="22"/>
      <c r="P549" s="22"/>
      <c r="Q549" s="22"/>
    </row>
    <row r="550" spans="4:17" ht="14.25" customHeight="1" x14ac:dyDescent="0.3">
      <c r="D550" s="22"/>
      <c r="E550" s="22"/>
      <c r="F550" s="22"/>
      <c r="G550" s="22"/>
      <c r="H550" s="22"/>
      <c r="I550" s="22"/>
      <c r="J550" s="22"/>
      <c r="K550" s="22"/>
      <c r="L550" s="22"/>
      <c r="M550" s="22"/>
      <c r="N550" s="22"/>
      <c r="O550" s="22"/>
      <c r="P550" s="22"/>
      <c r="Q550" s="22"/>
    </row>
    <row r="551" spans="4:17" ht="14.25" customHeight="1" x14ac:dyDescent="0.3">
      <c r="D551" s="22"/>
      <c r="E551" s="22"/>
      <c r="F551" s="22"/>
      <c r="G551" s="22"/>
      <c r="H551" s="22"/>
      <c r="I551" s="22"/>
      <c r="J551" s="22"/>
      <c r="K551" s="22"/>
      <c r="L551" s="22"/>
      <c r="M551" s="22"/>
      <c r="N551" s="22"/>
      <c r="O551" s="22"/>
      <c r="P551" s="22"/>
      <c r="Q551" s="22"/>
    </row>
    <row r="552" spans="4:17" ht="14.25" customHeight="1" x14ac:dyDescent="0.3">
      <c r="D552" s="22"/>
      <c r="E552" s="22"/>
      <c r="F552" s="22"/>
      <c r="G552" s="22"/>
      <c r="H552" s="22"/>
      <c r="I552" s="22"/>
      <c r="J552" s="22"/>
      <c r="K552" s="22"/>
      <c r="L552" s="22"/>
      <c r="M552" s="22"/>
      <c r="N552" s="22"/>
      <c r="O552" s="22"/>
      <c r="P552" s="22"/>
      <c r="Q552" s="22"/>
    </row>
    <row r="553" spans="4:17" ht="14.25" customHeight="1" x14ac:dyDescent="0.3">
      <c r="D553" s="22"/>
      <c r="E553" s="22"/>
      <c r="F553" s="22"/>
      <c r="G553" s="22"/>
      <c r="H553" s="22"/>
      <c r="I553" s="22"/>
      <c r="J553" s="22"/>
      <c r="K553" s="22"/>
      <c r="L553" s="22"/>
      <c r="M553" s="22"/>
      <c r="N553" s="22"/>
      <c r="O553" s="22"/>
      <c r="P553" s="22"/>
      <c r="Q553" s="22"/>
    </row>
    <row r="554" spans="4:17" ht="14.25" customHeight="1" x14ac:dyDescent="0.3">
      <c r="D554" s="22"/>
      <c r="E554" s="22"/>
      <c r="F554" s="22"/>
      <c r="G554" s="22"/>
      <c r="H554" s="22"/>
      <c r="I554" s="22"/>
      <c r="J554" s="22"/>
      <c r="K554" s="22"/>
      <c r="L554" s="22"/>
      <c r="M554" s="22"/>
      <c r="N554" s="22"/>
      <c r="O554" s="22"/>
      <c r="P554" s="22"/>
      <c r="Q554" s="22"/>
    </row>
    <row r="555" spans="4:17" ht="14.25" customHeight="1" x14ac:dyDescent="0.3">
      <c r="D555" s="22"/>
      <c r="E555" s="22"/>
      <c r="F555" s="22"/>
      <c r="G555" s="22"/>
      <c r="H555" s="22"/>
      <c r="I555" s="22"/>
      <c r="J555" s="22"/>
      <c r="K555" s="22"/>
      <c r="L555" s="22"/>
      <c r="M555" s="22"/>
      <c r="N555" s="22"/>
      <c r="O555" s="22"/>
      <c r="P555" s="22"/>
      <c r="Q555" s="22"/>
    </row>
    <row r="556" spans="4:17" ht="14.25" customHeight="1" x14ac:dyDescent="0.3">
      <c r="D556" s="22"/>
      <c r="E556" s="22"/>
      <c r="F556" s="22"/>
      <c r="G556" s="22"/>
      <c r="H556" s="22"/>
      <c r="I556" s="22"/>
      <c r="J556" s="22"/>
      <c r="K556" s="22"/>
      <c r="L556" s="22"/>
      <c r="M556" s="22"/>
      <c r="N556" s="22"/>
      <c r="O556" s="22"/>
      <c r="P556" s="22"/>
      <c r="Q556" s="22"/>
    </row>
    <row r="557" spans="4:17" ht="14.25" customHeight="1" x14ac:dyDescent="0.3">
      <c r="D557" s="22"/>
      <c r="E557" s="22"/>
      <c r="F557" s="22"/>
      <c r="G557" s="22"/>
      <c r="H557" s="22"/>
      <c r="I557" s="22"/>
      <c r="J557" s="22"/>
      <c r="K557" s="22"/>
      <c r="L557" s="22"/>
      <c r="M557" s="22"/>
      <c r="N557" s="22"/>
      <c r="O557" s="22"/>
      <c r="P557" s="22"/>
      <c r="Q557" s="22"/>
    </row>
    <row r="558" spans="4:17" ht="14.25" customHeight="1" x14ac:dyDescent="0.3">
      <c r="D558" s="22"/>
      <c r="E558" s="22"/>
      <c r="F558" s="22"/>
      <c r="G558" s="22"/>
      <c r="H558" s="22"/>
      <c r="I558" s="22"/>
      <c r="J558" s="22"/>
      <c r="K558" s="22"/>
      <c r="L558" s="22"/>
      <c r="M558" s="22"/>
      <c r="N558" s="22"/>
      <c r="O558" s="22"/>
      <c r="P558" s="22"/>
      <c r="Q558" s="22"/>
    </row>
    <row r="559" spans="4:17" ht="14.25" customHeight="1" x14ac:dyDescent="0.3">
      <c r="D559" s="22"/>
      <c r="E559" s="22"/>
      <c r="F559" s="22"/>
      <c r="G559" s="22"/>
      <c r="H559" s="22"/>
      <c r="I559" s="22"/>
      <c r="J559" s="22"/>
      <c r="K559" s="22"/>
      <c r="L559" s="22"/>
      <c r="M559" s="22"/>
      <c r="N559" s="22"/>
      <c r="O559" s="22"/>
      <c r="P559" s="22"/>
      <c r="Q559" s="22"/>
    </row>
    <row r="560" spans="4:17" ht="14.25" customHeight="1" x14ac:dyDescent="0.3">
      <c r="D560" s="22"/>
      <c r="E560" s="22"/>
      <c r="F560" s="22"/>
      <c r="G560" s="22"/>
      <c r="H560" s="22"/>
      <c r="I560" s="22"/>
      <c r="J560" s="22"/>
      <c r="K560" s="22"/>
      <c r="L560" s="22"/>
      <c r="M560" s="22"/>
      <c r="N560" s="22"/>
      <c r="O560" s="22"/>
      <c r="P560" s="22"/>
      <c r="Q560" s="22"/>
    </row>
    <row r="561" spans="4:17" ht="14.25" customHeight="1" x14ac:dyDescent="0.3">
      <c r="D561" s="22"/>
      <c r="E561" s="22"/>
      <c r="F561" s="22"/>
      <c r="G561" s="22"/>
      <c r="H561" s="22"/>
      <c r="I561" s="22"/>
      <c r="J561" s="22"/>
      <c r="K561" s="22"/>
      <c r="L561" s="22"/>
      <c r="M561" s="22"/>
      <c r="N561" s="22"/>
      <c r="O561" s="22"/>
      <c r="P561" s="22"/>
      <c r="Q561" s="22"/>
    </row>
    <row r="562" spans="4:17" ht="14.25" customHeight="1" x14ac:dyDescent="0.3">
      <c r="D562" s="22"/>
      <c r="E562" s="22"/>
      <c r="F562" s="22"/>
      <c r="G562" s="22"/>
      <c r="H562" s="22"/>
      <c r="I562" s="22"/>
      <c r="J562" s="22"/>
      <c r="K562" s="22"/>
      <c r="L562" s="22"/>
      <c r="M562" s="22"/>
      <c r="N562" s="22"/>
      <c r="O562" s="22"/>
      <c r="P562" s="22"/>
      <c r="Q562" s="22"/>
    </row>
    <row r="563" spans="4:17" ht="14.25" customHeight="1" x14ac:dyDescent="0.3">
      <c r="D563" s="22"/>
      <c r="E563" s="22"/>
      <c r="F563" s="22"/>
      <c r="G563" s="22"/>
      <c r="H563" s="22"/>
      <c r="I563" s="22"/>
      <c r="J563" s="22"/>
      <c r="K563" s="22"/>
      <c r="L563" s="22"/>
      <c r="M563" s="22"/>
      <c r="N563" s="22"/>
      <c r="O563" s="22"/>
      <c r="P563" s="22"/>
      <c r="Q563" s="22"/>
    </row>
    <row r="564" spans="4:17" ht="14.25" customHeight="1" x14ac:dyDescent="0.3">
      <c r="D564" s="22"/>
      <c r="E564" s="22"/>
      <c r="F564" s="22"/>
      <c r="G564" s="22"/>
      <c r="H564" s="22"/>
      <c r="I564" s="22"/>
      <c r="J564" s="22"/>
      <c r="K564" s="22"/>
      <c r="L564" s="22"/>
      <c r="M564" s="22"/>
      <c r="N564" s="22"/>
      <c r="O564" s="22"/>
      <c r="P564" s="22"/>
      <c r="Q564" s="22"/>
    </row>
    <row r="565" spans="4:17" ht="14.25" customHeight="1" x14ac:dyDescent="0.3">
      <c r="D565" s="22"/>
      <c r="E565" s="22"/>
      <c r="F565" s="22"/>
      <c r="G565" s="22"/>
      <c r="H565" s="22"/>
      <c r="I565" s="22"/>
      <c r="J565" s="22"/>
      <c r="K565" s="22"/>
      <c r="L565" s="22"/>
      <c r="M565" s="22"/>
      <c r="N565" s="22"/>
      <c r="O565" s="22"/>
      <c r="P565" s="22"/>
      <c r="Q565" s="22"/>
    </row>
    <row r="566" spans="4:17" ht="14.25" customHeight="1" x14ac:dyDescent="0.3">
      <c r="D566" s="22"/>
      <c r="E566" s="22"/>
      <c r="F566" s="22"/>
      <c r="G566" s="22"/>
      <c r="H566" s="22"/>
      <c r="I566" s="22"/>
      <c r="J566" s="22"/>
      <c r="K566" s="22"/>
      <c r="L566" s="22"/>
      <c r="M566" s="22"/>
      <c r="N566" s="22"/>
      <c r="O566" s="22"/>
      <c r="P566" s="22"/>
      <c r="Q566" s="22"/>
    </row>
    <row r="567" spans="4:17" ht="14.25" customHeight="1" x14ac:dyDescent="0.3">
      <c r="D567" s="22"/>
      <c r="E567" s="22"/>
      <c r="F567" s="22"/>
      <c r="G567" s="22"/>
      <c r="H567" s="22"/>
      <c r="I567" s="22"/>
      <c r="J567" s="22"/>
      <c r="K567" s="22"/>
      <c r="L567" s="22"/>
      <c r="M567" s="22"/>
      <c r="N567" s="22"/>
      <c r="O567" s="22"/>
      <c r="P567" s="22"/>
      <c r="Q567" s="22"/>
    </row>
    <row r="568" spans="4:17" ht="14.25" customHeight="1" x14ac:dyDescent="0.3">
      <c r="D568" s="22"/>
      <c r="E568" s="22"/>
      <c r="F568" s="22"/>
      <c r="G568" s="22"/>
      <c r="H568" s="22"/>
      <c r="I568" s="22"/>
      <c r="J568" s="22"/>
      <c r="K568" s="22"/>
      <c r="L568" s="22"/>
      <c r="M568" s="22"/>
      <c r="N568" s="22"/>
      <c r="O568" s="22"/>
      <c r="P568" s="22"/>
      <c r="Q568" s="22"/>
    </row>
    <row r="569" spans="4:17" ht="14.25" customHeight="1" x14ac:dyDescent="0.3">
      <c r="D569" s="22"/>
      <c r="E569" s="22"/>
      <c r="F569" s="22"/>
      <c r="G569" s="22"/>
      <c r="H569" s="22"/>
      <c r="I569" s="22"/>
      <c r="J569" s="22"/>
      <c r="K569" s="22"/>
      <c r="L569" s="22"/>
      <c r="M569" s="22"/>
      <c r="N569" s="22"/>
      <c r="O569" s="22"/>
      <c r="P569" s="22"/>
      <c r="Q569" s="22"/>
    </row>
    <row r="570" spans="4:17" ht="14.25" customHeight="1" x14ac:dyDescent="0.3">
      <c r="D570" s="22"/>
      <c r="E570" s="22"/>
      <c r="F570" s="22"/>
      <c r="G570" s="22"/>
      <c r="H570" s="22"/>
      <c r="I570" s="22"/>
      <c r="J570" s="22"/>
      <c r="K570" s="22"/>
      <c r="L570" s="22"/>
      <c r="M570" s="22"/>
      <c r="N570" s="22"/>
      <c r="O570" s="22"/>
      <c r="P570" s="22"/>
      <c r="Q570" s="22"/>
    </row>
    <row r="571" spans="4:17" ht="14.25" customHeight="1" x14ac:dyDescent="0.3">
      <c r="D571" s="22"/>
      <c r="E571" s="22"/>
      <c r="F571" s="22"/>
      <c r="G571" s="22"/>
      <c r="H571" s="22"/>
      <c r="I571" s="22"/>
      <c r="J571" s="22"/>
      <c r="K571" s="22"/>
      <c r="L571" s="22"/>
      <c r="M571" s="22"/>
      <c r="N571" s="22"/>
      <c r="O571" s="22"/>
      <c r="P571" s="22"/>
      <c r="Q571" s="22"/>
    </row>
    <row r="572" spans="4:17" ht="14.25" customHeight="1" x14ac:dyDescent="0.3">
      <c r="D572" s="22"/>
      <c r="E572" s="22"/>
      <c r="F572" s="22"/>
      <c r="G572" s="22"/>
      <c r="H572" s="22"/>
      <c r="I572" s="22"/>
      <c r="J572" s="22"/>
      <c r="K572" s="22"/>
      <c r="L572" s="22"/>
      <c r="M572" s="22"/>
      <c r="N572" s="22"/>
      <c r="O572" s="22"/>
      <c r="P572" s="22"/>
      <c r="Q572" s="22"/>
    </row>
    <row r="573" spans="4:17" ht="14.25" customHeight="1" x14ac:dyDescent="0.3">
      <c r="D573" s="22"/>
      <c r="E573" s="22"/>
      <c r="F573" s="22"/>
      <c r="G573" s="22"/>
      <c r="H573" s="22"/>
      <c r="I573" s="22"/>
      <c r="J573" s="22"/>
      <c r="K573" s="22"/>
      <c r="L573" s="22"/>
      <c r="M573" s="22"/>
      <c r="N573" s="22"/>
      <c r="O573" s="22"/>
      <c r="P573" s="22"/>
      <c r="Q573" s="22"/>
    </row>
    <row r="574" spans="4:17" ht="14.25" customHeight="1" x14ac:dyDescent="0.3">
      <c r="D574" s="22"/>
      <c r="E574" s="22"/>
      <c r="F574" s="22"/>
      <c r="G574" s="22"/>
      <c r="H574" s="22"/>
      <c r="I574" s="22"/>
      <c r="J574" s="22"/>
      <c r="K574" s="22"/>
      <c r="L574" s="22"/>
      <c r="M574" s="22"/>
      <c r="N574" s="22"/>
      <c r="O574" s="22"/>
      <c r="P574" s="22"/>
      <c r="Q574" s="22"/>
    </row>
    <row r="575" spans="4:17" ht="14.25" customHeight="1" x14ac:dyDescent="0.3">
      <c r="D575" s="22"/>
      <c r="E575" s="22"/>
      <c r="F575" s="22"/>
      <c r="G575" s="22"/>
      <c r="H575" s="22"/>
      <c r="I575" s="22"/>
      <c r="J575" s="22"/>
      <c r="K575" s="22"/>
      <c r="L575" s="22"/>
      <c r="M575" s="22"/>
      <c r="N575" s="22"/>
      <c r="O575" s="22"/>
      <c r="P575" s="22"/>
      <c r="Q575" s="22"/>
    </row>
    <row r="576" spans="4:17" ht="14.25" customHeight="1" x14ac:dyDescent="0.3">
      <c r="D576" s="22"/>
      <c r="E576" s="22"/>
      <c r="F576" s="22"/>
      <c r="G576" s="22"/>
      <c r="H576" s="22"/>
      <c r="I576" s="22"/>
      <c r="J576" s="22"/>
      <c r="K576" s="22"/>
      <c r="L576" s="22"/>
      <c r="M576" s="22"/>
      <c r="N576" s="22"/>
      <c r="O576" s="22"/>
      <c r="P576" s="22"/>
      <c r="Q576" s="22"/>
    </row>
    <row r="577" spans="4:17" ht="14.25" customHeight="1" x14ac:dyDescent="0.3">
      <c r="D577" s="22"/>
      <c r="E577" s="22"/>
      <c r="F577" s="22"/>
      <c r="G577" s="22"/>
      <c r="H577" s="22"/>
      <c r="I577" s="22"/>
      <c r="J577" s="22"/>
      <c r="K577" s="22"/>
      <c r="L577" s="22"/>
      <c r="M577" s="22"/>
      <c r="N577" s="22"/>
      <c r="O577" s="22"/>
      <c r="P577" s="22"/>
      <c r="Q577" s="22"/>
    </row>
    <row r="578" spans="4:17" ht="14.25" customHeight="1" x14ac:dyDescent="0.3">
      <c r="D578" s="22"/>
      <c r="E578" s="22"/>
      <c r="F578" s="22"/>
      <c r="G578" s="22"/>
      <c r="H578" s="22"/>
      <c r="I578" s="22"/>
      <c r="J578" s="22"/>
      <c r="K578" s="22"/>
      <c r="L578" s="22"/>
      <c r="M578" s="22"/>
      <c r="N578" s="22"/>
      <c r="O578" s="22"/>
      <c r="P578" s="22"/>
      <c r="Q578" s="22"/>
    </row>
    <row r="579" spans="4:17" ht="14.25" customHeight="1" x14ac:dyDescent="0.3">
      <c r="D579" s="22"/>
      <c r="E579" s="22"/>
      <c r="F579" s="22"/>
      <c r="G579" s="22"/>
      <c r="H579" s="22"/>
      <c r="I579" s="22"/>
      <c r="J579" s="22"/>
      <c r="K579" s="22"/>
      <c r="L579" s="22"/>
      <c r="M579" s="22"/>
      <c r="N579" s="22"/>
      <c r="O579" s="22"/>
      <c r="P579" s="22"/>
      <c r="Q579" s="22"/>
    </row>
    <row r="580" spans="4:17" ht="14.25" customHeight="1" x14ac:dyDescent="0.3">
      <c r="D580" s="22"/>
      <c r="E580" s="22"/>
      <c r="F580" s="22"/>
      <c r="G580" s="22"/>
      <c r="H580" s="22"/>
      <c r="I580" s="22"/>
      <c r="J580" s="22"/>
      <c r="K580" s="22"/>
      <c r="L580" s="22"/>
      <c r="M580" s="22"/>
      <c r="N580" s="22"/>
      <c r="O580" s="22"/>
      <c r="P580" s="22"/>
      <c r="Q580" s="22"/>
    </row>
    <row r="581" spans="4:17" ht="14.25" customHeight="1" x14ac:dyDescent="0.3">
      <c r="D581" s="22"/>
      <c r="E581" s="22"/>
      <c r="F581" s="22"/>
      <c r="G581" s="22"/>
      <c r="H581" s="22"/>
      <c r="I581" s="22"/>
      <c r="J581" s="22"/>
      <c r="K581" s="22"/>
      <c r="L581" s="22"/>
      <c r="M581" s="22"/>
      <c r="N581" s="22"/>
      <c r="O581" s="22"/>
      <c r="P581" s="22"/>
      <c r="Q581" s="22"/>
    </row>
    <row r="582" spans="4:17" ht="14.25" customHeight="1" x14ac:dyDescent="0.3">
      <c r="D582" s="22"/>
      <c r="E582" s="22"/>
      <c r="F582" s="22"/>
      <c r="G582" s="22"/>
      <c r="H582" s="22"/>
      <c r="I582" s="22"/>
      <c r="J582" s="22"/>
      <c r="K582" s="22"/>
      <c r="L582" s="22"/>
      <c r="M582" s="22"/>
      <c r="N582" s="22"/>
      <c r="O582" s="22"/>
      <c r="P582" s="22"/>
      <c r="Q582" s="22"/>
    </row>
    <row r="583" spans="4:17" ht="14.25" customHeight="1" x14ac:dyDescent="0.3">
      <c r="D583" s="22"/>
      <c r="E583" s="22"/>
      <c r="F583" s="22"/>
      <c r="G583" s="22"/>
      <c r="H583" s="22"/>
      <c r="I583" s="22"/>
      <c r="J583" s="22"/>
      <c r="K583" s="22"/>
      <c r="L583" s="22"/>
      <c r="M583" s="22"/>
      <c r="N583" s="22"/>
      <c r="O583" s="22"/>
      <c r="P583" s="22"/>
      <c r="Q583" s="22"/>
    </row>
    <row r="584" spans="4:17" ht="14.25" customHeight="1" x14ac:dyDescent="0.3">
      <c r="D584" s="22"/>
      <c r="E584" s="22"/>
      <c r="F584" s="22"/>
      <c r="G584" s="22"/>
      <c r="H584" s="22"/>
      <c r="I584" s="22"/>
      <c r="J584" s="22"/>
      <c r="K584" s="22"/>
      <c r="L584" s="22"/>
      <c r="M584" s="22"/>
      <c r="N584" s="22"/>
      <c r="O584" s="22"/>
      <c r="P584" s="22"/>
      <c r="Q584" s="22"/>
    </row>
    <row r="585" spans="4:17" ht="14.25" customHeight="1" x14ac:dyDescent="0.3">
      <c r="D585" s="22"/>
      <c r="E585" s="22"/>
      <c r="F585" s="22"/>
      <c r="G585" s="22"/>
      <c r="H585" s="22"/>
      <c r="I585" s="22"/>
      <c r="J585" s="22"/>
      <c r="K585" s="22"/>
      <c r="L585" s="22"/>
      <c r="M585" s="22"/>
      <c r="N585" s="22"/>
      <c r="O585" s="22"/>
      <c r="P585" s="22"/>
      <c r="Q585" s="22"/>
    </row>
    <row r="586" spans="4:17" ht="14.25" customHeight="1" x14ac:dyDescent="0.3">
      <c r="D586" s="22"/>
      <c r="E586" s="22"/>
      <c r="F586" s="22"/>
      <c r="G586" s="22"/>
      <c r="H586" s="22"/>
      <c r="I586" s="22"/>
      <c r="J586" s="22"/>
      <c r="K586" s="22"/>
      <c r="L586" s="22"/>
      <c r="M586" s="22"/>
      <c r="N586" s="22"/>
      <c r="O586" s="22"/>
      <c r="P586" s="22"/>
      <c r="Q586" s="22"/>
    </row>
    <row r="587" spans="4:17" ht="14.25" customHeight="1" x14ac:dyDescent="0.3">
      <c r="D587" s="22"/>
      <c r="E587" s="22"/>
      <c r="F587" s="22"/>
      <c r="G587" s="22"/>
      <c r="H587" s="22"/>
      <c r="I587" s="22"/>
      <c r="J587" s="22"/>
      <c r="K587" s="22"/>
      <c r="L587" s="22"/>
      <c r="M587" s="22"/>
      <c r="N587" s="22"/>
      <c r="O587" s="22"/>
      <c r="P587" s="22"/>
      <c r="Q587" s="22"/>
    </row>
    <row r="588" spans="4:17" ht="14.25" customHeight="1" x14ac:dyDescent="0.3">
      <c r="D588" s="22"/>
      <c r="E588" s="22"/>
      <c r="F588" s="22"/>
      <c r="G588" s="22"/>
      <c r="H588" s="22"/>
      <c r="I588" s="22"/>
      <c r="J588" s="22"/>
      <c r="K588" s="22"/>
      <c r="L588" s="22"/>
      <c r="M588" s="22"/>
      <c r="N588" s="22"/>
      <c r="O588" s="22"/>
      <c r="P588" s="22"/>
      <c r="Q588" s="22"/>
    </row>
    <row r="589" spans="4:17" ht="14.25" customHeight="1" x14ac:dyDescent="0.3">
      <c r="D589" s="22"/>
      <c r="E589" s="22"/>
      <c r="F589" s="22"/>
      <c r="G589" s="22"/>
      <c r="H589" s="22"/>
      <c r="I589" s="22"/>
      <c r="J589" s="22"/>
      <c r="K589" s="22"/>
      <c r="L589" s="22"/>
      <c r="M589" s="22"/>
      <c r="N589" s="22"/>
      <c r="O589" s="22"/>
      <c r="P589" s="22"/>
      <c r="Q589" s="22"/>
    </row>
    <row r="590" spans="4:17" ht="14.25" customHeight="1" x14ac:dyDescent="0.3">
      <c r="D590" s="22"/>
      <c r="E590" s="22"/>
      <c r="F590" s="22"/>
      <c r="G590" s="22"/>
      <c r="H590" s="22"/>
      <c r="I590" s="22"/>
      <c r="J590" s="22"/>
      <c r="K590" s="22"/>
      <c r="L590" s="22"/>
      <c r="M590" s="22"/>
      <c r="N590" s="22"/>
      <c r="O590" s="22"/>
      <c r="P590" s="22"/>
      <c r="Q590" s="22"/>
    </row>
    <row r="591" spans="4:17" ht="14.25" customHeight="1" x14ac:dyDescent="0.3">
      <c r="D591" s="22"/>
      <c r="E591" s="22"/>
      <c r="F591" s="22"/>
      <c r="G591" s="22"/>
      <c r="H591" s="22"/>
      <c r="I591" s="22"/>
      <c r="J591" s="22"/>
      <c r="K591" s="22"/>
      <c r="L591" s="22"/>
      <c r="M591" s="22"/>
      <c r="N591" s="22"/>
      <c r="O591" s="22"/>
      <c r="P591" s="22"/>
      <c r="Q591" s="22"/>
    </row>
    <row r="592" spans="4:17" ht="14.25" customHeight="1" x14ac:dyDescent="0.3">
      <c r="D592" s="22"/>
      <c r="E592" s="22"/>
      <c r="F592" s="22"/>
      <c r="G592" s="22"/>
      <c r="H592" s="22"/>
      <c r="I592" s="22"/>
      <c r="J592" s="22"/>
      <c r="K592" s="22"/>
      <c r="L592" s="22"/>
      <c r="M592" s="22"/>
      <c r="N592" s="22"/>
      <c r="O592" s="22"/>
      <c r="P592" s="22"/>
      <c r="Q592" s="22"/>
    </row>
    <row r="593" spans="4:17" ht="14.25" customHeight="1" x14ac:dyDescent="0.3">
      <c r="D593" s="22"/>
      <c r="E593" s="22"/>
      <c r="F593" s="22"/>
      <c r="G593" s="22"/>
      <c r="H593" s="22"/>
      <c r="I593" s="22"/>
      <c r="J593" s="22"/>
      <c r="K593" s="22"/>
      <c r="L593" s="22"/>
      <c r="M593" s="22"/>
      <c r="N593" s="22"/>
      <c r="O593" s="22"/>
      <c r="P593" s="22"/>
      <c r="Q593" s="22"/>
    </row>
    <row r="594" spans="4:17" ht="14.25" customHeight="1" x14ac:dyDescent="0.3">
      <c r="D594" s="22"/>
      <c r="E594" s="22"/>
      <c r="F594" s="22"/>
      <c r="G594" s="22"/>
      <c r="H594" s="22"/>
      <c r="I594" s="22"/>
      <c r="J594" s="22"/>
      <c r="K594" s="22"/>
      <c r="L594" s="22"/>
      <c r="M594" s="22"/>
      <c r="N594" s="22"/>
      <c r="O594" s="22"/>
      <c r="P594" s="22"/>
      <c r="Q594" s="22"/>
    </row>
    <row r="595" spans="4:17" ht="14.25" customHeight="1" x14ac:dyDescent="0.3">
      <c r="D595" s="22"/>
      <c r="E595" s="22"/>
      <c r="F595" s="22"/>
      <c r="G595" s="22"/>
      <c r="H595" s="22"/>
      <c r="I595" s="22"/>
      <c r="J595" s="22"/>
      <c r="K595" s="22"/>
      <c r="L595" s="22"/>
      <c r="M595" s="22"/>
      <c r="N595" s="22"/>
      <c r="O595" s="22"/>
      <c r="P595" s="22"/>
      <c r="Q595" s="22"/>
    </row>
    <row r="596" spans="4:17" ht="14.25" customHeight="1" x14ac:dyDescent="0.3">
      <c r="D596" s="22"/>
      <c r="E596" s="22"/>
      <c r="F596" s="22"/>
      <c r="G596" s="22"/>
      <c r="H596" s="22"/>
      <c r="I596" s="22"/>
      <c r="J596" s="22"/>
      <c r="K596" s="22"/>
      <c r="L596" s="22"/>
      <c r="M596" s="22"/>
      <c r="N596" s="22"/>
      <c r="O596" s="22"/>
      <c r="P596" s="22"/>
      <c r="Q596" s="22"/>
    </row>
    <row r="597" spans="4:17" ht="14.25" customHeight="1" x14ac:dyDescent="0.3">
      <c r="D597" s="22"/>
      <c r="E597" s="22"/>
      <c r="F597" s="22"/>
      <c r="G597" s="22"/>
      <c r="H597" s="22"/>
      <c r="I597" s="22"/>
      <c r="J597" s="22"/>
      <c r="K597" s="22"/>
      <c r="L597" s="22"/>
      <c r="M597" s="22"/>
      <c r="N597" s="22"/>
      <c r="O597" s="22"/>
      <c r="P597" s="22"/>
      <c r="Q597" s="22"/>
    </row>
    <row r="598" spans="4:17" ht="14.25" customHeight="1" x14ac:dyDescent="0.3">
      <c r="D598" s="22"/>
      <c r="E598" s="22"/>
      <c r="F598" s="22"/>
      <c r="G598" s="22"/>
      <c r="H598" s="22"/>
      <c r="I598" s="22"/>
      <c r="J598" s="22"/>
      <c r="K598" s="22"/>
      <c r="L598" s="22"/>
      <c r="M598" s="22"/>
      <c r="N598" s="22"/>
      <c r="O598" s="22"/>
      <c r="P598" s="22"/>
      <c r="Q598" s="22"/>
    </row>
    <row r="599" spans="4:17" ht="14.25" customHeight="1" x14ac:dyDescent="0.3">
      <c r="D599" s="22"/>
      <c r="E599" s="22"/>
      <c r="F599" s="22"/>
      <c r="G599" s="22"/>
      <c r="H599" s="22"/>
      <c r="I599" s="22"/>
      <c r="J599" s="22"/>
      <c r="K599" s="22"/>
      <c r="L599" s="22"/>
      <c r="M599" s="22"/>
      <c r="N599" s="22"/>
      <c r="O599" s="22"/>
      <c r="P599" s="22"/>
      <c r="Q599" s="22"/>
    </row>
    <row r="600" spans="4:17" ht="14.25" customHeight="1" x14ac:dyDescent="0.3">
      <c r="D600" s="22"/>
      <c r="E600" s="22"/>
      <c r="F600" s="22"/>
      <c r="G600" s="22"/>
      <c r="H600" s="22"/>
      <c r="I600" s="22"/>
      <c r="J600" s="22"/>
      <c r="K600" s="22"/>
      <c r="L600" s="22"/>
      <c r="M600" s="22"/>
      <c r="N600" s="22"/>
      <c r="O600" s="22"/>
      <c r="P600" s="22"/>
      <c r="Q600" s="22"/>
    </row>
    <row r="601" spans="4:17" ht="14.25" customHeight="1" x14ac:dyDescent="0.3">
      <c r="D601" s="22"/>
      <c r="E601" s="22"/>
      <c r="F601" s="22"/>
      <c r="G601" s="22"/>
      <c r="H601" s="22"/>
      <c r="I601" s="22"/>
      <c r="J601" s="22"/>
      <c r="K601" s="22"/>
      <c r="L601" s="22"/>
      <c r="M601" s="22"/>
      <c r="N601" s="22"/>
      <c r="O601" s="22"/>
      <c r="P601" s="22"/>
      <c r="Q601" s="22"/>
    </row>
    <row r="602" spans="4:17" ht="14.25" customHeight="1" x14ac:dyDescent="0.3">
      <c r="D602" s="22"/>
      <c r="E602" s="22"/>
      <c r="F602" s="22"/>
      <c r="G602" s="22"/>
      <c r="H602" s="22"/>
      <c r="I602" s="22"/>
      <c r="J602" s="22"/>
      <c r="K602" s="22"/>
      <c r="L602" s="22"/>
      <c r="M602" s="22"/>
      <c r="N602" s="22"/>
      <c r="O602" s="22"/>
      <c r="P602" s="22"/>
      <c r="Q602" s="22"/>
    </row>
    <row r="603" spans="4:17" ht="14.25" customHeight="1" x14ac:dyDescent="0.3">
      <c r="D603" s="22"/>
      <c r="E603" s="22"/>
      <c r="F603" s="22"/>
      <c r="G603" s="22"/>
      <c r="H603" s="22"/>
      <c r="I603" s="22"/>
      <c r="J603" s="22"/>
      <c r="K603" s="22"/>
      <c r="L603" s="22"/>
      <c r="M603" s="22"/>
      <c r="N603" s="22"/>
      <c r="O603" s="22"/>
      <c r="P603" s="22"/>
      <c r="Q603" s="22"/>
    </row>
    <row r="604" spans="4:17" ht="14.25" customHeight="1" x14ac:dyDescent="0.3">
      <c r="D604" s="22"/>
      <c r="E604" s="22"/>
      <c r="F604" s="22"/>
      <c r="G604" s="22"/>
      <c r="H604" s="22"/>
      <c r="I604" s="22"/>
      <c r="J604" s="22"/>
      <c r="K604" s="22"/>
      <c r="L604" s="22"/>
      <c r="M604" s="22"/>
      <c r="N604" s="22"/>
      <c r="O604" s="22"/>
      <c r="P604" s="22"/>
      <c r="Q604" s="22"/>
    </row>
    <row r="605" spans="4:17" ht="14.25" customHeight="1" x14ac:dyDescent="0.3">
      <c r="D605" s="22"/>
      <c r="E605" s="22"/>
      <c r="F605" s="22"/>
      <c r="G605" s="22"/>
      <c r="H605" s="22"/>
      <c r="I605" s="22"/>
      <c r="J605" s="22"/>
      <c r="K605" s="22"/>
      <c r="L605" s="22"/>
      <c r="M605" s="22"/>
      <c r="N605" s="22"/>
      <c r="O605" s="22"/>
      <c r="P605" s="22"/>
      <c r="Q605" s="22"/>
    </row>
    <row r="606" spans="4:17" ht="14.25" customHeight="1" x14ac:dyDescent="0.3">
      <c r="D606" s="22"/>
      <c r="E606" s="22"/>
      <c r="F606" s="22"/>
      <c r="G606" s="22"/>
      <c r="H606" s="22"/>
      <c r="I606" s="22"/>
      <c r="J606" s="22"/>
      <c r="K606" s="22"/>
      <c r="L606" s="22"/>
      <c r="M606" s="22"/>
      <c r="N606" s="22"/>
      <c r="O606" s="22"/>
      <c r="P606" s="22"/>
      <c r="Q606" s="22"/>
    </row>
    <row r="607" spans="4:17" ht="14.25" customHeight="1" x14ac:dyDescent="0.3">
      <c r="D607" s="22"/>
      <c r="E607" s="22"/>
      <c r="F607" s="22"/>
      <c r="G607" s="22"/>
      <c r="H607" s="22"/>
      <c r="I607" s="22"/>
      <c r="J607" s="22"/>
      <c r="K607" s="22"/>
      <c r="L607" s="22"/>
      <c r="M607" s="22"/>
      <c r="N607" s="22"/>
      <c r="O607" s="22"/>
      <c r="P607" s="22"/>
      <c r="Q607" s="22"/>
    </row>
    <row r="608" spans="4:17" ht="14.25" customHeight="1" x14ac:dyDescent="0.3">
      <c r="D608" s="22"/>
      <c r="E608" s="22"/>
      <c r="F608" s="22"/>
      <c r="G608" s="22"/>
      <c r="H608" s="22"/>
      <c r="I608" s="22"/>
      <c r="J608" s="22"/>
      <c r="K608" s="22"/>
      <c r="L608" s="22"/>
      <c r="M608" s="22"/>
      <c r="N608" s="22"/>
      <c r="O608" s="22"/>
      <c r="P608" s="22"/>
      <c r="Q608" s="22"/>
    </row>
    <row r="609" spans="4:17" ht="14.25" customHeight="1" x14ac:dyDescent="0.3">
      <c r="D609" s="22"/>
      <c r="E609" s="22"/>
      <c r="F609" s="22"/>
      <c r="G609" s="22"/>
      <c r="H609" s="22"/>
      <c r="I609" s="22"/>
      <c r="J609" s="22"/>
      <c r="K609" s="22"/>
      <c r="L609" s="22"/>
      <c r="M609" s="22"/>
      <c r="N609" s="22"/>
      <c r="O609" s="22"/>
      <c r="P609" s="22"/>
      <c r="Q609" s="22"/>
    </row>
    <row r="610" spans="4:17" ht="14.25" customHeight="1" x14ac:dyDescent="0.3">
      <c r="D610" s="22"/>
      <c r="E610" s="22"/>
      <c r="F610" s="22"/>
      <c r="G610" s="22"/>
      <c r="H610" s="22"/>
      <c r="I610" s="22"/>
      <c r="J610" s="22"/>
      <c r="K610" s="22"/>
      <c r="L610" s="22"/>
      <c r="M610" s="22"/>
      <c r="N610" s="22"/>
      <c r="O610" s="22"/>
      <c r="P610" s="22"/>
      <c r="Q610" s="22"/>
    </row>
    <row r="611" spans="4:17" ht="14.25" customHeight="1" x14ac:dyDescent="0.3">
      <c r="D611" s="22"/>
      <c r="E611" s="22"/>
      <c r="F611" s="22"/>
      <c r="G611" s="22"/>
      <c r="H611" s="22"/>
      <c r="I611" s="22"/>
      <c r="J611" s="22"/>
      <c r="K611" s="22"/>
      <c r="L611" s="22"/>
      <c r="M611" s="22"/>
      <c r="N611" s="22"/>
      <c r="O611" s="22"/>
      <c r="P611" s="22"/>
      <c r="Q611" s="22"/>
    </row>
    <row r="612" spans="4:17" ht="14.25" customHeight="1" x14ac:dyDescent="0.3">
      <c r="D612" s="22"/>
      <c r="E612" s="22"/>
      <c r="F612" s="22"/>
      <c r="G612" s="22"/>
      <c r="H612" s="22"/>
      <c r="I612" s="22"/>
      <c r="J612" s="22"/>
      <c r="K612" s="22"/>
      <c r="L612" s="22"/>
      <c r="M612" s="22"/>
      <c r="N612" s="22"/>
      <c r="O612" s="22"/>
      <c r="P612" s="22"/>
      <c r="Q612" s="22"/>
    </row>
    <row r="613" spans="4:17" ht="14.25" customHeight="1" x14ac:dyDescent="0.3">
      <c r="D613" s="22"/>
      <c r="E613" s="22"/>
      <c r="F613" s="22"/>
      <c r="G613" s="22"/>
      <c r="H613" s="22"/>
      <c r="I613" s="22"/>
      <c r="J613" s="22"/>
      <c r="K613" s="22"/>
      <c r="L613" s="22"/>
      <c r="M613" s="22"/>
      <c r="N613" s="22"/>
      <c r="O613" s="22"/>
      <c r="P613" s="22"/>
      <c r="Q613" s="22"/>
    </row>
    <row r="614" spans="4:17" ht="14.25" customHeight="1" x14ac:dyDescent="0.3">
      <c r="D614" s="22"/>
      <c r="E614" s="22"/>
      <c r="F614" s="22"/>
      <c r="G614" s="22"/>
      <c r="H614" s="22"/>
      <c r="I614" s="22"/>
      <c r="J614" s="22"/>
      <c r="K614" s="22"/>
      <c r="L614" s="22"/>
      <c r="M614" s="22"/>
      <c r="N614" s="22"/>
      <c r="O614" s="22"/>
      <c r="P614" s="22"/>
      <c r="Q614" s="22"/>
    </row>
    <row r="615" spans="4:17" ht="14.25" customHeight="1" x14ac:dyDescent="0.3">
      <c r="D615" s="22"/>
      <c r="E615" s="22"/>
      <c r="F615" s="22"/>
      <c r="G615" s="22"/>
      <c r="H615" s="22"/>
      <c r="I615" s="22"/>
      <c r="J615" s="22"/>
      <c r="K615" s="22"/>
      <c r="L615" s="22"/>
      <c r="M615" s="22"/>
      <c r="N615" s="22"/>
      <c r="O615" s="22"/>
      <c r="P615" s="22"/>
      <c r="Q615" s="22"/>
    </row>
    <row r="616" spans="4:17" ht="14.25" customHeight="1" x14ac:dyDescent="0.3">
      <c r="D616" s="22"/>
      <c r="E616" s="22"/>
      <c r="F616" s="22"/>
      <c r="G616" s="22"/>
      <c r="H616" s="22"/>
      <c r="I616" s="22"/>
      <c r="J616" s="22"/>
      <c r="K616" s="22"/>
      <c r="L616" s="22"/>
      <c r="M616" s="22"/>
      <c r="N616" s="22"/>
      <c r="O616" s="22"/>
      <c r="P616" s="22"/>
      <c r="Q616" s="22"/>
    </row>
    <row r="617" spans="4:17" ht="14.25" customHeight="1" x14ac:dyDescent="0.3">
      <c r="D617" s="22"/>
      <c r="E617" s="22"/>
      <c r="F617" s="22"/>
      <c r="G617" s="22"/>
      <c r="H617" s="22"/>
      <c r="I617" s="22"/>
      <c r="J617" s="22"/>
      <c r="K617" s="22"/>
      <c r="L617" s="22"/>
      <c r="M617" s="22"/>
      <c r="N617" s="22"/>
      <c r="O617" s="22"/>
      <c r="P617" s="22"/>
      <c r="Q617" s="22"/>
    </row>
    <row r="618" spans="4:17" ht="14.25" customHeight="1" x14ac:dyDescent="0.3">
      <c r="D618" s="22"/>
      <c r="E618" s="22"/>
      <c r="F618" s="22"/>
      <c r="G618" s="22"/>
      <c r="H618" s="22"/>
      <c r="I618" s="22"/>
      <c r="J618" s="22"/>
      <c r="K618" s="22"/>
      <c r="L618" s="22"/>
      <c r="M618" s="22"/>
      <c r="N618" s="22"/>
      <c r="O618" s="22"/>
      <c r="P618" s="22"/>
      <c r="Q618" s="22"/>
    </row>
    <row r="619" spans="4:17" ht="14.25" customHeight="1" x14ac:dyDescent="0.3">
      <c r="D619" s="22"/>
      <c r="E619" s="22"/>
      <c r="F619" s="22"/>
      <c r="G619" s="22"/>
      <c r="H619" s="22"/>
      <c r="I619" s="22"/>
      <c r="J619" s="22"/>
      <c r="K619" s="22"/>
      <c r="L619" s="22"/>
      <c r="M619" s="22"/>
      <c r="N619" s="22"/>
      <c r="O619" s="22"/>
      <c r="P619" s="22"/>
      <c r="Q619" s="22"/>
    </row>
    <row r="620" spans="4:17" ht="14.25" customHeight="1" x14ac:dyDescent="0.3">
      <c r="D620" s="22"/>
      <c r="E620" s="22"/>
      <c r="F620" s="22"/>
      <c r="G620" s="22"/>
      <c r="H620" s="22"/>
      <c r="I620" s="22"/>
      <c r="J620" s="22"/>
      <c r="K620" s="22"/>
      <c r="L620" s="22"/>
      <c r="M620" s="22"/>
      <c r="N620" s="22"/>
      <c r="O620" s="22"/>
      <c r="P620" s="22"/>
      <c r="Q620" s="22"/>
    </row>
    <row r="621" spans="4:17" ht="14.25" customHeight="1" x14ac:dyDescent="0.3">
      <c r="D621" s="22"/>
      <c r="E621" s="22"/>
      <c r="F621" s="22"/>
      <c r="G621" s="22"/>
      <c r="H621" s="22"/>
      <c r="I621" s="22"/>
      <c r="J621" s="22"/>
      <c r="K621" s="22"/>
      <c r="L621" s="22"/>
      <c r="M621" s="22"/>
      <c r="N621" s="22"/>
      <c r="O621" s="22"/>
      <c r="P621" s="22"/>
      <c r="Q621" s="22"/>
    </row>
    <row r="622" spans="4:17" ht="14.25" customHeight="1" x14ac:dyDescent="0.3">
      <c r="D622" s="22"/>
      <c r="E622" s="22"/>
      <c r="F622" s="22"/>
      <c r="G622" s="22"/>
      <c r="H622" s="22"/>
      <c r="I622" s="22"/>
      <c r="L622" s="22"/>
      <c r="M622" s="22"/>
      <c r="N622" s="22"/>
      <c r="O622" s="22"/>
      <c r="P622" s="22"/>
      <c r="Q622" s="22"/>
    </row>
    <row r="623" spans="4:17" ht="14.25" customHeight="1" x14ac:dyDescent="0.3">
      <c r="D623" s="22"/>
      <c r="E623" s="22"/>
      <c r="F623" s="22"/>
      <c r="G623" s="22"/>
      <c r="H623" s="22"/>
      <c r="I623" s="22"/>
      <c r="L623" s="22"/>
      <c r="M623" s="22"/>
      <c r="N623" s="22"/>
      <c r="O623" s="22"/>
      <c r="P623" s="22"/>
      <c r="Q623" s="22"/>
    </row>
  </sheetData>
  <mergeCells count="100">
    <mergeCell ref="D95:H95"/>
    <mergeCell ref="D96:G96"/>
    <mergeCell ref="D33:G33"/>
    <mergeCell ref="D1:H1"/>
    <mergeCell ref="D6:H7"/>
    <mergeCell ref="D8:H8"/>
    <mergeCell ref="D21:G21"/>
    <mergeCell ref="D22:H22"/>
    <mergeCell ref="D94:H94"/>
    <mergeCell ref="D34:H34"/>
    <mergeCell ref="D45:G45"/>
    <mergeCell ref="D56:G56"/>
    <mergeCell ref="D57:H57"/>
    <mergeCell ref="D58:H58"/>
    <mergeCell ref="D70:G70"/>
    <mergeCell ref="D71:H71"/>
    <mergeCell ref="D80:G80"/>
    <mergeCell ref="D81:G81"/>
    <mergeCell ref="D92:G92"/>
    <mergeCell ref="D93:H93"/>
    <mergeCell ref="D97:H97"/>
    <mergeCell ref="D105:G105"/>
    <mergeCell ref="D114:G114"/>
    <mergeCell ref="D116:G116"/>
    <mergeCell ref="D118:H118"/>
    <mergeCell ref="D137:G137"/>
    <mergeCell ref="D138:H138"/>
    <mergeCell ref="D139:G139"/>
    <mergeCell ref="D140:H140"/>
    <mergeCell ref="D148:G148"/>
    <mergeCell ref="D142:H142"/>
    <mergeCell ref="D141:H141"/>
    <mergeCell ref="D149:H149"/>
    <mergeCell ref="D155:G155"/>
    <mergeCell ref="D172:G172"/>
    <mergeCell ref="M182:Q182"/>
    <mergeCell ref="D173:H173"/>
    <mergeCell ref="D181:G181"/>
    <mergeCell ref="D182:H182"/>
    <mergeCell ref="D183:G183"/>
    <mergeCell ref="D184:H184"/>
    <mergeCell ref="D191:H191"/>
    <mergeCell ref="D197:G197"/>
    <mergeCell ref="D190:G190"/>
    <mergeCell ref="D214:G214"/>
    <mergeCell ref="D215:H215"/>
    <mergeCell ref="D223:G223"/>
    <mergeCell ref="M266:Q266"/>
    <mergeCell ref="D267:G267"/>
    <mergeCell ref="M224:Q224"/>
    <mergeCell ref="D225:G225"/>
    <mergeCell ref="D226:H226"/>
    <mergeCell ref="D232:G232"/>
    <mergeCell ref="D233:H233"/>
    <mergeCell ref="D239:G239"/>
    <mergeCell ref="D224:H224"/>
    <mergeCell ref="D299:H299"/>
    <mergeCell ref="D256:G256"/>
    <mergeCell ref="D257:H257"/>
    <mergeCell ref="D265:G265"/>
    <mergeCell ref="D266:H266"/>
    <mergeCell ref="D268:H268"/>
    <mergeCell ref="D274:G274"/>
    <mergeCell ref="D275:H275"/>
    <mergeCell ref="D281:G281"/>
    <mergeCell ref="D298:G298"/>
    <mergeCell ref="D339:G339"/>
    <mergeCell ref="D307:G307"/>
    <mergeCell ref="D308:H308"/>
    <mergeCell ref="M308:Q308"/>
    <mergeCell ref="D309:G309"/>
    <mergeCell ref="D310:H310"/>
    <mergeCell ref="D316:G316"/>
    <mergeCell ref="D322:G322"/>
    <mergeCell ref="D324:G324"/>
    <mergeCell ref="D326:G326"/>
    <mergeCell ref="D327:H327"/>
    <mergeCell ref="D333:G333"/>
    <mergeCell ref="D384:G384"/>
    <mergeCell ref="D341:G341"/>
    <mergeCell ref="D342:H342"/>
    <mergeCell ref="D348:G348"/>
    <mergeCell ref="D354:G354"/>
    <mergeCell ref="D356:G356"/>
    <mergeCell ref="D357:H357"/>
    <mergeCell ref="D363:G363"/>
    <mergeCell ref="D369:G369"/>
    <mergeCell ref="D371:G371"/>
    <mergeCell ref="D372:H372"/>
    <mergeCell ref="D378:G378"/>
    <mergeCell ref="D405:H405"/>
    <mergeCell ref="D411:G411"/>
    <mergeCell ref="D412:G412"/>
    <mergeCell ref="D418:G418"/>
    <mergeCell ref="D386:G386"/>
    <mergeCell ref="D387:H387"/>
    <mergeCell ref="D393:G393"/>
    <mergeCell ref="D399:G399"/>
    <mergeCell ref="D401:G401"/>
    <mergeCell ref="D403:G403"/>
  </mergeCells>
  <printOptions horizontalCentered="1"/>
  <pageMargins left="0.98425196850393704" right="0.78740157480314965" top="1.1811023622047245" bottom="0.78740157480314965" header="0.31496062992125984" footer="0.31496062992125984"/>
  <pageSetup paperSize="9" scale="59" fitToHeight="4" orientation="landscape" r:id="rId1"/>
  <rowBreaks count="4" manualBreakCount="4">
    <brk id="58" min="3" max="7" man="1"/>
    <brk id="97" min="3" max="7" man="1"/>
    <brk id="139" min="3" max="7" man="1"/>
    <brk id="401" min="3"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1D466-71F5-46C6-8137-DDA0C1533883}">
  <sheetPr>
    <tabColor rgb="FFFF0000"/>
  </sheetPr>
  <dimension ref="B1:U623"/>
  <sheetViews>
    <sheetView topLeftCell="A349" zoomScale="90" zoomScaleNormal="90" workbookViewId="0">
      <selection activeCell="K361" sqref="K361"/>
    </sheetView>
  </sheetViews>
  <sheetFormatPr defaultColWidth="17.33203125" defaultRowHeight="15" customHeight="1" x14ac:dyDescent="0.3"/>
  <cols>
    <col min="1" max="3" width="6.6640625" style="20" customWidth="1"/>
    <col min="4" max="4" width="113.6640625" style="20" customWidth="1"/>
    <col min="5" max="5" width="12.88671875" style="20" customWidth="1"/>
    <col min="6" max="6" width="13.88671875" style="20" customWidth="1"/>
    <col min="7" max="8" width="19.33203125" style="20" customWidth="1"/>
    <col min="9" max="9" width="17.5546875" style="20" customWidth="1"/>
    <col min="10" max="10" width="13.6640625" style="20" customWidth="1"/>
    <col min="11" max="11" width="11.5546875" style="20" customWidth="1"/>
    <col min="12" max="17" width="9.109375" style="20" customWidth="1"/>
    <col min="18" max="16384" width="17.33203125" style="20"/>
  </cols>
  <sheetData>
    <row r="1" spans="3:17" ht="15" customHeight="1" x14ac:dyDescent="0.3">
      <c r="D1" s="524" t="s">
        <v>6048</v>
      </c>
      <c r="E1" s="496"/>
      <c r="F1" s="496"/>
      <c r="G1" s="496"/>
      <c r="H1" s="525"/>
    </row>
    <row r="3" spans="3:17" ht="30" customHeight="1" x14ac:dyDescent="0.3">
      <c r="D3" s="213" t="str">
        <f>'ANEXO I'!D3</f>
        <v>MUNICÍPIO DE GUAÍRA</v>
      </c>
      <c r="E3" s="213"/>
      <c r="F3" s="213"/>
      <c r="G3" s="213"/>
      <c r="H3" s="213"/>
      <c r="J3" s="20" t="s">
        <v>5964</v>
      </c>
      <c r="K3" s="202">
        <f>'ENCARGOS SOCIAIS'!$E$41</f>
        <v>0.71260000000000012</v>
      </c>
    </row>
    <row r="4" spans="3:17" ht="15" customHeight="1" x14ac:dyDescent="0.3">
      <c r="J4" s="20" t="s">
        <v>5965</v>
      </c>
      <c r="K4" s="202">
        <v>1.25</v>
      </c>
    </row>
    <row r="6" spans="3:17" ht="12.75" customHeight="1" x14ac:dyDescent="0.3">
      <c r="C6" s="208" t="s">
        <v>9245</v>
      </c>
      <c r="D6" s="526" t="str">
        <f>VLOOKUP(C6,'ANEXO I'!C:K,3,FALSE)</f>
        <v xml:space="preserve">Britagem RCC </v>
      </c>
      <c r="E6" s="527"/>
      <c r="F6" s="527"/>
      <c r="G6" s="527"/>
      <c r="H6" s="528"/>
      <c r="I6" s="21"/>
      <c r="J6" s="22"/>
      <c r="K6" s="22"/>
      <c r="L6" s="22"/>
      <c r="M6" s="22"/>
      <c r="N6" s="22"/>
      <c r="O6" s="22"/>
      <c r="P6" s="22"/>
      <c r="Q6" s="22"/>
    </row>
    <row r="7" spans="3:17" ht="12.75" customHeight="1" thickBot="1" x14ac:dyDescent="0.35">
      <c r="D7" s="529"/>
      <c r="E7" s="530"/>
      <c r="F7" s="530"/>
      <c r="G7" s="530"/>
      <c r="H7" s="531"/>
      <c r="I7" s="21"/>
      <c r="J7" s="22"/>
      <c r="K7" s="22"/>
      <c r="L7" s="22"/>
      <c r="M7" s="22"/>
      <c r="N7" s="22"/>
      <c r="O7" s="22"/>
      <c r="P7" s="22"/>
      <c r="Q7" s="22"/>
    </row>
    <row r="8" spans="3:17" ht="21" customHeight="1" x14ac:dyDescent="0.3">
      <c r="D8" s="495" t="s">
        <v>5</v>
      </c>
      <c r="E8" s="496"/>
      <c r="F8" s="496"/>
      <c r="G8" s="496"/>
      <c r="H8" s="497"/>
      <c r="I8" s="62">
        <f>H116</f>
        <v>38604.74</v>
      </c>
      <c r="J8" s="22"/>
      <c r="K8" s="22"/>
      <c r="L8" s="22"/>
      <c r="M8" s="22"/>
      <c r="N8" s="22"/>
      <c r="O8" s="22"/>
      <c r="P8" s="22"/>
      <c r="Q8" s="22"/>
    </row>
    <row r="9" spans="3:17" ht="12.6" customHeight="1" thickBot="1" x14ac:dyDescent="0.35">
      <c r="D9" s="360"/>
      <c r="E9" s="22"/>
      <c r="F9" s="22"/>
      <c r="G9" s="22"/>
      <c r="H9" s="361"/>
      <c r="I9" s="22"/>
      <c r="J9" s="22"/>
      <c r="K9" s="22"/>
      <c r="L9" s="22"/>
      <c r="M9" s="22"/>
      <c r="N9" s="22"/>
      <c r="O9" s="22"/>
      <c r="P9" s="22"/>
      <c r="Q9" s="22"/>
    </row>
    <row r="10" spans="3:17" ht="28.5" customHeight="1" thickBot="1" x14ac:dyDescent="0.35">
      <c r="D10" s="431" t="s">
        <v>6</v>
      </c>
      <c r="E10" s="432" t="s">
        <v>7</v>
      </c>
      <c r="F10" s="432" t="s">
        <v>8</v>
      </c>
      <c r="G10" s="433" t="s">
        <v>9</v>
      </c>
      <c r="H10" s="434" t="s">
        <v>10</v>
      </c>
      <c r="I10" s="23"/>
      <c r="J10" s="50"/>
      <c r="K10" s="22"/>
      <c r="L10" s="22"/>
      <c r="M10" s="22"/>
      <c r="N10" s="22"/>
      <c r="O10" s="22"/>
      <c r="P10" s="22"/>
      <c r="Q10" s="22"/>
    </row>
    <row r="11" spans="3:17" ht="19.95" customHeight="1" x14ac:dyDescent="0.3">
      <c r="D11" s="428" t="str">
        <f>VLOOKUP(C12,INSUMOS!C:I,3,FALSE)</f>
        <v>OPERADOR DE MÁQUINAS - BRITADOR, TRITURADOR, PENEIRA, ENTRE OUTROS</v>
      </c>
      <c r="E11" s="429"/>
      <c r="F11" s="429"/>
      <c r="G11" s="429"/>
      <c r="H11" s="430"/>
      <c r="I11" s="33"/>
      <c r="J11" s="22"/>
      <c r="K11" s="22"/>
      <c r="L11" s="22" t="s">
        <v>6113</v>
      </c>
      <c r="M11" s="22" t="s">
        <v>6114</v>
      </c>
      <c r="N11" s="22"/>
      <c r="O11" s="22"/>
      <c r="P11" s="22"/>
      <c r="Q11" s="22"/>
    </row>
    <row r="12" spans="3:17" ht="15" customHeight="1" x14ac:dyDescent="0.3">
      <c r="C12" s="201">
        <v>27</v>
      </c>
      <c r="D12" s="364" t="s">
        <v>24</v>
      </c>
      <c r="E12" s="26" t="s">
        <v>11</v>
      </c>
      <c r="F12" s="27">
        <v>2</v>
      </c>
      <c r="G12" s="169" t="str">
        <f>VLOOKUP($C12,INSUMOS!$C:$I,6,)</f>
        <v>3.719,05</v>
      </c>
      <c r="H12" s="365">
        <f t="shared" ref="H12:H16" si="0">ROUND(F12*G12,2)</f>
        <v>7438.1</v>
      </c>
      <c r="I12" s="39"/>
      <c r="J12" s="28">
        <v>1234.98</v>
      </c>
      <c r="K12" s="22"/>
      <c r="L12" s="22">
        <v>1</v>
      </c>
      <c r="M12" s="22">
        <v>1</v>
      </c>
      <c r="N12" s="22"/>
      <c r="O12" s="22"/>
      <c r="P12" s="22"/>
      <c r="Q12" s="22"/>
    </row>
    <row r="13" spans="3:17" ht="15" customHeight="1" x14ac:dyDescent="0.3">
      <c r="D13" s="366" t="s">
        <v>12</v>
      </c>
      <c r="E13" s="30" t="s">
        <v>13</v>
      </c>
      <c r="F13" s="31">
        <v>0</v>
      </c>
      <c r="G13" s="32">
        <v>0</v>
      </c>
      <c r="H13" s="367">
        <f t="shared" si="0"/>
        <v>0</v>
      </c>
      <c r="I13" s="39"/>
      <c r="J13" s="22"/>
      <c r="K13" s="22"/>
      <c r="L13" s="22"/>
      <c r="M13" s="22"/>
      <c r="N13" s="22"/>
      <c r="O13" s="22"/>
      <c r="P13" s="22"/>
      <c r="Q13" s="22"/>
    </row>
    <row r="14" spans="3:17" ht="15" customHeight="1" x14ac:dyDescent="0.3">
      <c r="D14" s="366" t="s">
        <v>14</v>
      </c>
      <c r="E14" s="30" t="s">
        <v>13</v>
      </c>
      <c r="F14" s="31">
        <f>2*2*4*0</f>
        <v>0</v>
      </c>
      <c r="G14" s="32">
        <v>0</v>
      </c>
      <c r="H14" s="367">
        <f t="shared" si="0"/>
        <v>0</v>
      </c>
      <c r="I14" s="39"/>
      <c r="J14" s="22"/>
      <c r="K14" s="22"/>
      <c r="L14" s="22"/>
      <c r="M14" s="22"/>
      <c r="N14" s="22"/>
      <c r="O14" s="22"/>
      <c r="P14" s="22"/>
      <c r="Q14" s="22"/>
    </row>
    <row r="15" spans="3:17" ht="15" customHeight="1" x14ac:dyDescent="0.3">
      <c r="D15" s="366" t="s">
        <v>15</v>
      </c>
      <c r="E15" s="30" t="s">
        <v>13</v>
      </c>
      <c r="F15" s="31">
        <v>0</v>
      </c>
      <c r="G15" s="32">
        <v>0</v>
      </c>
      <c r="H15" s="367">
        <f t="shared" si="0"/>
        <v>0</v>
      </c>
      <c r="I15" s="33"/>
      <c r="J15" s="22"/>
      <c r="K15" s="22"/>
      <c r="L15" s="22"/>
      <c r="M15" s="22"/>
      <c r="N15" s="22"/>
      <c r="O15" s="22"/>
      <c r="P15" s="22"/>
      <c r="Q15" s="22"/>
    </row>
    <row r="16" spans="3:17" ht="15" customHeight="1" x14ac:dyDescent="0.3">
      <c r="D16" s="366" t="s">
        <v>16</v>
      </c>
      <c r="E16" s="30" t="s">
        <v>17</v>
      </c>
      <c r="F16" s="40">
        <v>0</v>
      </c>
      <c r="G16" s="32" t="str">
        <f>G12</f>
        <v>3.719,05</v>
      </c>
      <c r="H16" s="367">
        <f t="shared" si="0"/>
        <v>0</v>
      </c>
      <c r="I16" s="33"/>
      <c r="J16" s="22"/>
      <c r="K16" s="22"/>
      <c r="L16" s="22"/>
      <c r="M16" s="22"/>
      <c r="N16" s="22"/>
      <c r="O16" s="22"/>
      <c r="P16" s="22"/>
      <c r="Q16" s="22"/>
    </row>
    <row r="17" spans="2:17" ht="15" customHeight="1" x14ac:dyDescent="0.3">
      <c r="D17" s="368" t="s">
        <v>18</v>
      </c>
      <c r="E17" s="30"/>
      <c r="F17" s="30"/>
      <c r="G17" s="32"/>
      <c r="H17" s="367">
        <f>SUM(H12:H16)</f>
        <v>7438.1</v>
      </c>
      <c r="I17" s="39"/>
      <c r="J17" s="22"/>
      <c r="K17" s="22"/>
      <c r="L17" s="22"/>
      <c r="M17" s="22"/>
      <c r="N17" s="22"/>
      <c r="O17" s="22"/>
      <c r="P17" s="22"/>
      <c r="Q17" s="22"/>
    </row>
    <row r="18" spans="2:17" ht="15" customHeight="1" x14ac:dyDescent="0.3">
      <c r="D18" s="366" t="s">
        <v>19</v>
      </c>
      <c r="E18" s="30" t="s">
        <v>17</v>
      </c>
      <c r="F18" s="180">
        <f>F42</f>
        <v>0.71260000000000012</v>
      </c>
      <c r="G18" s="32">
        <f>H17</f>
        <v>7438.1</v>
      </c>
      <c r="H18" s="367">
        <f>ROUND(G18*F18,2)</f>
        <v>5300.39</v>
      </c>
      <c r="I18" s="39"/>
      <c r="J18" s="22"/>
      <c r="K18" s="22"/>
      <c r="L18" s="22"/>
      <c r="M18" s="22"/>
      <c r="N18" s="22"/>
      <c r="O18" s="22"/>
      <c r="P18" s="22"/>
      <c r="Q18" s="22"/>
    </row>
    <row r="19" spans="2:17" ht="15" customHeight="1" x14ac:dyDescent="0.3">
      <c r="D19" s="368" t="s">
        <v>20</v>
      </c>
      <c r="E19" s="30"/>
      <c r="F19" s="30"/>
      <c r="G19" s="32"/>
      <c r="H19" s="367">
        <f>SUM(H17:H18)</f>
        <v>12738.490000000002</v>
      </c>
      <c r="I19" s="39"/>
      <c r="J19" s="22"/>
      <c r="K19" s="22"/>
      <c r="L19" s="22"/>
      <c r="M19" s="22"/>
      <c r="N19" s="22"/>
      <c r="O19" s="22"/>
      <c r="P19" s="22"/>
      <c r="Q19" s="22"/>
    </row>
    <row r="20" spans="2:17" ht="15" customHeight="1" thickBot="1" x14ac:dyDescent="0.35">
      <c r="D20" s="369" t="s">
        <v>21</v>
      </c>
      <c r="E20" s="36" t="s">
        <v>22</v>
      </c>
      <c r="F20" s="176">
        <f>F12</f>
        <v>2</v>
      </c>
      <c r="G20" s="37">
        <f>H19</f>
        <v>12738.490000000002</v>
      </c>
      <c r="H20" s="370">
        <f>SUM(F20*G20)</f>
        <v>25476.980000000003</v>
      </c>
      <c r="I20" s="38"/>
      <c r="J20" s="22"/>
      <c r="K20" s="22"/>
      <c r="L20" s="22"/>
      <c r="M20" s="22"/>
      <c r="N20" s="22"/>
      <c r="O20" s="22"/>
      <c r="P20" s="22"/>
      <c r="Q20" s="22"/>
    </row>
    <row r="21" spans="2:17" ht="15" customHeight="1" thickBot="1" x14ac:dyDescent="0.35">
      <c r="B21" s="445"/>
      <c r="D21" s="499" t="s">
        <v>23</v>
      </c>
      <c r="E21" s="500"/>
      <c r="F21" s="500"/>
      <c r="G21" s="501"/>
      <c r="H21" s="372">
        <f>H20</f>
        <v>25476.980000000003</v>
      </c>
      <c r="I21" s="39"/>
      <c r="J21" s="22"/>
      <c r="K21" s="22"/>
      <c r="L21" s="22"/>
      <c r="M21" s="22"/>
      <c r="N21" s="22"/>
      <c r="O21" s="22"/>
      <c r="P21" s="22"/>
      <c r="Q21" s="22"/>
    </row>
    <row r="22" spans="2:17" ht="19.95" customHeight="1" thickBot="1" x14ac:dyDescent="0.35">
      <c r="D22" s="532" t="str">
        <f>D58</f>
        <v>Fonte: Sinapi - 11-2024</v>
      </c>
      <c r="E22" s="533"/>
      <c r="F22" s="533"/>
      <c r="G22" s="533"/>
      <c r="H22" s="534"/>
      <c r="I22" s="39"/>
      <c r="J22" s="22"/>
      <c r="K22" s="22"/>
      <c r="L22" s="22"/>
      <c r="M22" s="22"/>
      <c r="N22" s="22"/>
      <c r="O22" s="22"/>
      <c r="P22" s="22"/>
      <c r="Q22" s="22"/>
    </row>
    <row r="23" spans="2:17" ht="23.4" customHeight="1" x14ac:dyDescent="0.3">
      <c r="D23" s="435" t="str">
        <f>VLOOKUP(C24,INSUMOS!C:I,3,FALSE)</f>
        <v xml:space="preserve">MECANICO DE EQUIPAMENTOS PESADOS (MENSALISTA)                                                                                                                                                                                                                                                                                                                                                                                                                                                             </v>
      </c>
      <c r="E23" s="436"/>
      <c r="F23" s="436"/>
      <c r="G23" s="436"/>
      <c r="H23" s="437"/>
      <c r="I23" s="22"/>
      <c r="J23" s="22"/>
      <c r="K23" s="22"/>
      <c r="L23" s="22"/>
      <c r="M23" s="22"/>
      <c r="N23" s="22"/>
      <c r="O23" s="22"/>
      <c r="P23" s="22"/>
      <c r="Q23" s="22"/>
    </row>
    <row r="24" spans="2:17" ht="15" customHeight="1" x14ac:dyDescent="0.3">
      <c r="C24" s="201">
        <v>29</v>
      </c>
      <c r="D24" s="364" t="s">
        <v>24</v>
      </c>
      <c r="E24" s="26" t="s">
        <v>11</v>
      </c>
      <c r="F24" s="27"/>
      <c r="G24" s="169" t="str">
        <f>VLOOKUP($C24,INSUMOS!$C:$I,6,)</f>
        <v>5.852,83</v>
      </c>
      <c r="H24" s="365">
        <f t="shared" ref="H24:H28" si="1">ROUND(F24*G24,2)</f>
        <v>0</v>
      </c>
      <c r="I24" s="39"/>
      <c r="J24" s="41">
        <v>1567.5</v>
      </c>
      <c r="K24" s="22"/>
      <c r="L24" s="22"/>
      <c r="M24" s="22"/>
      <c r="N24" s="22"/>
      <c r="O24" s="22"/>
      <c r="P24" s="22"/>
      <c r="Q24" s="22"/>
    </row>
    <row r="25" spans="2:17" ht="15" customHeight="1" x14ac:dyDescent="0.3">
      <c r="D25" s="366" t="s">
        <v>12</v>
      </c>
      <c r="E25" s="30" t="s">
        <v>13</v>
      </c>
      <c r="F25" s="31">
        <v>0</v>
      </c>
      <c r="G25" s="32">
        <v>0</v>
      </c>
      <c r="H25" s="367">
        <f t="shared" si="1"/>
        <v>0</v>
      </c>
      <c r="I25" s="39"/>
      <c r="J25" s="22"/>
      <c r="K25" s="22"/>
      <c r="L25" s="22"/>
      <c r="M25" s="22"/>
      <c r="N25" s="22"/>
      <c r="O25" s="22"/>
      <c r="P25" s="22"/>
      <c r="Q25" s="22"/>
    </row>
    <row r="26" spans="2:17" ht="15" customHeight="1" x14ac:dyDescent="0.3">
      <c r="D26" s="366" t="s">
        <v>14</v>
      </c>
      <c r="E26" s="30" t="s">
        <v>13</v>
      </c>
      <c r="F26" s="31">
        <f>2*2*4*0</f>
        <v>0</v>
      </c>
      <c r="G26" s="32">
        <v>0</v>
      </c>
      <c r="H26" s="367">
        <f t="shared" si="1"/>
        <v>0</v>
      </c>
      <c r="I26" s="39"/>
      <c r="J26" s="22"/>
      <c r="K26" s="22"/>
      <c r="L26" s="22"/>
      <c r="M26" s="22"/>
      <c r="N26" s="22"/>
      <c r="O26" s="22"/>
      <c r="P26" s="22"/>
      <c r="Q26" s="22"/>
    </row>
    <row r="27" spans="2:17" ht="15" customHeight="1" x14ac:dyDescent="0.3">
      <c r="D27" s="366" t="s">
        <v>15</v>
      </c>
      <c r="E27" s="30" t="s">
        <v>13</v>
      </c>
      <c r="F27" s="31">
        <v>0</v>
      </c>
      <c r="G27" s="32">
        <v>4.42</v>
      </c>
      <c r="H27" s="367">
        <f t="shared" si="1"/>
        <v>0</v>
      </c>
      <c r="I27" s="39"/>
      <c r="J27" s="22"/>
      <c r="K27" s="22"/>
      <c r="L27" s="22"/>
      <c r="M27" s="22"/>
      <c r="N27" s="22"/>
      <c r="O27" s="22"/>
      <c r="P27" s="22"/>
      <c r="Q27" s="22"/>
    </row>
    <row r="28" spans="2:17" ht="15" customHeight="1" x14ac:dyDescent="0.3">
      <c r="D28" s="366" t="s">
        <v>16</v>
      </c>
      <c r="E28" s="30" t="s">
        <v>17</v>
      </c>
      <c r="F28" s="34">
        <v>0</v>
      </c>
      <c r="G28" s="32" t="str">
        <f>G24</f>
        <v>5.852,83</v>
      </c>
      <c r="H28" s="367">
        <f t="shared" si="1"/>
        <v>0</v>
      </c>
      <c r="I28" s="39"/>
      <c r="J28" s="22"/>
      <c r="K28" s="22"/>
      <c r="L28" s="22"/>
      <c r="M28" s="22"/>
      <c r="N28" s="22"/>
      <c r="O28" s="22"/>
      <c r="P28" s="22"/>
      <c r="Q28" s="22"/>
    </row>
    <row r="29" spans="2:17" ht="15" customHeight="1" x14ac:dyDescent="0.3">
      <c r="D29" s="368" t="s">
        <v>18</v>
      </c>
      <c r="E29" s="30"/>
      <c r="F29" s="30"/>
      <c r="G29" s="32"/>
      <c r="H29" s="367">
        <f>SUM(H24:H28)</f>
        <v>0</v>
      </c>
      <c r="I29" s="39"/>
      <c r="J29" s="22"/>
      <c r="K29" s="22"/>
      <c r="L29" s="22"/>
      <c r="M29" s="22"/>
      <c r="N29" s="22"/>
      <c r="O29" s="22"/>
      <c r="P29" s="22"/>
      <c r="Q29" s="22"/>
    </row>
    <row r="30" spans="2:17" ht="15" customHeight="1" x14ac:dyDescent="0.3">
      <c r="D30" s="366" t="s">
        <v>19</v>
      </c>
      <c r="E30" s="30" t="s">
        <v>17</v>
      </c>
      <c r="F30" s="180">
        <f>F53</f>
        <v>0.71260000000000012</v>
      </c>
      <c r="G30" s="32">
        <f>H29</f>
        <v>0</v>
      </c>
      <c r="H30" s="367">
        <f>ROUND(G30*F30,2)</f>
        <v>0</v>
      </c>
      <c r="I30" s="39"/>
      <c r="J30" s="22"/>
      <c r="K30" s="22"/>
      <c r="L30" s="22"/>
      <c r="M30" s="22"/>
      <c r="N30" s="22"/>
      <c r="O30" s="22"/>
      <c r="P30" s="22"/>
      <c r="Q30" s="22"/>
    </row>
    <row r="31" spans="2:17" ht="15" customHeight="1" x14ac:dyDescent="0.3">
      <c r="D31" s="368" t="s">
        <v>20</v>
      </c>
      <c r="E31" s="30"/>
      <c r="F31" s="30"/>
      <c r="G31" s="32"/>
      <c r="H31" s="367">
        <f>SUM(H29:H30)</f>
        <v>0</v>
      </c>
      <c r="I31" s="39"/>
      <c r="J31" s="22"/>
      <c r="K31" s="22"/>
      <c r="L31" s="22"/>
      <c r="M31" s="22"/>
      <c r="N31" s="22"/>
      <c r="O31" s="22"/>
      <c r="P31" s="22"/>
      <c r="Q31" s="22"/>
    </row>
    <row r="32" spans="2:17" ht="15" customHeight="1" thickBot="1" x14ac:dyDescent="0.35">
      <c r="D32" s="369" t="s">
        <v>21</v>
      </c>
      <c r="E32" s="36" t="s">
        <v>22</v>
      </c>
      <c r="F32" s="176">
        <f>F24</f>
        <v>0</v>
      </c>
      <c r="G32" s="37">
        <f>H31</f>
        <v>0</v>
      </c>
      <c r="H32" s="370">
        <f>F32*G32</f>
        <v>0</v>
      </c>
      <c r="I32" s="39"/>
      <c r="J32" s="22"/>
      <c r="K32" s="22"/>
      <c r="L32" s="22"/>
      <c r="M32" s="22"/>
      <c r="N32" s="22"/>
      <c r="O32" s="22"/>
      <c r="P32" s="22"/>
      <c r="Q32" s="22"/>
    </row>
    <row r="33" spans="2:17" ht="15" customHeight="1" thickBot="1" x14ac:dyDescent="0.35">
      <c r="B33" s="445"/>
      <c r="D33" s="499" t="s">
        <v>23</v>
      </c>
      <c r="E33" s="500"/>
      <c r="F33" s="500"/>
      <c r="G33" s="501"/>
      <c r="H33" s="372">
        <f>H32</f>
        <v>0</v>
      </c>
      <c r="I33" s="39"/>
      <c r="J33" s="22"/>
      <c r="K33" s="22"/>
      <c r="L33" s="22"/>
      <c r="M33" s="22"/>
      <c r="N33" s="22"/>
      <c r="O33" s="22"/>
      <c r="P33" s="22"/>
      <c r="Q33" s="22"/>
    </row>
    <row r="34" spans="2:17" ht="19.95" customHeight="1" thickBot="1" x14ac:dyDescent="0.35">
      <c r="D34" s="532" t="str">
        <f>D58</f>
        <v>Fonte: Sinapi - 11-2024</v>
      </c>
      <c r="E34" s="533"/>
      <c r="F34" s="533"/>
      <c r="G34" s="533"/>
      <c r="H34" s="534"/>
      <c r="I34" s="39"/>
      <c r="J34" s="22"/>
      <c r="K34" s="22"/>
      <c r="L34" s="22"/>
      <c r="M34" s="22"/>
      <c r="N34" s="22"/>
      <c r="O34" s="22"/>
      <c r="P34" s="22"/>
      <c r="Q34" s="22"/>
    </row>
    <row r="35" spans="2:17" ht="23.4" customHeight="1" x14ac:dyDescent="0.3">
      <c r="D35" s="435" t="str">
        <f>VLOOKUP(C36,INSUMOS!C:I,3,FALSE)</f>
        <v xml:space="preserve">OPERADOR DE PA CARREGADEIRA (MENSALISTA)                                                                                                                                                                                                                                                                                                                                                                                                                                                                  </v>
      </c>
      <c r="E35" s="436"/>
      <c r="F35" s="436"/>
      <c r="G35" s="436"/>
      <c r="H35" s="437"/>
      <c r="I35" s="22"/>
      <c r="J35" s="22"/>
      <c r="K35" s="22"/>
      <c r="L35" s="22"/>
      <c r="M35" s="22"/>
      <c r="N35" s="22"/>
      <c r="O35" s="22"/>
      <c r="P35" s="22"/>
      <c r="Q35" s="22"/>
    </row>
    <row r="36" spans="2:17" ht="15" customHeight="1" x14ac:dyDescent="0.3">
      <c r="C36" s="201">
        <v>26</v>
      </c>
      <c r="D36" s="364" t="s">
        <v>24</v>
      </c>
      <c r="E36" s="26" t="s">
        <v>11</v>
      </c>
      <c r="F36" s="27"/>
      <c r="G36" s="169" t="str">
        <f>VLOOKUP($C36,INSUMOS!$C:$I,6,)</f>
        <v>4.015,23</v>
      </c>
      <c r="H36" s="365">
        <f t="shared" ref="H36:H40" si="2">ROUND(F36*G36,2)</f>
        <v>0</v>
      </c>
      <c r="I36" s="29"/>
      <c r="J36" s="28">
        <v>1647.07</v>
      </c>
      <c r="K36" s="22"/>
      <c r="L36" s="22"/>
      <c r="M36" s="22"/>
      <c r="N36" s="22"/>
      <c r="O36" s="22"/>
      <c r="P36" s="22"/>
      <c r="Q36" s="22"/>
    </row>
    <row r="37" spans="2:17" ht="15" customHeight="1" x14ac:dyDescent="0.3">
      <c r="D37" s="366" t="s">
        <v>12</v>
      </c>
      <c r="E37" s="30" t="s">
        <v>13</v>
      </c>
      <c r="F37" s="31">
        <v>0</v>
      </c>
      <c r="G37" s="32">
        <v>0</v>
      </c>
      <c r="H37" s="367">
        <f t="shared" si="2"/>
        <v>0</v>
      </c>
      <c r="I37" s="33"/>
      <c r="J37" s="22"/>
      <c r="K37" s="22"/>
      <c r="L37" s="22"/>
      <c r="M37" s="22"/>
      <c r="N37" s="22"/>
      <c r="O37" s="22"/>
      <c r="P37" s="22"/>
      <c r="Q37" s="22"/>
    </row>
    <row r="38" spans="2:17" ht="15" customHeight="1" x14ac:dyDescent="0.3">
      <c r="D38" s="366" t="s">
        <v>14</v>
      </c>
      <c r="E38" s="30" t="s">
        <v>13</v>
      </c>
      <c r="F38" s="31">
        <f>2*2*4*0</f>
        <v>0</v>
      </c>
      <c r="G38" s="32">
        <v>0</v>
      </c>
      <c r="H38" s="367">
        <f t="shared" si="2"/>
        <v>0</v>
      </c>
      <c r="I38" s="33"/>
      <c r="J38" s="22"/>
      <c r="K38" s="22"/>
      <c r="L38" s="22"/>
      <c r="M38" s="22"/>
      <c r="N38" s="22"/>
      <c r="O38" s="22"/>
      <c r="P38" s="22"/>
      <c r="Q38" s="22"/>
    </row>
    <row r="39" spans="2:17" ht="15" customHeight="1" x14ac:dyDescent="0.3">
      <c r="D39" s="366" t="s">
        <v>15</v>
      </c>
      <c r="E39" s="30" t="s">
        <v>13</v>
      </c>
      <c r="F39" s="31">
        <v>0</v>
      </c>
      <c r="G39" s="32">
        <f>TRUNC((G36/220)*0.3714,2)*0</f>
        <v>0</v>
      </c>
      <c r="H39" s="367">
        <f t="shared" si="2"/>
        <v>0</v>
      </c>
      <c r="I39" s="22"/>
      <c r="J39" s="22"/>
      <c r="K39" s="22"/>
      <c r="L39" s="22"/>
      <c r="M39" s="22"/>
      <c r="N39" s="22"/>
      <c r="O39" s="22"/>
      <c r="P39" s="22"/>
      <c r="Q39" s="22"/>
    </row>
    <row r="40" spans="2:17" ht="15" customHeight="1" x14ac:dyDescent="0.3">
      <c r="D40" s="366" t="s">
        <v>16</v>
      </c>
      <c r="E40" s="30" t="s">
        <v>17</v>
      </c>
      <c r="F40" s="125">
        <v>0</v>
      </c>
      <c r="G40" s="32" t="str">
        <f>G36</f>
        <v>4.015,23</v>
      </c>
      <c r="H40" s="367">
        <f t="shared" si="2"/>
        <v>0</v>
      </c>
      <c r="I40" s="22"/>
      <c r="J40" s="22"/>
      <c r="K40" s="22"/>
      <c r="L40" s="22"/>
      <c r="M40" s="22"/>
      <c r="N40" s="22"/>
      <c r="O40" s="22"/>
      <c r="P40" s="22"/>
      <c r="Q40" s="22"/>
    </row>
    <row r="41" spans="2:17" ht="15" customHeight="1" x14ac:dyDescent="0.3">
      <c r="D41" s="368" t="s">
        <v>18</v>
      </c>
      <c r="E41" s="30"/>
      <c r="F41" s="30"/>
      <c r="G41" s="32"/>
      <c r="H41" s="367">
        <f>SUM(H36:H40)</f>
        <v>0</v>
      </c>
      <c r="I41" s="22"/>
      <c r="J41" s="22"/>
      <c r="K41" s="22"/>
      <c r="L41" s="22"/>
      <c r="M41" s="22"/>
      <c r="N41" s="22"/>
      <c r="O41" s="22"/>
      <c r="P41" s="22"/>
      <c r="Q41" s="22"/>
    </row>
    <row r="42" spans="2:17" ht="15" customHeight="1" x14ac:dyDescent="0.3">
      <c r="D42" s="366" t="s">
        <v>19</v>
      </c>
      <c r="E42" s="30" t="s">
        <v>17</v>
      </c>
      <c r="F42" s="180">
        <f>$K$3</f>
        <v>0.71260000000000012</v>
      </c>
      <c r="G42" s="32">
        <f>H41</f>
        <v>0</v>
      </c>
      <c r="H42" s="367">
        <f>ROUND(G42*F42,2)</f>
        <v>0</v>
      </c>
      <c r="I42" s="22"/>
      <c r="J42" s="22"/>
      <c r="K42" s="22"/>
      <c r="L42" s="22"/>
      <c r="M42" s="22"/>
      <c r="N42" s="22"/>
      <c r="O42" s="22"/>
      <c r="P42" s="22"/>
      <c r="Q42" s="22"/>
    </row>
    <row r="43" spans="2:17" ht="15" customHeight="1" x14ac:dyDescent="0.3">
      <c r="D43" s="368" t="s">
        <v>20</v>
      </c>
      <c r="E43" s="30"/>
      <c r="F43" s="30"/>
      <c r="G43" s="32"/>
      <c r="H43" s="367">
        <f>SUM(H41:H42)</f>
        <v>0</v>
      </c>
      <c r="I43" s="35"/>
      <c r="J43" s="22"/>
      <c r="K43" s="22"/>
      <c r="L43" s="22"/>
      <c r="M43" s="22"/>
      <c r="N43" s="22"/>
      <c r="O43" s="22"/>
      <c r="P43" s="22"/>
      <c r="Q43" s="22"/>
    </row>
    <row r="44" spans="2:17" ht="15" customHeight="1" thickBot="1" x14ac:dyDescent="0.35">
      <c r="D44" s="369" t="s">
        <v>21</v>
      </c>
      <c r="E44" s="36" t="s">
        <v>22</v>
      </c>
      <c r="F44" s="176">
        <f>F36</f>
        <v>0</v>
      </c>
      <c r="G44" s="37">
        <f>H43</f>
        <v>0</v>
      </c>
      <c r="H44" s="370">
        <f>F44*G44</f>
        <v>0</v>
      </c>
      <c r="I44" s="38"/>
      <c r="J44" s="22">
        <f>3200/3000</f>
        <v>1.0666666666666667</v>
      </c>
      <c r="K44" s="22"/>
      <c r="L44" s="22"/>
      <c r="M44" s="22"/>
      <c r="N44" s="22"/>
      <c r="O44" s="22"/>
      <c r="P44" s="22"/>
      <c r="Q44" s="22"/>
    </row>
    <row r="45" spans="2:17" ht="15" customHeight="1" thickBot="1" x14ac:dyDescent="0.35">
      <c r="B45" s="445"/>
      <c r="D45" s="538" t="s">
        <v>23</v>
      </c>
      <c r="E45" s="539"/>
      <c r="F45" s="539"/>
      <c r="G45" s="540"/>
      <c r="H45" s="438">
        <f>H44</f>
        <v>0</v>
      </c>
      <c r="I45" s="22"/>
      <c r="J45" s="22"/>
      <c r="K45" s="22"/>
      <c r="L45" s="22"/>
      <c r="M45" s="22"/>
      <c r="N45" s="22"/>
      <c r="O45" s="22"/>
      <c r="P45" s="22"/>
      <c r="Q45" s="22"/>
    </row>
    <row r="46" spans="2:17" ht="19.95" customHeight="1" x14ac:dyDescent="0.3">
      <c r="D46" s="428" t="str">
        <f>VLOOKUP(C47,INSUMOS!C:I,3,FALSE)</f>
        <v>SERVENTE - MÃO DE OBRA BRAÇAL</v>
      </c>
      <c r="E46" s="429"/>
      <c r="F46" s="429"/>
      <c r="G46" s="429"/>
      <c r="H46" s="430"/>
      <c r="I46" s="39"/>
      <c r="J46" s="22"/>
      <c r="K46" s="22"/>
      <c r="L46" s="22"/>
      <c r="M46" s="22"/>
      <c r="N46" s="22"/>
      <c r="O46" s="22"/>
      <c r="P46" s="22"/>
      <c r="Q46" s="22"/>
    </row>
    <row r="47" spans="2:17" ht="15" customHeight="1" x14ac:dyDescent="0.3">
      <c r="C47" s="201">
        <v>31</v>
      </c>
      <c r="D47" s="364" t="s">
        <v>24</v>
      </c>
      <c r="E47" s="26" t="s">
        <v>11</v>
      </c>
      <c r="F47" s="27">
        <v>2</v>
      </c>
      <c r="G47" s="169">
        <f>VLOOKUP($C47,INSUMOS!$C:$I,6,)</f>
        <v>1530.06</v>
      </c>
      <c r="H47" s="365">
        <f t="shared" ref="H47:H51" si="3">ROUND(F47*G47,2)</f>
        <v>3060.12</v>
      </c>
      <c r="I47" s="39"/>
      <c r="J47" s="41">
        <v>2845.04</v>
      </c>
      <c r="K47" s="22"/>
      <c r="L47" s="22"/>
      <c r="M47" s="22"/>
      <c r="N47" s="22"/>
      <c r="O47" s="22"/>
      <c r="P47" s="22"/>
      <c r="Q47" s="22"/>
    </row>
    <row r="48" spans="2:17" ht="15" customHeight="1" x14ac:dyDescent="0.3">
      <c r="D48" s="366" t="s">
        <v>12</v>
      </c>
      <c r="E48" s="30" t="s">
        <v>13</v>
      </c>
      <c r="F48" s="31">
        <v>0</v>
      </c>
      <c r="G48" s="32">
        <v>0</v>
      </c>
      <c r="H48" s="367">
        <f t="shared" si="3"/>
        <v>0</v>
      </c>
      <c r="I48" s="39"/>
      <c r="J48" s="22"/>
      <c r="K48" s="22"/>
      <c r="L48" s="22"/>
      <c r="M48" s="22"/>
      <c r="N48" s="22"/>
      <c r="O48" s="22"/>
      <c r="P48" s="22"/>
      <c r="Q48" s="22"/>
    </row>
    <row r="49" spans="2:17" ht="15" customHeight="1" x14ac:dyDescent="0.3">
      <c r="D49" s="366" t="s">
        <v>14</v>
      </c>
      <c r="E49" s="30" t="s">
        <v>13</v>
      </c>
      <c r="F49" s="31">
        <f>2*2*4*0</f>
        <v>0</v>
      </c>
      <c r="G49" s="32">
        <v>0</v>
      </c>
      <c r="H49" s="367">
        <f t="shared" si="3"/>
        <v>0</v>
      </c>
      <c r="I49" s="39"/>
      <c r="J49" s="22"/>
      <c r="K49" s="22"/>
      <c r="L49" s="22"/>
      <c r="M49" s="22"/>
      <c r="N49" s="22"/>
      <c r="O49" s="22"/>
      <c r="P49" s="22"/>
      <c r="Q49" s="22"/>
    </row>
    <row r="50" spans="2:17" ht="15" customHeight="1" x14ac:dyDescent="0.3">
      <c r="D50" s="366" t="s">
        <v>15</v>
      </c>
      <c r="E50" s="30" t="s">
        <v>13</v>
      </c>
      <c r="F50" s="31">
        <v>0</v>
      </c>
      <c r="G50" s="32">
        <v>0</v>
      </c>
      <c r="H50" s="367">
        <f t="shared" si="3"/>
        <v>0</v>
      </c>
      <c r="I50" s="39"/>
      <c r="J50" s="22"/>
      <c r="K50" s="22"/>
      <c r="L50" s="22"/>
      <c r="M50" s="22"/>
      <c r="N50" s="22"/>
      <c r="O50" s="22"/>
      <c r="P50" s="22"/>
      <c r="Q50" s="22"/>
    </row>
    <row r="51" spans="2:17" ht="15" customHeight="1" x14ac:dyDescent="0.3">
      <c r="D51" s="366" t="s">
        <v>16</v>
      </c>
      <c r="E51" s="30" t="s">
        <v>17</v>
      </c>
      <c r="F51" s="34">
        <v>0</v>
      </c>
      <c r="G51" s="32">
        <f>G47</f>
        <v>1530.06</v>
      </c>
      <c r="H51" s="367">
        <f t="shared" si="3"/>
        <v>0</v>
      </c>
      <c r="I51" s="39"/>
      <c r="J51" s="22"/>
      <c r="K51" s="22"/>
      <c r="L51" s="22"/>
      <c r="M51" s="22"/>
      <c r="N51" s="22"/>
      <c r="O51" s="22"/>
      <c r="P51" s="22"/>
      <c r="Q51" s="22"/>
    </row>
    <row r="52" spans="2:17" ht="15" customHeight="1" x14ac:dyDescent="0.3">
      <c r="D52" s="368" t="s">
        <v>18</v>
      </c>
      <c r="E52" s="30"/>
      <c r="F52" s="30"/>
      <c r="G52" s="32"/>
      <c r="H52" s="367">
        <f>SUM(H47:H51)</f>
        <v>3060.12</v>
      </c>
      <c r="I52" s="39"/>
      <c r="J52" s="22"/>
      <c r="K52" s="22"/>
      <c r="L52" s="22"/>
      <c r="M52" s="22"/>
      <c r="N52" s="22"/>
      <c r="O52" s="22"/>
      <c r="P52" s="22"/>
      <c r="Q52" s="22"/>
    </row>
    <row r="53" spans="2:17" ht="15" customHeight="1" x14ac:dyDescent="0.3">
      <c r="D53" s="366" t="s">
        <v>19</v>
      </c>
      <c r="E53" s="30" t="s">
        <v>17</v>
      </c>
      <c r="F53" s="180">
        <f>$K$3</f>
        <v>0.71260000000000012</v>
      </c>
      <c r="G53" s="32">
        <f>H52</f>
        <v>3060.12</v>
      </c>
      <c r="H53" s="367">
        <f>ROUND(G53*F53,2)</f>
        <v>2180.64</v>
      </c>
      <c r="I53" s="39"/>
      <c r="J53" s="22"/>
      <c r="K53" s="22"/>
      <c r="L53" s="22"/>
      <c r="M53" s="22"/>
      <c r="N53" s="22"/>
      <c r="O53" s="22"/>
      <c r="P53" s="22"/>
      <c r="Q53" s="22"/>
    </row>
    <row r="54" spans="2:17" ht="15" customHeight="1" x14ac:dyDescent="0.3">
      <c r="D54" s="368" t="s">
        <v>20</v>
      </c>
      <c r="E54" s="30"/>
      <c r="F54" s="30"/>
      <c r="G54" s="32"/>
      <c r="H54" s="367">
        <f>SUM(H52:H53)</f>
        <v>5240.76</v>
      </c>
      <c r="I54" s="39"/>
      <c r="J54" s="22"/>
      <c r="K54" s="22"/>
      <c r="L54" s="22"/>
      <c r="M54" s="22"/>
      <c r="N54" s="22"/>
      <c r="O54" s="22"/>
      <c r="P54" s="22"/>
      <c r="Q54" s="22"/>
    </row>
    <row r="55" spans="2:17" ht="15" customHeight="1" thickBot="1" x14ac:dyDescent="0.35">
      <c r="D55" s="369" t="s">
        <v>21</v>
      </c>
      <c r="E55" s="36" t="s">
        <v>22</v>
      </c>
      <c r="F55" s="176">
        <f>F47</f>
        <v>2</v>
      </c>
      <c r="G55" s="37">
        <f>H54</f>
        <v>5240.76</v>
      </c>
      <c r="H55" s="370">
        <f>F55*G55</f>
        <v>10481.52</v>
      </c>
      <c r="I55" s="39"/>
      <c r="J55" s="22"/>
      <c r="K55" s="22"/>
      <c r="L55" s="22"/>
      <c r="M55" s="22"/>
      <c r="N55" s="22"/>
      <c r="O55" s="22"/>
      <c r="P55" s="22"/>
      <c r="Q55" s="22"/>
    </row>
    <row r="56" spans="2:17" ht="15" customHeight="1" thickBot="1" x14ac:dyDescent="0.35">
      <c r="B56" s="445"/>
      <c r="D56" s="499" t="s">
        <v>23</v>
      </c>
      <c r="E56" s="541"/>
      <c r="F56" s="541"/>
      <c r="G56" s="542"/>
      <c r="H56" s="372">
        <f>H55</f>
        <v>10481.52</v>
      </c>
      <c r="I56" s="39"/>
      <c r="J56" s="22"/>
      <c r="K56" s="22"/>
      <c r="L56" s="22"/>
      <c r="M56" s="22"/>
      <c r="N56" s="22"/>
      <c r="O56" s="22"/>
      <c r="P56" s="22"/>
      <c r="Q56" s="22"/>
    </row>
    <row r="57" spans="2:17" ht="15" customHeight="1" thickBot="1" x14ac:dyDescent="0.35">
      <c r="D57" s="507"/>
      <c r="E57" s="508"/>
      <c r="F57" s="508"/>
      <c r="G57" s="508"/>
      <c r="H57" s="509"/>
      <c r="I57" s="39"/>
      <c r="J57" s="22"/>
      <c r="K57" s="22"/>
      <c r="L57" s="22"/>
      <c r="M57" s="22"/>
      <c r="N57" s="22"/>
      <c r="O57" s="22"/>
      <c r="P57" s="22"/>
      <c r="Q57" s="22"/>
    </row>
    <row r="58" spans="2:17" ht="19.95" customHeight="1" thickBot="1" x14ac:dyDescent="0.35">
      <c r="D58" s="532" t="s">
        <v>9231</v>
      </c>
      <c r="E58" s="533"/>
      <c r="F58" s="533"/>
      <c r="G58" s="533"/>
      <c r="H58" s="534"/>
      <c r="I58" s="39"/>
      <c r="J58" s="22"/>
      <c r="K58" s="22"/>
      <c r="L58" s="22"/>
      <c r="M58" s="22"/>
      <c r="N58" s="22"/>
      <c r="O58" s="22"/>
      <c r="P58" s="22"/>
      <c r="Q58" s="22"/>
    </row>
    <row r="59" spans="2:17" ht="19.95" customHeight="1" thickBot="1" x14ac:dyDescent="0.35">
      <c r="D59" s="360" t="str">
        <f>VLOOKUP(C61,INSUMOS!C:I,3,FALSE)</f>
        <v>ENCARREGADO</v>
      </c>
      <c r="E59" s="22"/>
      <c r="F59" s="22"/>
      <c r="G59" s="22"/>
      <c r="H59" s="361"/>
      <c r="I59" s="39"/>
      <c r="J59" s="22"/>
      <c r="K59" s="22"/>
      <c r="L59" s="22"/>
      <c r="M59" s="22"/>
      <c r="N59" s="22"/>
      <c r="O59" s="22"/>
      <c r="P59" s="22"/>
      <c r="Q59" s="22"/>
    </row>
    <row r="60" spans="2:17" ht="15" customHeight="1" thickBot="1" x14ac:dyDescent="0.35">
      <c r="D60" s="362" t="s">
        <v>6</v>
      </c>
      <c r="E60" s="24" t="s">
        <v>7</v>
      </c>
      <c r="F60" s="24" t="s">
        <v>8</v>
      </c>
      <c r="G60" s="25" t="s">
        <v>9</v>
      </c>
      <c r="H60" s="363" t="s">
        <v>10</v>
      </c>
      <c r="I60" s="39"/>
      <c r="J60" s="22"/>
      <c r="K60" s="22"/>
      <c r="L60" s="22"/>
      <c r="M60" s="22"/>
      <c r="N60" s="22"/>
      <c r="O60" s="22"/>
      <c r="P60" s="22"/>
      <c r="Q60" s="22"/>
    </row>
    <row r="61" spans="2:17" ht="15" customHeight="1" x14ac:dyDescent="0.3">
      <c r="C61" s="201">
        <v>53</v>
      </c>
      <c r="D61" s="364" t="s">
        <v>24</v>
      </c>
      <c r="E61" s="26" t="s">
        <v>11</v>
      </c>
      <c r="F61" s="27"/>
      <c r="G61" s="169">
        <f>VLOOKUP($C61,INSUMOS!$C:$I,6,)</f>
        <v>2161.1849999999999</v>
      </c>
      <c r="H61" s="365">
        <f t="shared" ref="H61:H65" si="4">ROUND(F61*G61,2)</f>
        <v>0</v>
      </c>
      <c r="I61" s="29"/>
      <c r="J61" s="41">
        <v>1525.29</v>
      </c>
      <c r="K61" s="22"/>
      <c r="L61" s="22"/>
      <c r="M61" s="22"/>
      <c r="N61" s="22"/>
      <c r="O61" s="22"/>
      <c r="P61" s="22"/>
      <c r="Q61" s="22"/>
    </row>
    <row r="62" spans="2:17" ht="15" customHeight="1" x14ac:dyDescent="0.3">
      <c r="D62" s="366" t="s">
        <v>12</v>
      </c>
      <c r="E62" s="30" t="s">
        <v>13</v>
      </c>
      <c r="F62" s="31">
        <v>0</v>
      </c>
      <c r="G62" s="32">
        <v>0</v>
      </c>
      <c r="H62" s="367">
        <f t="shared" si="4"/>
        <v>0</v>
      </c>
      <c r="I62" s="39"/>
      <c r="J62" s="22"/>
      <c r="K62" s="22"/>
      <c r="L62" s="22"/>
      <c r="M62" s="22"/>
      <c r="N62" s="22"/>
      <c r="O62" s="22"/>
      <c r="P62" s="22"/>
      <c r="Q62" s="22"/>
    </row>
    <row r="63" spans="2:17" ht="15" customHeight="1" x14ac:dyDescent="0.3">
      <c r="D63" s="366" t="s">
        <v>14</v>
      </c>
      <c r="E63" s="30" t="s">
        <v>13</v>
      </c>
      <c r="F63" s="31">
        <f>2*2*4*0</f>
        <v>0</v>
      </c>
      <c r="G63" s="32">
        <v>0</v>
      </c>
      <c r="H63" s="367">
        <f t="shared" si="4"/>
        <v>0</v>
      </c>
      <c r="I63" s="39"/>
      <c r="J63" s="22"/>
      <c r="K63" s="22"/>
      <c r="L63" s="22"/>
      <c r="M63" s="22"/>
      <c r="N63" s="22"/>
      <c r="O63" s="22"/>
      <c r="P63" s="22"/>
      <c r="Q63" s="22"/>
    </row>
    <row r="64" spans="2:17" ht="15" customHeight="1" x14ac:dyDescent="0.3">
      <c r="D64" s="366" t="s">
        <v>15</v>
      </c>
      <c r="E64" s="30" t="s">
        <v>13</v>
      </c>
      <c r="F64" s="31">
        <v>0</v>
      </c>
      <c r="G64" s="32">
        <v>0</v>
      </c>
      <c r="H64" s="367">
        <f t="shared" si="4"/>
        <v>0</v>
      </c>
      <c r="I64" s="39"/>
      <c r="J64" s="22"/>
      <c r="K64" s="22"/>
      <c r="L64" s="22"/>
      <c r="M64" s="22"/>
      <c r="N64" s="22"/>
      <c r="O64" s="22"/>
      <c r="P64" s="22"/>
      <c r="Q64" s="22"/>
    </row>
    <row r="65" spans="2:17" ht="15" customHeight="1" x14ac:dyDescent="0.3">
      <c r="D65" s="366" t="s">
        <v>16</v>
      </c>
      <c r="E65" s="30" t="s">
        <v>17</v>
      </c>
      <c r="F65" s="34">
        <v>0</v>
      </c>
      <c r="G65" s="32" t="str">
        <f>$G$40</f>
        <v>4.015,23</v>
      </c>
      <c r="H65" s="367">
        <f t="shared" si="4"/>
        <v>0</v>
      </c>
      <c r="I65" s="39"/>
      <c r="J65" s="22"/>
      <c r="K65" s="22"/>
      <c r="L65" s="22"/>
      <c r="M65" s="22"/>
      <c r="N65" s="22"/>
      <c r="O65" s="22"/>
      <c r="P65" s="22"/>
      <c r="Q65" s="22"/>
    </row>
    <row r="66" spans="2:17" ht="15" customHeight="1" x14ac:dyDescent="0.3">
      <c r="D66" s="368" t="s">
        <v>18</v>
      </c>
      <c r="E66" s="30"/>
      <c r="F66" s="30"/>
      <c r="G66" s="32"/>
      <c r="H66" s="367">
        <f>SUM(H61:H65)</f>
        <v>0</v>
      </c>
      <c r="I66" s="39"/>
      <c r="J66" s="22"/>
      <c r="K66" s="22"/>
      <c r="L66" s="22"/>
      <c r="M66" s="22"/>
      <c r="N66" s="22"/>
      <c r="O66" s="22"/>
      <c r="P66" s="22"/>
      <c r="Q66" s="22"/>
    </row>
    <row r="67" spans="2:17" ht="15" customHeight="1" x14ac:dyDescent="0.3">
      <c r="D67" s="366" t="s">
        <v>19</v>
      </c>
      <c r="E67" s="30" t="s">
        <v>17</v>
      </c>
      <c r="F67" s="180">
        <f>$K$3</f>
        <v>0.71260000000000012</v>
      </c>
      <c r="G67" s="32">
        <f>H66</f>
        <v>0</v>
      </c>
      <c r="H67" s="367">
        <f>ROUND(G67*F67,2)</f>
        <v>0</v>
      </c>
      <c r="I67" s="39"/>
      <c r="J67" s="22"/>
      <c r="K67" s="22"/>
      <c r="L67" s="22"/>
      <c r="M67" s="22"/>
      <c r="N67" s="22"/>
      <c r="O67" s="22"/>
      <c r="P67" s="22"/>
      <c r="Q67" s="22"/>
    </row>
    <row r="68" spans="2:17" ht="15" customHeight="1" x14ac:dyDescent="0.3">
      <c r="D68" s="368" t="s">
        <v>20</v>
      </c>
      <c r="E68" s="30"/>
      <c r="F68" s="30"/>
      <c r="G68" s="32"/>
      <c r="H68" s="367">
        <f>SUM(H66:H67)</f>
        <v>0</v>
      </c>
      <c r="I68" s="39"/>
      <c r="J68" s="22"/>
      <c r="K68" s="22"/>
      <c r="L68" s="22"/>
      <c r="M68" s="22"/>
      <c r="N68" s="22"/>
      <c r="O68" s="22"/>
      <c r="P68" s="22"/>
      <c r="Q68" s="22"/>
    </row>
    <row r="69" spans="2:17" ht="15" customHeight="1" thickBot="1" x14ac:dyDescent="0.35">
      <c r="D69" s="369" t="s">
        <v>21</v>
      </c>
      <c r="E69" s="36" t="s">
        <v>22</v>
      </c>
      <c r="F69" s="176">
        <f>F61</f>
        <v>0</v>
      </c>
      <c r="G69" s="37">
        <f>H68</f>
        <v>0</v>
      </c>
      <c r="H69" s="370">
        <f>F69*G69</f>
        <v>0</v>
      </c>
      <c r="I69" s="38"/>
      <c r="J69" s="22"/>
      <c r="K69" s="22"/>
      <c r="L69" s="22"/>
      <c r="M69" s="22"/>
      <c r="N69" s="22"/>
      <c r="O69" s="22"/>
      <c r="P69" s="22"/>
      <c r="Q69" s="22"/>
    </row>
    <row r="70" spans="2:17" ht="15" customHeight="1" x14ac:dyDescent="0.3">
      <c r="B70" s="445"/>
      <c r="D70" s="499" t="s">
        <v>23</v>
      </c>
      <c r="E70" s="500"/>
      <c r="F70" s="500"/>
      <c r="G70" s="501"/>
      <c r="H70" s="372">
        <f>H69</f>
        <v>0</v>
      </c>
      <c r="I70" s="39"/>
      <c r="J70" s="22"/>
      <c r="K70" s="22"/>
      <c r="L70" s="22"/>
      <c r="M70" s="22"/>
      <c r="N70" s="22"/>
      <c r="O70" s="22"/>
      <c r="P70" s="22"/>
      <c r="Q70" s="22"/>
    </row>
    <row r="71" spans="2:17" ht="15" customHeight="1" x14ac:dyDescent="0.3">
      <c r="D71" s="543" t="str">
        <f>D58</f>
        <v>Fonte: Sinapi - 11-2024</v>
      </c>
      <c r="E71" s="544"/>
      <c r="F71" s="544"/>
      <c r="G71" s="544"/>
      <c r="H71" s="545"/>
      <c r="I71" s="39"/>
      <c r="J71" s="22"/>
      <c r="K71" s="22"/>
      <c r="L71" s="22"/>
      <c r="M71" s="22"/>
      <c r="N71" s="22"/>
      <c r="O71" s="22"/>
      <c r="P71" s="22"/>
      <c r="Q71" s="22"/>
    </row>
    <row r="72" spans="2:17" ht="12.6" customHeight="1" x14ac:dyDescent="0.3">
      <c r="D72" s="376"/>
      <c r="E72" s="110"/>
      <c r="F72" s="110"/>
      <c r="G72" s="110"/>
      <c r="H72" s="377"/>
      <c r="I72" s="39"/>
      <c r="J72" s="22"/>
      <c r="K72" s="22"/>
      <c r="L72" s="22"/>
      <c r="M72" s="22"/>
      <c r="N72" s="22"/>
      <c r="O72" s="22"/>
      <c r="P72" s="22"/>
      <c r="Q72" s="22"/>
    </row>
    <row r="73" spans="2:17" ht="12.6" customHeight="1" x14ac:dyDescent="0.3">
      <c r="D73" s="373" t="s">
        <v>25</v>
      </c>
      <c r="E73" s="109"/>
      <c r="F73" s="109"/>
      <c r="G73" s="111"/>
      <c r="H73" s="378"/>
      <c r="I73" s="22"/>
      <c r="J73" s="22"/>
      <c r="K73" s="21"/>
      <c r="L73" s="22"/>
      <c r="M73" s="22"/>
      <c r="N73" s="22"/>
      <c r="O73" s="22"/>
      <c r="P73" s="22"/>
      <c r="Q73" s="22"/>
    </row>
    <row r="74" spans="2:17" ht="15" customHeight="1" thickBot="1" x14ac:dyDescent="0.35">
      <c r="D74" s="374" t="s">
        <v>6</v>
      </c>
      <c r="E74" s="107" t="s">
        <v>7</v>
      </c>
      <c r="F74" s="107" t="s">
        <v>8</v>
      </c>
      <c r="G74" s="108" t="s">
        <v>9</v>
      </c>
      <c r="H74" s="375" t="s">
        <v>10</v>
      </c>
      <c r="I74" s="23"/>
      <c r="J74" s="44"/>
      <c r="L74" s="205">
        <v>0.06</v>
      </c>
      <c r="M74" s="47"/>
      <c r="N74" s="22"/>
      <c r="O74" s="22"/>
      <c r="P74" s="22"/>
      <c r="Q74" s="22"/>
    </row>
    <row r="75" spans="2:17" ht="15" customHeight="1" x14ac:dyDescent="0.3">
      <c r="C75" s="201">
        <v>27</v>
      </c>
      <c r="D75" s="364" t="str">
        <f>VLOOKUP(C75,INSUMOS!C:I,3,FALSE)</f>
        <v>OPERADOR DE MÁQUINAS - BRITADOR, TRITURADOR, PENEIRA, ENTRE OUTROS</v>
      </c>
      <c r="E75" s="26" t="s">
        <v>26</v>
      </c>
      <c r="F75" s="181">
        <f>J75</f>
        <v>2</v>
      </c>
      <c r="G75" s="45">
        <f>$M$75-L75</f>
        <v>62.856999999999999</v>
      </c>
      <c r="H75" s="365">
        <f t="shared" ref="H75:H79" si="5">ROUND(F75*G75,2)</f>
        <v>125.71</v>
      </c>
      <c r="I75" s="120"/>
      <c r="J75" s="46">
        <f>F20</f>
        <v>2</v>
      </c>
      <c r="K75" s="169" t="str">
        <f>VLOOKUP($C75,INSUMOS!$C:$I,6,)</f>
        <v>3.719,05</v>
      </c>
      <c r="L75" s="206">
        <f>K75*$L$74</f>
        <v>223.143</v>
      </c>
      <c r="M75" s="20">
        <f>J81*26*2</f>
        <v>286</v>
      </c>
      <c r="N75" s="22" t="s">
        <v>5980</v>
      </c>
      <c r="O75" s="22"/>
      <c r="P75" s="22"/>
      <c r="Q75" s="22"/>
    </row>
    <row r="76" spans="2:17" ht="15" customHeight="1" x14ac:dyDescent="0.3">
      <c r="C76" s="201">
        <v>29</v>
      </c>
      <c r="D76" s="364" t="str">
        <f>VLOOKUP(C76,INSUMOS!C:I,3,FALSE)</f>
        <v xml:space="preserve">MECANICO DE EQUIPAMENTOS PESADOS (MENSALISTA)                                                                                                                                                                                                                                                                                                                                                                                                                                                             </v>
      </c>
      <c r="E76" s="26" t="s">
        <v>26</v>
      </c>
      <c r="F76" s="181">
        <f t="shared" ref="F76:F79" si="6">J76</f>
        <v>0</v>
      </c>
      <c r="G76" s="45">
        <f t="shared" ref="G76:G79" si="7">$M$75-L76</f>
        <v>-65.169800000000009</v>
      </c>
      <c r="H76" s="365">
        <f t="shared" si="5"/>
        <v>0</v>
      </c>
      <c r="I76" s="120"/>
      <c r="J76" s="46">
        <f>F32</f>
        <v>0</v>
      </c>
      <c r="K76" s="169" t="str">
        <f>VLOOKUP($C76,INSUMOS!$C:$I,6,)</f>
        <v>5.852,83</v>
      </c>
      <c r="L76" s="206">
        <f t="shared" ref="L76:L79" si="8">K76*$L$74</f>
        <v>351.16980000000001</v>
      </c>
      <c r="M76" s="20">
        <f>J82*26*2</f>
        <v>0</v>
      </c>
      <c r="N76" s="22" t="s">
        <v>5980</v>
      </c>
      <c r="O76" s="22"/>
      <c r="P76" s="22"/>
      <c r="Q76" s="22"/>
    </row>
    <row r="77" spans="2:17" ht="15" customHeight="1" x14ac:dyDescent="0.3">
      <c r="C77" s="201">
        <v>26</v>
      </c>
      <c r="D77" s="364" t="str">
        <f>VLOOKUP(C77,INSUMOS!C:I,3,FALSE)</f>
        <v xml:space="preserve">OPERADOR DE PA CARREGADEIRA (MENSALISTA)                                                                                                                                                                                                                                                                                                                                                                                                                                                                  </v>
      </c>
      <c r="E77" s="26" t="s">
        <v>26</v>
      </c>
      <c r="F77" s="181">
        <f t="shared" si="6"/>
        <v>0</v>
      </c>
      <c r="G77" s="45">
        <f t="shared" si="7"/>
        <v>45.086200000000019</v>
      </c>
      <c r="H77" s="365">
        <f t="shared" si="5"/>
        <v>0</v>
      </c>
      <c r="I77" s="120"/>
      <c r="J77" s="46">
        <f>F44</f>
        <v>0</v>
      </c>
      <c r="K77" s="169" t="str">
        <f>VLOOKUP($C77,INSUMOS!$C:$I,6,)</f>
        <v>4.015,23</v>
      </c>
      <c r="L77" s="206">
        <f t="shared" si="8"/>
        <v>240.91379999999998</v>
      </c>
      <c r="M77" s="20">
        <f>J83*26*2</f>
        <v>0</v>
      </c>
      <c r="N77" s="22" t="s">
        <v>5980</v>
      </c>
      <c r="O77" s="22"/>
      <c r="P77" s="22"/>
      <c r="Q77" s="22"/>
    </row>
    <row r="78" spans="2:17" ht="15" customHeight="1" x14ac:dyDescent="0.3">
      <c r="C78" s="201">
        <v>51</v>
      </c>
      <c r="D78" s="364" t="str">
        <f>VLOOKUP(C78,INSUMOS!C:I,3,FALSE)</f>
        <v xml:space="preserve">SERVENTE DE OBRAS (MENSALISTA)                                                                                                                                                                                                                                                                                                                                                                                                                                                                            </v>
      </c>
      <c r="E78" s="26" t="s">
        <v>26</v>
      </c>
      <c r="F78" s="181">
        <f t="shared" si="6"/>
        <v>2</v>
      </c>
      <c r="G78" s="45">
        <f t="shared" si="7"/>
        <v>70.763199999999983</v>
      </c>
      <c r="H78" s="365">
        <f t="shared" si="5"/>
        <v>141.53</v>
      </c>
      <c r="I78" s="120"/>
      <c r="J78" s="46">
        <f>F55</f>
        <v>2</v>
      </c>
      <c r="K78" s="169" t="str">
        <f>VLOOKUP($C78,INSUMOS!$C:$I,6,)</f>
        <v>3.587,28</v>
      </c>
      <c r="L78" s="206">
        <f t="shared" si="8"/>
        <v>215.23680000000002</v>
      </c>
      <c r="M78" s="20">
        <f>J84*26*2</f>
        <v>0</v>
      </c>
      <c r="N78" s="22" t="s">
        <v>5980</v>
      </c>
      <c r="O78" s="22"/>
      <c r="P78" s="22"/>
      <c r="Q78" s="22"/>
    </row>
    <row r="79" spans="2:17" ht="15" customHeight="1" thickBot="1" x14ac:dyDescent="0.35">
      <c r="C79" s="201">
        <v>53</v>
      </c>
      <c r="D79" s="364" t="str">
        <f>VLOOKUP(C79,INSUMOS!C:I,3,FALSE)</f>
        <v>ENCARREGADO</v>
      </c>
      <c r="E79" s="26" t="s">
        <v>26</v>
      </c>
      <c r="F79" s="181">
        <f t="shared" si="6"/>
        <v>0</v>
      </c>
      <c r="G79" s="45">
        <f t="shared" si="7"/>
        <v>156.3289</v>
      </c>
      <c r="H79" s="365">
        <f t="shared" si="5"/>
        <v>0</v>
      </c>
      <c r="I79" s="120"/>
      <c r="J79" s="46">
        <f>F69</f>
        <v>0</v>
      </c>
      <c r="K79" s="169">
        <f>VLOOKUP($C79,INSUMOS!$C:$I,6,)</f>
        <v>2161.1849999999999</v>
      </c>
      <c r="L79" s="206">
        <f t="shared" si="8"/>
        <v>129.6711</v>
      </c>
      <c r="M79" s="20">
        <f>J85*26*2</f>
        <v>0</v>
      </c>
      <c r="N79" s="22" t="s">
        <v>5980</v>
      </c>
      <c r="O79" s="22"/>
      <c r="P79" s="22"/>
      <c r="Q79" s="22"/>
    </row>
    <row r="80" spans="2:17" ht="15" customHeight="1" thickBot="1" x14ac:dyDescent="0.35">
      <c r="D80" s="546" t="s">
        <v>5967</v>
      </c>
      <c r="E80" s="547"/>
      <c r="F80" s="547"/>
      <c r="G80" s="548"/>
      <c r="H80" s="379">
        <f>SUM(H75:H79)</f>
        <v>267.24</v>
      </c>
      <c r="J80" s="48"/>
      <c r="L80" s="47"/>
      <c r="M80" s="47"/>
      <c r="N80" s="22"/>
      <c r="O80" s="22"/>
      <c r="P80" s="22"/>
      <c r="Q80" s="22"/>
    </row>
    <row r="81" spans="4:17" ht="15" customHeight="1" thickBot="1" x14ac:dyDescent="0.35">
      <c r="D81" s="489" t="s">
        <v>23</v>
      </c>
      <c r="E81" s="490"/>
      <c r="F81" s="490"/>
      <c r="G81" s="491"/>
      <c r="H81" s="379">
        <f>SUM(H75:H79)</f>
        <v>267.24</v>
      </c>
      <c r="I81" s="23"/>
      <c r="J81" s="22">
        <v>5.5</v>
      </c>
      <c r="K81" s="49"/>
      <c r="L81" s="22"/>
      <c r="M81" s="22"/>
      <c r="N81" s="22"/>
      <c r="O81" s="22"/>
      <c r="P81" s="22"/>
      <c r="Q81" s="22"/>
    </row>
    <row r="82" spans="4:17" ht="15" customHeight="1" x14ac:dyDescent="0.3">
      <c r="D82" s="371"/>
      <c r="E82" s="106"/>
      <c r="F82" s="106"/>
      <c r="G82" s="4"/>
      <c r="H82" s="381"/>
      <c r="I82" s="23"/>
      <c r="J82" s="22"/>
      <c r="K82" s="49"/>
      <c r="L82" s="22"/>
      <c r="M82" s="22"/>
      <c r="N82" s="22"/>
      <c r="O82" s="22"/>
      <c r="P82" s="22"/>
      <c r="Q82" s="22"/>
    </row>
    <row r="83" spans="4:17" ht="15" customHeight="1" x14ac:dyDescent="0.3">
      <c r="D83" s="382" t="s">
        <v>116</v>
      </c>
      <c r="E83" s="113"/>
      <c r="F83" s="113"/>
      <c r="G83" s="114"/>
      <c r="H83" s="383"/>
      <c r="I83" s="23"/>
      <c r="J83" s="22"/>
      <c r="K83" s="49"/>
      <c r="L83" s="22"/>
      <c r="M83" s="22"/>
      <c r="N83" s="22"/>
      <c r="O83" s="22"/>
      <c r="P83" s="22"/>
      <c r="Q83" s="22"/>
    </row>
    <row r="84" spans="4:17" ht="15" customHeight="1" x14ac:dyDescent="0.3">
      <c r="D84" s="384"/>
      <c r="E84" s="115"/>
      <c r="F84" s="116"/>
      <c r="G84" s="117"/>
      <c r="H84" s="385"/>
      <c r="I84" s="22"/>
      <c r="J84" s="22"/>
      <c r="K84" s="49"/>
      <c r="L84" s="22"/>
      <c r="M84" s="22"/>
      <c r="N84" s="22"/>
      <c r="O84" s="22"/>
      <c r="P84" s="22"/>
      <c r="Q84" s="22"/>
    </row>
    <row r="85" spans="4:17" ht="15" customHeight="1" thickBot="1" x14ac:dyDescent="0.35">
      <c r="D85" s="360" t="s">
        <v>168</v>
      </c>
      <c r="E85" s="22"/>
      <c r="F85" s="22"/>
      <c r="G85" s="22"/>
      <c r="H85" s="361"/>
      <c r="I85" s="19"/>
      <c r="J85" s="22"/>
      <c r="K85" s="22"/>
      <c r="L85" s="22"/>
      <c r="M85" s="22"/>
      <c r="N85" s="22"/>
      <c r="O85" s="22"/>
      <c r="P85" s="22"/>
      <c r="Q85" s="22"/>
    </row>
    <row r="86" spans="4:17" ht="15" customHeight="1" thickBot="1" x14ac:dyDescent="0.35">
      <c r="D86" s="386" t="s">
        <v>6</v>
      </c>
      <c r="E86" s="100" t="s">
        <v>7</v>
      </c>
      <c r="F86" s="104" t="s">
        <v>8</v>
      </c>
      <c r="G86" s="105" t="s">
        <v>9</v>
      </c>
      <c r="H86" s="387" t="s">
        <v>10</v>
      </c>
      <c r="I86" s="19"/>
      <c r="J86" s="22"/>
      <c r="K86" s="22"/>
      <c r="L86" s="22"/>
      <c r="M86" s="22"/>
      <c r="N86" s="22"/>
      <c r="O86" s="22"/>
      <c r="P86" s="22"/>
      <c r="Q86" s="22"/>
    </row>
    <row r="87" spans="4:17" ht="15" customHeight="1" x14ac:dyDescent="0.3">
      <c r="D87" s="388" t="str">
        <f>D75</f>
        <v>OPERADOR DE MÁQUINAS - BRITADOR, TRITURADOR, PENEIRA, ENTRE OUTROS</v>
      </c>
      <c r="E87" s="101" t="s">
        <v>7</v>
      </c>
      <c r="F87" s="177">
        <f>F75</f>
        <v>2</v>
      </c>
      <c r="G87" s="112">
        <f>I87*26</f>
        <v>682.5</v>
      </c>
      <c r="H87" s="389">
        <f t="shared" ref="H87:H91" si="9">ROUND(F87*G87,2)</f>
        <v>1365</v>
      </c>
      <c r="I87" s="19">
        <v>26.25</v>
      </c>
      <c r="J87" s="19">
        <f>15+4.5</f>
        <v>19.5</v>
      </c>
      <c r="K87" s="22">
        <f>G87/26</f>
        <v>26.25</v>
      </c>
      <c r="L87" s="22"/>
      <c r="M87" s="22"/>
      <c r="N87" s="22"/>
      <c r="O87" s="22"/>
      <c r="P87" s="22"/>
      <c r="Q87" s="22"/>
    </row>
    <row r="88" spans="4:17" ht="15" customHeight="1" x14ac:dyDescent="0.3">
      <c r="D88" s="118" t="str">
        <f>D76</f>
        <v xml:space="preserve">MECANICO DE EQUIPAMENTOS PESADOS (MENSALISTA)                                                                                                                                                                                                                                                                                                                                                                                                                                                             </v>
      </c>
      <c r="E88" s="102" t="s">
        <v>7</v>
      </c>
      <c r="F88" s="178">
        <f>F76</f>
        <v>0</v>
      </c>
      <c r="G88" s="182">
        <f>I88*26</f>
        <v>686.14</v>
      </c>
      <c r="H88" s="390">
        <f t="shared" si="9"/>
        <v>0</v>
      </c>
      <c r="I88" s="19">
        <f>686.14/26</f>
        <v>26.39</v>
      </c>
      <c r="J88" s="19">
        <f t="shared" ref="J88:J90" si="10">15+4.5</f>
        <v>19.5</v>
      </c>
      <c r="K88" s="22">
        <f t="shared" ref="K88:K91" si="11">G88/26</f>
        <v>26.39</v>
      </c>
      <c r="L88" s="22"/>
      <c r="M88" s="22"/>
      <c r="N88" s="22"/>
      <c r="O88" s="22"/>
      <c r="P88" s="22"/>
      <c r="Q88" s="22"/>
    </row>
    <row r="89" spans="4:17" ht="15" customHeight="1" x14ac:dyDescent="0.3">
      <c r="D89" s="118" t="str">
        <f t="shared" ref="D89:D91" si="12">D77</f>
        <v xml:space="preserve">OPERADOR DE PA CARREGADEIRA (MENSALISTA)                                                                                                                                                                                                                                                                                                                                                                                                                                                                  </v>
      </c>
      <c r="E89" s="102" t="s">
        <v>7</v>
      </c>
      <c r="F89" s="178">
        <f t="shared" ref="F89:F91" si="13">F77</f>
        <v>0</v>
      </c>
      <c r="G89" s="182">
        <f t="shared" ref="G89:G91" si="14">J89*26</f>
        <v>507</v>
      </c>
      <c r="H89" s="390">
        <f t="shared" si="9"/>
        <v>0</v>
      </c>
      <c r="I89" s="19"/>
      <c r="J89" s="19">
        <f t="shared" si="10"/>
        <v>19.5</v>
      </c>
      <c r="K89" s="22">
        <f t="shared" si="11"/>
        <v>19.5</v>
      </c>
      <c r="L89" s="22"/>
      <c r="M89" s="22"/>
      <c r="N89" s="22"/>
      <c r="O89" s="22"/>
      <c r="P89" s="22"/>
      <c r="Q89" s="22"/>
    </row>
    <row r="90" spans="4:17" ht="15" customHeight="1" x14ac:dyDescent="0.3">
      <c r="D90" s="118" t="str">
        <f t="shared" si="12"/>
        <v xml:space="preserve">SERVENTE DE OBRAS (MENSALISTA)                                                                                                                                                                                                                                                                                                                                                                                                                                                                            </v>
      </c>
      <c r="E90" s="102" t="s">
        <v>7</v>
      </c>
      <c r="F90" s="178">
        <f t="shared" si="13"/>
        <v>2</v>
      </c>
      <c r="G90" s="182">
        <f t="shared" si="14"/>
        <v>507</v>
      </c>
      <c r="H90" s="390">
        <f t="shared" si="9"/>
        <v>1014</v>
      </c>
      <c r="I90" s="19"/>
      <c r="J90" s="19">
        <f t="shared" si="10"/>
        <v>19.5</v>
      </c>
      <c r="K90" s="22">
        <f t="shared" si="11"/>
        <v>19.5</v>
      </c>
      <c r="L90" s="22"/>
      <c r="M90" s="22"/>
      <c r="N90" s="22"/>
      <c r="O90" s="22"/>
      <c r="P90" s="22"/>
      <c r="Q90" s="22"/>
    </row>
    <row r="91" spans="4:17" ht="15" customHeight="1" thickBot="1" x14ac:dyDescent="0.35">
      <c r="D91" s="118" t="str">
        <f t="shared" si="12"/>
        <v>ENCARREGADO</v>
      </c>
      <c r="E91" s="103" t="s">
        <v>7</v>
      </c>
      <c r="F91" s="178">
        <f t="shared" si="13"/>
        <v>0</v>
      </c>
      <c r="G91" s="183">
        <f t="shared" si="14"/>
        <v>686.14</v>
      </c>
      <c r="H91" s="391">
        <f t="shared" si="9"/>
        <v>0</v>
      </c>
      <c r="I91" s="19"/>
      <c r="J91" s="19">
        <v>26.39</v>
      </c>
      <c r="K91" s="22">
        <f t="shared" si="11"/>
        <v>26.39</v>
      </c>
      <c r="L91" s="22"/>
      <c r="M91" s="22"/>
      <c r="N91" s="22"/>
      <c r="O91" s="22"/>
      <c r="P91" s="22"/>
      <c r="Q91" s="22"/>
    </row>
    <row r="92" spans="4:17" ht="15" customHeight="1" thickBot="1" x14ac:dyDescent="0.35">
      <c r="D92" s="489" t="s">
        <v>23</v>
      </c>
      <c r="E92" s="490"/>
      <c r="F92" s="490"/>
      <c r="G92" s="491"/>
      <c r="H92" s="392">
        <f>SUM(H87:H91)</f>
        <v>2379</v>
      </c>
      <c r="I92" s="19"/>
      <c r="J92" s="19"/>
      <c r="K92" s="22"/>
      <c r="L92" s="22"/>
      <c r="M92" s="22"/>
      <c r="N92" s="22"/>
      <c r="O92" s="22"/>
      <c r="P92" s="22"/>
      <c r="Q92" s="22"/>
    </row>
    <row r="93" spans="4:17" ht="15" customHeight="1" x14ac:dyDescent="0.3">
      <c r="D93" s="510" t="s">
        <v>6115</v>
      </c>
      <c r="E93" s="511"/>
      <c r="F93" s="511"/>
      <c r="G93" s="511"/>
      <c r="H93" s="512"/>
      <c r="I93" s="19"/>
      <c r="J93" s="19"/>
      <c r="K93" s="22"/>
      <c r="L93" s="22"/>
      <c r="M93" s="22"/>
      <c r="N93" s="22"/>
      <c r="O93" s="22"/>
      <c r="P93" s="22"/>
      <c r="Q93" s="22"/>
    </row>
    <row r="94" spans="4:17" ht="15" customHeight="1" x14ac:dyDescent="0.3">
      <c r="D94" s="513" t="s">
        <v>5983</v>
      </c>
      <c r="E94" s="514"/>
      <c r="F94" s="514"/>
      <c r="G94" s="514"/>
      <c r="H94" s="515"/>
      <c r="I94" s="19"/>
      <c r="J94" s="19"/>
      <c r="K94" s="22"/>
      <c r="L94" s="22"/>
      <c r="M94" s="22"/>
      <c r="N94" s="22"/>
      <c r="O94" s="22"/>
      <c r="P94" s="22"/>
      <c r="Q94" s="22"/>
    </row>
    <row r="95" spans="4:17" ht="15" customHeight="1" x14ac:dyDescent="0.3">
      <c r="D95" s="513" t="s">
        <v>6017</v>
      </c>
      <c r="E95" s="514"/>
      <c r="F95" s="514"/>
      <c r="G95" s="514"/>
      <c r="H95" s="515"/>
      <c r="I95" s="19"/>
      <c r="J95" s="19"/>
      <c r="K95" s="22"/>
      <c r="L95" s="22"/>
      <c r="M95" s="22"/>
      <c r="N95" s="22"/>
      <c r="O95" s="22"/>
      <c r="P95" s="22"/>
      <c r="Q95" s="22"/>
    </row>
    <row r="96" spans="4:17" ht="15" customHeight="1" x14ac:dyDescent="0.3">
      <c r="D96" s="513"/>
      <c r="E96" s="514"/>
      <c r="F96" s="514"/>
      <c r="G96" s="514"/>
      <c r="H96" s="393"/>
      <c r="I96" s="19"/>
      <c r="J96" s="19"/>
      <c r="K96" s="22"/>
      <c r="L96" s="22"/>
      <c r="M96" s="22"/>
      <c r="N96" s="22"/>
      <c r="O96" s="22"/>
      <c r="P96" s="22"/>
      <c r="Q96" s="22"/>
    </row>
    <row r="97" spans="4:17" ht="15" customHeight="1" thickBot="1" x14ac:dyDescent="0.35">
      <c r="D97" s="516"/>
      <c r="E97" s="517"/>
      <c r="F97" s="517"/>
      <c r="G97" s="517"/>
      <c r="H97" s="518"/>
      <c r="I97" s="19"/>
      <c r="J97" s="19"/>
      <c r="K97" s="22"/>
      <c r="L97" s="22"/>
      <c r="M97" s="22"/>
      <c r="N97" s="22"/>
      <c r="O97" s="22"/>
      <c r="P97" s="22"/>
      <c r="Q97" s="22"/>
    </row>
    <row r="98" spans="4:17" ht="15" customHeight="1" thickBot="1" x14ac:dyDescent="0.35">
      <c r="D98" s="394" t="s">
        <v>117</v>
      </c>
      <c r="E98" s="129"/>
      <c r="F98" s="129"/>
      <c r="G98" s="129"/>
      <c r="H98" s="395"/>
      <c r="I98" s="22"/>
      <c r="J98" s="22"/>
      <c r="K98" s="22"/>
      <c r="L98" s="22"/>
      <c r="M98" s="22"/>
      <c r="N98" s="22"/>
      <c r="O98" s="22"/>
      <c r="P98" s="22"/>
      <c r="Q98" s="22"/>
    </row>
    <row r="99" spans="4:17" ht="15" customHeight="1" x14ac:dyDescent="0.3">
      <c r="D99" s="396" t="s">
        <v>6</v>
      </c>
      <c r="E99" s="122" t="s">
        <v>7</v>
      </c>
      <c r="F99" s="122" t="s">
        <v>8</v>
      </c>
      <c r="G99" s="128" t="s">
        <v>9</v>
      </c>
      <c r="H99" s="397" t="s">
        <v>10</v>
      </c>
      <c r="I99" s="22"/>
      <c r="J99" s="22"/>
      <c r="K99" s="22"/>
      <c r="L99" s="22"/>
      <c r="M99" s="22"/>
      <c r="N99" s="22"/>
      <c r="O99" s="22"/>
      <c r="P99" s="22"/>
      <c r="Q99" s="22"/>
    </row>
    <row r="100" spans="4:17" ht="15" customHeight="1" x14ac:dyDescent="0.3">
      <c r="D100" s="118" t="str">
        <f>D75</f>
        <v>OPERADOR DE MÁQUINAS - BRITADOR, TRITURADOR, PENEIRA, ENTRE OUTROS</v>
      </c>
      <c r="E100" s="119" t="s">
        <v>7</v>
      </c>
      <c r="F100" s="126">
        <f>F75</f>
        <v>2</v>
      </c>
      <c r="G100" s="127"/>
      <c r="H100" s="119"/>
      <c r="I100" s="22"/>
      <c r="J100" s="22"/>
      <c r="K100" s="22"/>
      <c r="L100" s="22"/>
      <c r="M100" s="22"/>
      <c r="N100" s="22"/>
      <c r="O100" s="22"/>
      <c r="P100" s="22"/>
      <c r="Q100" s="22"/>
    </row>
    <row r="101" spans="4:17" ht="15" customHeight="1" x14ac:dyDescent="0.3">
      <c r="D101" s="118" t="str">
        <f t="shared" ref="D101:D104" si="15">D76</f>
        <v xml:space="preserve">MECANICO DE EQUIPAMENTOS PESADOS (MENSALISTA)                                                                                                                                                                                                                                                                                                                                                                                                                                                             </v>
      </c>
      <c r="E101" s="119" t="s">
        <v>7</v>
      </c>
      <c r="F101" s="126">
        <f t="shared" ref="F101:F104" si="16">F76</f>
        <v>0</v>
      </c>
      <c r="G101" s="127"/>
      <c r="H101" s="119"/>
      <c r="I101" s="22"/>
      <c r="J101" s="22"/>
      <c r="K101" s="22"/>
      <c r="L101" s="22"/>
      <c r="M101" s="22"/>
      <c r="N101" s="22"/>
      <c r="O101" s="22"/>
      <c r="P101" s="22"/>
      <c r="Q101" s="22"/>
    </row>
    <row r="102" spans="4:17" ht="15" customHeight="1" x14ac:dyDescent="0.3">
      <c r="D102" s="118" t="str">
        <f t="shared" si="15"/>
        <v xml:space="preserve">OPERADOR DE PA CARREGADEIRA (MENSALISTA)                                                                                                                                                                                                                                                                                                                                                                                                                                                                  </v>
      </c>
      <c r="E102" s="119" t="s">
        <v>7</v>
      </c>
      <c r="F102" s="126">
        <f t="shared" si="16"/>
        <v>0</v>
      </c>
      <c r="G102" s="127"/>
      <c r="H102" s="119"/>
      <c r="I102" s="22"/>
      <c r="J102" s="22"/>
      <c r="K102" s="22"/>
      <c r="L102" s="22"/>
      <c r="M102" s="22"/>
      <c r="N102" s="22"/>
      <c r="O102" s="22"/>
      <c r="P102" s="22"/>
      <c r="Q102" s="22"/>
    </row>
    <row r="103" spans="4:17" ht="15" customHeight="1" x14ac:dyDescent="0.3">
      <c r="D103" s="118" t="str">
        <f t="shared" si="15"/>
        <v xml:space="preserve">SERVENTE DE OBRAS (MENSALISTA)                                                                                                                                                                                                                                                                                                                                                                                                                                                                            </v>
      </c>
      <c r="E103" s="119" t="s">
        <v>7</v>
      </c>
      <c r="F103" s="126">
        <f t="shared" si="16"/>
        <v>2</v>
      </c>
      <c r="G103" s="127"/>
      <c r="H103" s="119"/>
      <c r="I103" s="22"/>
      <c r="J103" s="22"/>
      <c r="K103" s="22"/>
      <c r="L103" s="22"/>
      <c r="M103" s="22"/>
      <c r="N103" s="22"/>
      <c r="O103" s="22"/>
      <c r="P103" s="22"/>
      <c r="Q103" s="22"/>
    </row>
    <row r="104" spans="4:17" ht="15" customHeight="1" x14ac:dyDescent="0.3">
      <c r="D104" s="118" t="str">
        <f t="shared" si="15"/>
        <v>ENCARREGADO</v>
      </c>
      <c r="E104" s="119" t="s">
        <v>7</v>
      </c>
      <c r="F104" s="126">
        <f t="shared" si="16"/>
        <v>0</v>
      </c>
      <c r="G104" s="127"/>
      <c r="H104" s="119"/>
      <c r="I104" s="22"/>
      <c r="J104" s="22"/>
      <c r="K104" s="22"/>
      <c r="L104" s="22"/>
      <c r="M104" s="22"/>
      <c r="N104" s="22"/>
      <c r="O104" s="22"/>
      <c r="P104" s="22"/>
      <c r="Q104" s="22"/>
    </row>
    <row r="105" spans="4:17" ht="15" customHeight="1" thickBot="1" x14ac:dyDescent="0.35">
      <c r="D105" s="519" t="s">
        <v>23</v>
      </c>
      <c r="E105" s="520"/>
      <c r="F105" s="520"/>
      <c r="G105" s="521"/>
      <c r="H105" s="392">
        <v>0</v>
      </c>
      <c r="I105" s="22"/>
      <c r="J105" s="22"/>
      <c r="K105" s="22"/>
      <c r="L105" s="22"/>
      <c r="M105" s="22"/>
      <c r="N105" s="22"/>
      <c r="O105" s="22"/>
      <c r="P105" s="22"/>
      <c r="Q105" s="22"/>
    </row>
    <row r="106" spans="4:17" ht="15" customHeight="1" x14ac:dyDescent="0.3">
      <c r="D106" s="398"/>
      <c r="E106" s="43"/>
      <c r="F106" s="43"/>
      <c r="G106" s="43"/>
      <c r="H106" s="399"/>
      <c r="I106" s="22"/>
      <c r="J106" s="22"/>
      <c r="K106" s="22"/>
      <c r="L106" s="22"/>
      <c r="M106" s="22"/>
      <c r="N106" s="22"/>
      <c r="O106" s="22"/>
      <c r="P106" s="22"/>
      <c r="Q106" s="22"/>
    </row>
    <row r="107" spans="4:17" ht="15" customHeight="1" thickBot="1" x14ac:dyDescent="0.35">
      <c r="D107" s="360" t="s">
        <v>118</v>
      </c>
      <c r="E107" s="22"/>
      <c r="F107" s="22"/>
      <c r="G107" s="22"/>
      <c r="H107" s="361"/>
      <c r="I107" s="22"/>
      <c r="J107" s="22"/>
      <c r="K107" s="22"/>
      <c r="L107" s="22"/>
      <c r="M107" s="22"/>
      <c r="N107" s="22"/>
      <c r="O107" s="22"/>
      <c r="P107" s="22"/>
      <c r="Q107" s="22"/>
    </row>
    <row r="108" spans="4:17" ht="15" customHeight="1" thickBot="1" x14ac:dyDescent="0.35">
      <c r="D108" s="362" t="s">
        <v>6</v>
      </c>
      <c r="E108" s="24" t="s">
        <v>7</v>
      </c>
      <c r="F108" s="24" t="s">
        <v>8</v>
      </c>
      <c r="G108" s="25" t="s">
        <v>9</v>
      </c>
      <c r="H108" s="363" t="s">
        <v>10</v>
      </c>
      <c r="I108" s="22"/>
      <c r="J108" s="22"/>
      <c r="K108" s="22"/>
      <c r="L108" s="22"/>
      <c r="M108" s="22"/>
      <c r="N108" s="22"/>
      <c r="O108" s="22"/>
      <c r="P108" s="22"/>
      <c r="Q108" s="22"/>
    </row>
    <row r="109" spans="4:17" ht="15" customHeight="1" x14ac:dyDescent="0.3">
      <c r="D109" s="118" t="str">
        <f>D75</f>
        <v>OPERADOR DE MÁQUINAS - BRITADOR, TRITURADOR, PENEIRA, ENTRE OUTROS</v>
      </c>
      <c r="E109" s="119" t="s">
        <v>7</v>
      </c>
      <c r="F109" s="126">
        <f>F75</f>
        <v>2</v>
      </c>
      <c r="G109" s="127"/>
      <c r="H109" s="119"/>
      <c r="I109" s="22"/>
      <c r="J109" s="22"/>
      <c r="K109" s="22"/>
      <c r="L109" s="22"/>
      <c r="M109" s="22"/>
      <c r="N109" s="22"/>
      <c r="O109" s="22"/>
      <c r="P109" s="22"/>
      <c r="Q109" s="22"/>
    </row>
    <row r="110" spans="4:17" ht="15" customHeight="1" x14ac:dyDescent="0.3">
      <c r="D110" s="118" t="str">
        <f t="shared" ref="D110:D113" si="17">D76</f>
        <v xml:space="preserve">MECANICO DE EQUIPAMENTOS PESADOS (MENSALISTA)                                                                                                                                                                                                                                                                                                                                                                                                                                                             </v>
      </c>
      <c r="E110" s="119" t="s">
        <v>7</v>
      </c>
      <c r="F110" s="126">
        <f t="shared" ref="F110:F113" si="18">F76</f>
        <v>0</v>
      </c>
      <c r="G110" s="127">
        <v>2.5</v>
      </c>
      <c r="H110" s="119">
        <f>SUM(G110*F110)</f>
        <v>0</v>
      </c>
      <c r="I110" s="22"/>
      <c r="J110" s="22"/>
      <c r="K110" s="22"/>
      <c r="L110" s="22"/>
      <c r="M110" s="22"/>
      <c r="N110" s="22"/>
      <c r="O110" s="22"/>
      <c r="P110" s="22"/>
      <c r="Q110" s="22"/>
    </row>
    <row r="111" spans="4:17" ht="15" customHeight="1" x14ac:dyDescent="0.3">
      <c r="D111" s="118" t="str">
        <f t="shared" si="17"/>
        <v xml:space="preserve">OPERADOR DE PA CARREGADEIRA (MENSALISTA)                                                                                                                                                                                                                                                                                                                                                                                                                                                                  </v>
      </c>
      <c r="E111" s="119" t="s">
        <v>7</v>
      </c>
      <c r="F111" s="126">
        <f t="shared" si="18"/>
        <v>0</v>
      </c>
      <c r="G111" s="127"/>
      <c r="H111" s="119"/>
      <c r="I111" s="22"/>
      <c r="J111" s="22"/>
      <c r="K111" s="22"/>
      <c r="L111" s="22"/>
      <c r="M111" s="22"/>
      <c r="N111" s="22"/>
      <c r="O111" s="22"/>
      <c r="P111" s="22"/>
      <c r="Q111" s="22"/>
    </row>
    <row r="112" spans="4:17" ht="15" customHeight="1" x14ac:dyDescent="0.3">
      <c r="D112" s="118" t="str">
        <f t="shared" si="17"/>
        <v xml:space="preserve">SERVENTE DE OBRAS (MENSALISTA)                                                                                                                                                                                                                                                                                                                                                                                                                                                                            </v>
      </c>
      <c r="E112" s="119" t="s">
        <v>7</v>
      </c>
      <c r="F112" s="126">
        <f t="shared" si="18"/>
        <v>2</v>
      </c>
      <c r="G112" s="127"/>
      <c r="H112" s="119"/>
      <c r="I112" s="22"/>
      <c r="J112" s="22"/>
      <c r="K112" s="22"/>
      <c r="L112" s="22"/>
      <c r="M112" s="22"/>
      <c r="N112" s="22"/>
      <c r="O112" s="22"/>
      <c r="P112" s="22"/>
      <c r="Q112" s="22"/>
    </row>
    <row r="113" spans="2:17" ht="15" customHeight="1" thickBot="1" x14ac:dyDescent="0.35">
      <c r="D113" s="118" t="str">
        <f t="shared" si="17"/>
        <v>ENCARREGADO</v>
      </c>
      <c r="E113" s="119" t="s">
        <v>7</v>
      </c>
      <c r="F113" s="126">
        <f t="shared" si="18"/>
        <v>0</v>
      </c>
      <c r="G113" s="127"/>
      <c r="H113" s="119"/>
      <c r="I113" s="22"/>
      <c r="J113" s="22"/>
      <c r="K113" s="22"/>
      <c r="L113" s="22"/>
      <c r="M113" s="22"/>
      <c r="N113" s="22"/>
      <c r="O113" s="22"/>
      <c r="P113" s="22"/>
      <c r="Q113" s="22"/>
    </row>
    <row r="114" spans="2:17" ht="15" customHeight="1" thickBot="1" x14ac:dyDescent="0.35">
      <c r="D114" s="489" t="s">
        <v>23</v>
      </c>
      <c r="E114" s="490"/>
      <c r="F114" s="490"/>
      <c r="G114" s="491"/>
      <c r="H114" s="379">
        <f>SUM(H110:H110)</f>
        <v>0</v>
      </c>
      <c r="I114" s="22"/>
      <c r="J114" s="22"/>
      <c r="K114" s="22"/>
      <c r="L114" s="22"/>
      <c r="M114" s="22"/>
      <c r="N114" s="22"/>
      <c r="O114" s="22"/>
      <c r="P114" s="22"/>
      <c r="Q114" s="22"/>
    </row>
    <row r="115" spans="2:17" ht="15" customHeight="1" thickBot="1" x14ac:dyDescent="0.35">
      <c r="D115" s="400"/>
      <c r="E115" s="22"/>
      <c r="F115" s="22"/>
      <c r="G115" s="22"/>
      <c r="H115" s="361"/>
      <c r="I115" s="35"/>
      <c r="J115" s="22"/>
      <c r="K115" s="22"/>
      <c r="L115" s="22"/>
      <c r="M115" s="22"/>
      <c r="N115" s="22"/>
      <c r="O115" s="22"/>
      <c r="P115" s="22"/>
      <c r="Q115" s="22"/>
    </row>
    <row r="116" spans="2:17" ht="30" customHeight="1" thickBot="1" x14ac:dyDescent="0.35">
      <c r="C116" s="201"/>
      <c r="D116" s="492" t="s">
        <v>27</v>
      </c>
      <c r="E116" s="493"/>
      <c r="F116" s="493"/>
      <c r="G116" s="494"/>
      <c r="H116" s="401">
        <f>SUM(H45,H21,H56,H33,H70,H81,H92,H105,H114)</f>
        <v>38604.74</v>
      </c>
      <c r="I116" s="52"/>
      <c r="J116" s="22"/>
      <c r="K116" s="22"/>
      <c r="L116" s="22"/>
      <c r="M116" s="22"/>
      <c r="N116" s="22"/>
      <c r="O116" s="22"/>
      <c r="P116" s="22"/>
      <c r="Q116" s="22"/>
    </row>
    <row r="117" spans="2:17" ht="15" customHeight="1" x14ac:dyDescent="0.3">
      <c r="D117" s="402"/>
      <c r="E117" s="51"/>
      <c r="F117" s="51"/>
      <c r="G117" s="51"/>
      <c r="H117" s="403"/>
      <c r="I117" s="22"/>
      <c r="J117" s="22"/>
      <c r="K117" s="22"/>
      <c r="L117" s="22"/>
      <c r="M117" s="22"/>
      <c r="N117" s="22"/>
      <c r="O117" s="22"/>
      <c r="P117" s="22"/>
      <c r="Q117" s="22"/>
    </row>
    <row r="118" spans="2:17" ht="19.95" customHeight="1" x14ac:dyDescent="0.3">
      <c r="D118" s="495" t="s">
        <v>28</v>
      </c>
      <c r="E118" s="496"/>
      <c r="F118" s="496"/>
      <c r="G118" s="496"/>
      <c r="H118" s="497"/>
      <c r="I118" s="62">
        <f>H139</f>
        <v>844.32</v>
      </c>
      <c r="J118" s="22"/>
      <c r="K118" s="22"/>
      <c r="L118" s="22"/>
      <c r="M118" s="22"/>
      <c r="N118" s="22"/>
      <c r="O118" s="22"/>
      <c r="P118" s="22"/>
      <c r="Q118" s="22"/>
    </row>
    <row r="119" spans="2:17" ht="19.95" customHeight="1" thickBot="1" x14ac:dyDescent="0.35">
      <c r="D119" s="360" t="s">
        <v>83</v>
      </c>
      <c r="E119" s="22"/>
      <c r="F119" s="22"/>
      <c r="G119" s="22"/>
      <c r="H119" s="361"/>
      <c r="I119" s="22"/>
      <c r="J119" s="22"/>
      <c r="K119" s="22"/>
      <c r="L119" s="22"/>
      <c r="M119" s="22"/>
      <c r="N119" s="22"/>
      <c r="O119" s="22"/>
      <c r="P119" s="22"/>
      <c r="Q119" s="22"/>
    </row>
    <row r="120" spans="2:17" ht="15" customHeight="1" thickBot="1" x14ac:dyDescent="0.35">
      <c r="D120" s="362" t="s">
        <v>6</v>
      </c>
      <c r="E120" s="24" t="s">
        <v>7</v>
      </c>
      <c r="F120" s="24" t="s">
        <v>8</v>
      </c>
      <c r="G120" s="25" t="s">
        <v>9</v>
      </c>
      <c r="H120" s="363" t="s">
        <v>10</v>
      </c>
      <c r="I120" s="23"/>
      <c r="J120" s="22"/>
      <c r="K120" s="22"/>
      <c r="L120" s="22"/>
      <c r="M120" s="22"/>
      <c r="N120" s="22"/>
      <c r="O120" s="22"/>
      <c r="P120" s="22"/>
      <c r="Q120" s="22"/>
    </row>
    <row r="121" spans="2:17" ht="15" customHeight="1" x14ac:dyDescent="0.3">
      <c r="B121" s="168">
        <v>1</v>
      </c>
      <c r="D121" s="404" t="s">
        <v>6021</v>
      </c>
      <c r="E121" s="26" t="s">
        <v>7</v>
      </c>
      <c r="F121" s="30">
        <f>L121</f>
        <v>0.66666666666666663</v>
      </c>
      <c r="G121" s="171">
        <f>VLOOKUP(B121,INSUMOS!C:I,6,FALSE)</f>
        <v>48</v>
      </c>
      <c r="H121" s="365">
        <f>ROUND(F121*G121,3)</f>
        <v>32</v>
      </c>
      <c r="I121" s="53"/>
      <c r="J121" s="118">
        <f>2/12</f>
        <v>0.16666666666666666</v>
      </c>
      <c r="K121" s="179">
        <f>SUM(F75:F79)</f>
        <v>4</v>
      </c>
      <c r="L121" s="22">
        <f>J121*K121</f>
        <v>0.66666666666666663</v>
      </c>
      <c r="M121" s="22"/>
      <c r="N121" s="22"/>
      <c r="O121" s="22"/>
      <c r="P121" s="22"/>
      <c r="Q121" s="22"/>
    </row>
    <row r="122" spans="2:17" ht="15" customHeight="1" x14ac:dyDescent="0.3">
      <c r="B122" s="168">
        <v>2</v>
      </c>
      <c r="D122" s="405" t="s">
        <v>6022</v>
      </c>
      <c r="E122" s="30" t="s">
        <v>7</v>
      </c>
      <c r="F122" s="30">
        <f t="shared" ref="F122:F135" si="19">L122</f>
        <v>0.33333333333333331</v>
      </c>
      <c r="G122" s="167">
        <f>VLOOKUP(B122,INSUMOS!C:I,6,FALSE)</f>
        <v>87.84</v>
      </c>
      <c r="H122" s="367">
        <f t="shared" ref="H122:H134" si="20">ROUND(F122*G122,2)</f>
        <v>29.28</v>
      </c>
      <c r="I122" s="53"/>
      <c r="J122" s="118">
        <f t="shared" ref="J122" si="21">2/12</f>
        <v>0.16666666666666666</v>
      </c>
      <c r="K122" s="179">
        <f>SUM($F$78)</f>
        <v>2</v>
      </c>
      <c r="L122" s="22">
        <f t="shared" ref="L122:L135" si="22">J122*K122</f>
        <v>0.33333333333333331</v>
      </c>
      <c r="M122" s="22"/>
      <c r="N122" s="22"/>
      <c r="O122" s="22"/>
      <c r="P122" s="22"/>
      <c r="Q122" s="22"/>
    </row>
    <row r="123" spans="2:17" ht="15" customHeight="1" x14ac:dyDescent="0.3">
      <c r="B123" s="168">
        <v>3</v>
      </c>
      <c r="D123" s="405" t="s">
        <v>6023</v>
      </c>
      <c r="E123" s="30" t="s">
        <v>7</v>
      </c>
      <c r="F123" s="30">
        <f t="shared" si="19"/>
        <v>1.3333333333333333</v>
      </c>
      <c r="G123" s="167">
        <f>VLOOKUP(B123,INSUMOS!C:I,6,FALSE)</f>
        <v>73.263999999999996</v>
      </c>
      <c r="H123" s="367">
        <f t="shared" si="20"/>
        <v>97.69</v>
      </c>
      <c r="I123" s="22"/>
      <c r="J123" s="118">
        <f>4/12</f>
        <v>0.33333333333333331</v>
      </c>
      <c r="K123" s="179">
        <f>K121</f>
        <v>4</v>
      </c>
      <c r="L123" s="22">
        <f t="shared" si="22"/>
        <v>1.3333333333333333</v>
      </c>
      <c r="M123" s="22"/>
      <c r="N123" s="22"/>
      <c r="O123" s="22"/>
      <c r="P123" s="22"/>
      <c r="Q123" s="22"/>
    </row>
    <row r="124" spans="2:17" ht="15" customHeight="1" x14ac:dyDescent="0.3">
      <c r="B124" s="168">
        <v>4</v>
      </c>
      <c r="D124" s="405" t="s">
        <v>6024</v>
      </c>
      <c r="E124" s="30" t="s">
        <v>7</v>
      </c>
      <c r="F124" s="30">
        <f t="shared" si="19"/>
        <v>0.66666666666666663</v>
      </c>
      <c r="G124" s="167">
        <f>VLOOKUP(B124,INSUMOS!C:I,6,FALSE)</f>
        <v>24.880000000000003</v>
      </c>
      <c r="H124" s="367">
        <f t="shared" si="20"/>
        <v>16.59</v>
      </c>
      <c r="I124" s="22"/>
      <c r="J124" s="118">
        <f>2/12</f>
        <v>0.16666666666666666</v>
      </c>
      <c r="K124" s="179">
        <f>K121</f>
        <v>4</v>
      </c>
      <c r="L124" s="22">
        <f t="shared" si="22"/>
        <v>0.66666666666666663</v>
      </c>
      <c r="M124" s="22"/>
      <c r="N124" s="22"/>
      <c r="O124" s="22"/>
      <c r="P124" s="22"/>
      <c r="Q124" s="22"/>
    </row>
    <row r="125" spans="2:17" ht="15" customHeight="1" x14ac:dyDescent="0.3">
      <c r="B125" s="168">
        <v>5</v>
      </c>
      <c r="D125" s="405" t="s">
        <v>6025</v>
      </c>
      <c r="E125" s="30" t="s">
        <v>29</v>
      </c>
      <c r="F125" s="30">
        <f t="shared" si="19"/>
        <v>1.3333333333333333</v>
      </c>
      <c r="G125" s="167">
        <f>VLOOKUP(B125,INSUMOS!C:I,6,FALSE)</f>
        <v>44.72</v>
      </c>
      <c r="H125" s="367">
        <f t="shared" si="20"/>
        <v>59.63</v>
      </c>
      <c r="I125" s="53"/>
      <c r="J125" s="118">
        <f>4/12</f>
        <v>0.33333333333333331</v>
      </c>
      <c r="K125" s="179">
        <f>K121</f>
        <v>4</v>
      </c>
      <c r="L125" s="22">
        <f t="shared" si="22"/>
        <v>1.3333333333333333</v>
      </c>
      <c r="M125" s="22"/>
      <c r="N125" s="22"/>
      <c r="O125" s="22"/>
      <c r="P125" s="22"/>
      <c r="Q125" s="22"/>
    </row>
    <row r="126" spans="2:17" ht="15" customHeight="1" x14ac:dyDescent="0.3">
      <c r="B126" s="168">
        <v>6</v>
      </c>
      <c r="D126" s="405" t="s">
        <v>6026</v>
      </c>
      <c r="E126" s="30" t="s">
        <v>29</v>
      </c>
      <c r="F126" s="30">
        <f t="shared" si="19"/>
        <v>0.66666666666666663</v>
      </c>
      <c r="G126" s="167">
        <f>VLOOKUP(B126,INSUMOS!C:I,6,FALSE)</f>
        <v>44.72</v>
      </c>
      <c r="H126" s="367">
        <f t="shared" si="20"/>
        <v>29.81</v>
      </c>
      <c r="I126" s="53"/>
      <c r="J126" s="118">
        <f t="shared" ref="J126:J127" si="23">2/12</f>
        <v>0.16666666666666666</v>
      </c>
      <c r="K126" s="179">
        <f>K121</f>
        <v>4</v>
      </c>
      <c r="L126" s="22">
        <f t="shared" si="22"/>
        <v>0.66666666666666663</v>
      </c>
      <c r="M126" s="22"/>
      <c r="N126" s="22"/>
      <c r="O126" s="22"/>
      <c r="P126" s="22"/>
      <c r="Q126" s="22"/>
    </row>
    <row r="127" spans="2:17" ht="15" customHeight="1" x14ac:dyDescent="0.3">
      <c r="B127" s="168">
        <v>7</v>
      </c>
      <c r="D127" s="405" t="s">
        <v>6027</v>
      </c>
      <c r="E127" s="30" t="s">
        <v>29</v>
      </c>
      <c r="F127" s="30">
        <f t="shared" si="19"/>
        <v>0.66666666666666663</v>
      </c>
      <c r="G127" s="167">
        <f>VLOOKUP(B127,INSUMOS!C:I,6,FALSE)</f>
        <v>52.864000000000004</v>
      </c>
      <c r="H127" s="367">
        <f t="shared" si="20"/>
        <v>35.24</v>
      </c>
      <c r="I127" s="53"/>
      <c r="J127" s="118">
        <f t="shared" si="23"/>
        <v>0.16666666666666666</v>
      </c>
      <c r="K127" s="179">
        <f>K121</f>
        <v>4</v>
      </c>
      <c r="L127" s="22">
        <f t="shared" si="22"/>
        <v>0.66666666666666663</v>
      </c>
      <c r="M127" s="22"/>
      <c r="N127" s="22"/>
      <c r="O127" s="22"/>
      <c r="P127" s="22"/>
      <c r="Q127" s="22"/>
    </row>
    <row r="128" spans="2:17" ht="15" customHeight="1" x14ac:dyDescent="0.3">
      <c r="B128" s="168">
        <v>8</v>
      </c>
      <c r="D128" s="366" t="s">
        <v>6020</v>
      </c>
      <c r="E128" s="30" t="s">
        <v>7</v>
      </c>
      <c r="F128" s="30">
        <f t="shared" si="19"/>
        <v>0.66666666666666663</v>
      </c>
      <c r="G128" s="167">
        <f>VLOOKUP(B128,INSUMOS!C:I,6,FALSE)</f>
        <v>19.760000000000002</v>
      </c>
      <c r="H128" s="367">
        <f t="shared" si="20"/>
        <v>13.17</v>
      </c>
      <c r="I128" s="22"/>
      <c r="J128" s="118">
        <f>2/12</f>
        <v>0.16666666666666666</v>
      </c>
      <c r="K128" s="179">
        <f>K121</f>
        <v>4</v>
      </c>
      <c r="L128" s="22">
        <f t="shared" si="22"/>
        <v>0.66666666666666663</v>
      </c>
      <c r="M128" s="22"/>
      <c r="N128" s="22"/>
      <c r="O128" s="22"/>
      <c r="P128" s="22"/>
      <c r="Q128" s="22"/>
    </row>
    <row r="129" spans="2:17" ht="15" customHeight="1" x14ac:dyDescent="0.3">
      <c r="B129" s="168">
        <v>9</v>
      </c>
      <c r="D129" s="366" t="s">
        <v>6028</v>
      </c>
      <c r="E129" s="30" t="s">
        <v>29</v>
      </c>
      <c r="F129" s="30">
        <f t="shared" si="19"/>
        <v>0.66666666666666663</v>
      </c>
      <c r="G129" s="167">
        <f>VLOOKUP(B129,INSUMOS!C:I,6,FALSE)</f>
        <v>19.456000000000003</v>
      </c>
      <c r="H129" s="367">
        <f t="shared" si="20"/>
        <v>12.97</v>
      </c>
      <c r="I129" s="22"/>
      <c r="J129" s="118">
        <f>2/12</f>
        <v>0.16666666666666666</v>
      </c>
      <c r="K129" s="179">
        <f>K121</f>
        <v>4</v>
      </c>
      <c r="L129" s="22">
        <f t="shared" si="22"/>
        <v>0.66666666666666663</v>
      </c>
      <c r="M129" s="22"/>
      <c r="N129" s="22"/>
      <c r="O129" s="22"/>
      <c r="P129" s="22"/>
      <c r="Q129" s="22"/>
    </row>
    <row r="130" spans="2:17" ht="15" customHeight="1" x14ac:dyDescent="0.3">
      <c r="B130" s="168">
        <v>10</v>
      </c>
      <c r="D130" s="366" t="s">
        <v>6029</v>
      </c>
      <c r="E130" s="30" t="s">
        <v>29</v>
      </c>
      <c r="F130" s="30">
        <f t="shared" si="19"/>
        <v>8</v>
      </c>
      <c r="G130" s="167">
        <f>VLOOKUP(B130,INSUMOS!C:I,6,FALSE)</f>
        <v>13.776</v>
      </c>
      <c r="H130" s="367">
        <f>ROUND(F130*G130,2)</f>
        <v>110.21</v>
      </c>
      <c r="I130" s="22"/>
      <c r="J130" s="118">
        <f>2*2</f>
        <v>4</v>
      </c>
      <c r="K130" s="179">
        <f>SUM($F$90)</f>
        <v>2</v>
      </c>
      <c r="L130" s="22">
        <f t="shared" si="22"/>
        <v>8</v>
      </c>
      <c r="M130" s="22"/>
      <c r="N130" s="22"/>
      <c r="O130" s="22"/>
      <c r="P130" s="22"/>
      <c r="Q130" s="22"/>
    </row>
    <row r="131" spans="2:17" ht="15" customHeight="1" x14ac:dyDescent="0.3">
      <c r="B131" s="168">
        <v>11</v>
      </c>
      <c r="D131" s="366" t="s">
        <v>6030</v>
      </c>
      <c r="E131" s="30" t="s">
        <v>29</v>
      </c>
      <c r="F131" s="30">
        <f t="shared" si="19"/>
        <v>8</v>
      </c>
      <c r="G131" s="167">
        <f>VLOOKUP(B131,INSUMOS!C:I,6,FALSE)</f>
        <v>6.24</v>
      </c>
      <c r="H131" s="367">
        <f>ROUND(F131*G131,2)</f>
        <v>49.92</v>
      </c>
      <c r="I131" s="22"/>
      <c r="J131" s="118">
        <f>2*2</f>
        <v>4</v>
      </c>
      <c r="K131" s="179">
        <f>K122</f>
        <v>2</v>
      </c>
      <c r="L131" s="22">
        <f t="shared" si="22"/>
        <v>8</v>
      </c>
      <c r="M131" s="22"/>
      <c r="N131" s="22"/>
      <c r="O131" s="22"/>
      <c r="P131" s="22"/>
      <c r="Q131" s="22"/>
    </row>
    <row r="132" spans="2:17" ht="15" customHeight="1" x14ac:dyDescent="0.3">
      <c r="B132" s="168">
        <v>12</v>
      </c>
      <c r="D132" s="366" t="s">
        <v>6031</v>
      </c>
      <c r="E132" s="30" t="s">
        <v>30</v>
      </c>
      <c r="F132" s="30">
        <f t="shared" si="19"/>
        <v>4</v>
      </c>
      <c r="G132" s="167">
        <f>VLOOKUP(B132,INSUMOS!C:I,6,FALSE)</f>
        <v>62.08</v>
      </c>
      <c r="H132" s="367">
        <f t="shared" si="20"/>
        <v>248.32</v>
      </c>
      <c r="I132" s="22"/>
      <c r="J132" s="118">
        <v>1</v>
      </c>
      <c r="K132" s="179">
        <f>K121</f>
        <v>4</v>
      </c>
      <c r="L132" s="22">
        <f t="shared" si="22"/>
        <v>4</v>
      </c>
      <c r="M132" s="22"/>
      <c r="N132" s="22"/>
      <c r="O132" s="22"/>
      <c r="P132" s="22"/>
      <c r="Q132" s="22"/>
    </row>
    <row r="133" spans="2:17" ht="15" customHeight="1" x14ac:dyDescent="0.3">
      <c r="B133" s="168">
        <v>13</v>
      </c>
      <c r="D133" s="366" t="s">
        <v>6032</v>
      </c>
      <c r="E133" s="30" t="s">
        <v>7</v>
      </c>
      <c r="F133" s="30">
        <f t="shared" si="19"/>
        <v>0.66666666666666663</v>
      </c>
      <c r="G133" s="167">
        <f>VLOOKUP(B133,INSUMOS!C:I,6,FALSE)</f>
        <v>19.152000000000001</v>
      </c>
      <c r="H133" s="367">
        <f t="shared" si="20"/>
        <v>12.77</v>
      </c>
      <c r="I133" s="22"/>
      <c r="J133" s="118">
        <f t="shared" ref="J133" si="24">2/12</f>
        <v>0.16666666666666666</v>
      </c>
      <c r="K133" s="179">
        <f>K121</f>
        <v>4</v>
      </c>
      <c r="L133" s="22">
        <f t="shared" si="22"/>
        <v>0.66666666666666663</v>
      </c>
      <c r="M133" s="22"/>
      <c r="N133" s="22"/>
      <c r="O133" s="22"/>
      <c r="P133" s="22"/>
      <c r="Q133" s="22"/>
    </row>
    <row r="134" spans="2:17" ht="15" customHeight="1" x14ac:dyDescent="0.3">
      <c r="B134" s="168">
        <v>14</v>
      </c>
      <c r="D134" s="366" t="s">
        <v>6033</v>
      </c>
      <c r="E134" s="30" t="s">
        <v>7</v>
      </c>
      <c r="F134" s="30">
        <f t="shared" si="19"/>
        <v>1.3333333333333333</v>
      </c>
      <c r="G134" s="167">
        <f>VLOOKUP(B134,INSUMOS!C:I,6,FALSE)</f>
        <v>67.600000000000009</v>
      </c>
      <c r="H134" s="367">
        <f t="shared" si="20"/>
        <v>90.13</v>
      </c>
      <c r="I134" s="22"/>
      <c r="J134" s="118">
        <f>4/12</f>
        <v>0.33333333333333331</v>
      </c>
      <c r="K134" s="179">
        <f>K121</f>
        <v>4</v>
      </c>
      <c r="L134" s="22">
        <f t="shared" si="22"/>
        <v>1.3333333333333333</v>
      </c>
      <c r="M134" s="22"/>
      <c r="N134" s="22"/>
      <c r="O134" s="22"/>
      <c r="P134" s="22"/>
      <c r="Q134" s="22"/>
    </row>
    <row r="135" spans="2:17" ht="15" customHeight="1" x14ac:dyDescent="0.3">
      <c r="B135" s="168">
        <v>15</v>
      </c>
      <c r="D135" s="366" t="s">
        <v>6034</v>
      </c>
      <c r="E135" s="30" t="s">
        <v>7</v>
      </c>
      <c r="F135" s="30">
        <f t="shared" si="19"/>
        <v>4</v>
      </c>
      <c r="G135" s="167">
        <f>VLOOKUP(B135,INSUMOS!C:I,6,FALSE)</f>
        <v>1.6480000000000001</v>
      </c>
      <c r="H135" s="367">
        <f>ROUND(F135*G135,2)</f>
        <v>6.59</v>
      </c>
      <c r="I135" s="22"/>
      <c r="J135" s="118">
        <v>1</v>
      </c>
      <c r="K135" s="179">
        <f>ROUNDUP(SUM(F75:F79),0)</f>
        <v>4</v>
      </c>
      <c r="L135" s="22">
        <f t="shared" si="22"/>
        <v>4</v>
      </c>
      <c r="M135" s="22"/>
      <c r="N135" s="22"/>
      <c r="O135" s="22"/>
      <c r="P135" s="22"/>
      <c r="Q135" s="22"/>
    </row>
    <row r="136" spans="2:17" ht="15" customHeight="1" thickBot="1" x14ac:dyDescent="0.35">
      <c r="B136" s="168">
        <v>16</v>
      </c>
      <c r="D136" s="366" t="s">
        <v>124</v>
      </c>
      <c r="E136" s="30"/>
      <c r="F136" s="30"/>
      <c r="G136" s="32"/>
      <c r="H136" s="367">
        <f>SUM(H121:H135)</f>
        <v>844.32</v>
      </c>
      <c r="I136" s="22"/>
      <c r="J136" s="22"/>
      <c r="K136" s="22"/>
      <c r="L136" s="22"/>
      <c r="M136" s="22"/>
      <c r="N136" s="22"/>
      <c r="O136" s="22"/>
      <c r="P136" s="22"/>
      <c r="Q136" s="22"/>
    </row>
    <row r="137" spans="2:17" ht="15" customHeight="1" thickBot="1" x14ac:dyDescent="0.35">
      <c r="D137" s="489" t="s">
        <v>23</v>
      </c>
      <c r="E137" s="490"/>
      <c r="F137" s="490"/>
      <c r="G137" s="491"/>
      <c r="H137" s="379">
        <f>H136</f>
        <v>844.32</v>
      </c>
      <c r="I137" s="22"/>
      <c r="J137" s="22"/>
      <c r="K137" s="22"/>
      <c r="L137" s="22"/>
      <c r="M137" s="22"/>
      <c r="N137" s="22"/>
      <c r="O137" s="22"/>
      <c r="P137" s="22"/>
      <c r="Q137" s="22"/>
    </row>
    <row r="138" spans="2:17" ht="19.95" customHeight="1" thickBot="1" x14ac:dyDescent="0.35">
      <c r="D138" s="507" t="s">
        <v>127</v>
      </c>
      <c r="E138" s="508"/>
      <c r="F138" s="508"/>
      <c r="G138" s="508"/>
      <c r="H138" s="509"/>
      <c r="I138" s="22"/>
      <c r="J138" s="22"/>
      <c r="K138" s="22"/>
      <c r="L138" s="22"/>
      <c r="M138" s="22"/>
      <c r="N138" s="22"/>
      <c r="O138" s="22"/>
      <c r="P138" s="22"/>
      <c r="Q138" s="22"/>
    </row>
    <row r="139" spans="2:17" ht="30" customHeight="1" thickBot="1" x14ac:dyDescent="0.35">
      <c r="D139" s="492" t="s">
        <v>31</v>
      </c>
      <c r="E139" s="493"/>
      <c r="F139" s="493"/>
      <c r="G139" s="494"/>
      <c r="H139" s="401">
        <f>H137</f>
        <v>844.32</v>
      </c>
      <c r="I139" s="22"/>
      <c r="J139" s="22"/>
      <c r="K139" s="22"/>
      <c r="L139" s="22"/>
      <c r="M139" s="22"/>
      <c r="N139" s="22"/>
      <c r="O139" s="22"/>
      <c r="P139" s="22"/>
      <c r="Q139" s="22"/>
    </row>
    <row r="140" spans="2:17" ht="12.6" customHeight="1" x14ac:dyDescent="0.3">
      <c r="D140" s="522"/>
      <c r="E140" s="500"/>
      <c r="F140" s="500"/>
      <c r="G140" s="500"/>
      <c r="H140" s="523"/>
      <c r="I140" s="22"/>
      <c r="J140" s="22"/>
      <c r="K140" s="22"/>
      <c r="L140" s="22"/>
      <c r="M140" s="22"/>
      <c r="N140" s="22"/>
      <c r="O140" s="22"/>
      <c r="P140" s="22"/>
      <c r="Q140" s="22"/>
    </row>
    <row r="141" spans="2:17" ht="19.95" customHeight="1" x14ac:dyDescent="0.3">
      <c r="D141" s="495" t="s">
        <v>32</v>
      </c>
      <c r="E141" s="496"/>
      <c r="F141" s="496"/>
      <c r="G141" s="496"/>
      <c r="H141" s="497"/>
      <c r="I141" s="62">
        <f>H403</f>
        <v>965.13</v>
      </c>
      <c r="J141" s="22"/>
      <c r="K141" s="22"/>
      <c r="L141" s="22"/>
      <c r="M141" s="22"/>
      <c r="N141" s="22"/>
      <c r="O141" s="22"/>
      <c r="P141" s="22"/>
      <c r="Q141" s="22"/>
    </row>
    <row r="142" spans="2:17" ht="19.95" customHeight="1" x14ac:dyDescent="0.3">
      <c r="D142" s="495" t="str">
        <f>VLOOKUP(C145,INSUMOS!C:O,3,FALSE)</f>
        <v>CAMINHÃO BASCULANTE - 12 M3</v>
      </c>
      <c r="E142" s="496"/>
      <c r="F142" s="496"/>
      <c r="G142" s="496"/>
      <c r="H142" s="497"/>
      <c r="I142" s="22"/>
      <c r="J142" s="22"/>
      <c r="K142" s="22"/>
      <c r="L142" s="22"/>
      <c r="M142" s="22"/>
      <c r="N142" s="22"/>
      <c r="O142" s="22"/>
      <c r="P142" s="22"/>
      <c r="Q142" s="22"/>
    </row>
    <row r="143" spans="2:17" ht="19.95" customHeight="1" thickBot="1" x14ac:dyDescent="0.35">
      <c r="D143" s="360" t="s">
        <v>33</v>
      </c>
      <c r="E143" s="22"/>
      <c r="F143" s="22"/>
      <c r="G143" s="22"/>
      <c r="H143" s="361"/>
      <c r="I143" s="22"/>
      <c r="J143" s="207">
        <f>H418</f>
        <v>1008.574</v>
      </c>
      <c r="K143" s="22"/>
      <c r="L143" s="22"/>
      <c r="M143" s="22"/>
      <c r="N143" s="22"/>
      <c r="O143" s="22"/>
      <c r="P143" s="22"/>
      <c r="Q143" s="22"/>
    </row>
    <row r="144" spans="2:17" ht="15" customHeight="1" thickBot="1" x14ac:dyDescent="0.35">
      <c r="D144" s="362" t="s">
        <v>6</v>
      </c>
      <c r="E144" s="24" t="s">
        <v>7</v>
      </c>
      <c r="F144" s="24" t="s">
        <v>8</v>
      </c>
      <c r="G144" s="25" t="s">
        <v>9</v>
      </c>
      <c r="H144" s="363" t="s">
        <v>10</v>
      </c>
      <c r="I144" s="62"/>
      <c r="J144" s="22"/>
      <c r="K144" s="22"/>
      <c r="L144" s="22"/>
      <c r="M144" s="22"/>
      <c r="N144" s="22"/>
      <c r="O144" s="22"/>
      <c r="P144" s="22"/>
      <c r="Q144" s="22"/>
    </row>
    <row r="145" spans="3:17" ht="15" customHeight="1" x14ac:dyDescent="0.3">
      <c r="C145" s="201">
        <v>45</v>
      </c>
      <c r="D145" s="406" t="s">
        <v>34</v>
      </c>
      <c r="E145" s="56" t="s">
        <v>35</v>
      </c>
      <c r="F145" s="56"/>
      <c r="G145" s="175">
        <f>J145*(1-$K145)</f>
        <v>116893.67250000002</v>
      </c>
      <c r="H145" s="407">
        <f>ROUND(F145*G145,2)</f>
        <v>0</v>
      </c>
      <c r="I145" s="85"/>
      <c r="J145" s="63">
        <f>VLOOKUP(C145,INSUMOS!C:I,6,FALSE)</f>
        <v>779291.15</v>
      </c>
      <c r="K145" s="174">
        <v>0.85</v>
      </c>
      <c r="L145" s="22" t="s">
        <v>5978</v>
      </c>
      <c r="M145" s="22"/>
      <c r="N145" s="22"/>
      <c r="O145" s="22"/>
      <c r="P145" s="22"/>
      <c r="Q145" s="22"/>
    </row>
    <row r="146" spans="3:17" ht="15" customHeight="1" x14ac:dyDescent="0.3">
      <c r="D146" s="406" t="s">
        <v>115</v>
      </c>
      <c r="E146" s="56" t="s">
        <v>17</v>
      </c>
      <c r="F146" s="59">
        <v>100</v>
      </c>
      <c r="G146" s="57">
        <f>H145</f>
        <v>0</v>
      </c>
      <c r="H146" s="407">
        <f>ROUND(G146*(F146/100),2)</f>
        <v>0</v>
      </c>
      <c r="I146" s="58"/>
      <c r="J146" s="63">
        <f>J145*(1-$K$146)</f>
        <v>428610.13250000007</v>
      </c>
      <c r="K146" s="174">
        <v>0.45</v>
      </c>
      <c r="L146" s="22" t="s">
        <v>5979</v>
      </c>
      <c r="M146" s="22"/>
      <c r="N146" s="22"/>
      <c r="O146" s="22"/>
      <c r="P146" s="22"/>
      <c r="Q146" s="22"/>
    </row>
    <row r="147" spans="3:17" ht="15" customHeight="1" thickBot="1" x14ac:dyDescent="0.35">
      <c r="D147" s="406" t="s">
        <v>36</v>
      </c>
      <c r="E147" s="56" t="s">
        <v>11</v>
      </c>
      <c r="F147" s="59">
        <v>12</v>
      </c>
      <c r="G147" s="57">
        <f>H146</f>
        <v>0</v>
      </c>
      <c r="H147" s="407">
        <f>ROUND(G147/F147,2)</f>
        <v>0</v>
      </c>
      <c r="I147" s="58"/>
      <c r="J147" s="22"/>
      <c r="K147" s="22"/>
      <c r="L147" s="22"/>
      <c r="M147" s="22"/>
      <c r="N147" s="22"/>
      <c r="O147" s="22"/>
      <c r="P147" s="22"/>
      <c r="Q147" s="22"/>
    </row>
    <row r="148" spans="3:17" ht="15" customHeight="1" thickBot="1" x14ac:dyDescent="0.35">
      <c r="D148" s="499" t="s">
        <v>23</v>
      </c>
      <c r="E148" s="500"/>
      <c r="F148" s="500"/>
      <c r="G148" s="501"/>
      <c r="H148" s="372">
        <f>H147</f>
        <v>0</v>
      </c>
      <c r="I148" s="22"/>
      <c r="J148" s="22"/>
      <c r="K148" s="22"/>
      <c r="L148" s="22"/>
      <c r="M148" s="22"/>
      <c r="N148" s="22"/>
      <c r="O148" s="22"/>
      <c r="P148" s="22"/>
      <c r="Q148" s="22"/>
    </row>
    <row r="149" spans="3:17" ht="15" customHeight="1" thickBot="1" x14ac:dyDescent="0.35">
      <c r="D149" s="507"/>
      <c r="E149" s="508"/>
      <c r="F149" s="508"/>
      <c r="G149" s="508"/>
      <c r="H149" s="509"/>
      <c r="I149" s="22"/>
      <c r="J149" s="22"/>
      <c r="K149" s="22"/>
      <c r="L149" s="22"/>
      <c r="M149" s="22"/>
      <c r="N149" s="22"/>
      <c r="O149" s="22"/>
      <c r="P149" s="22"/>
      <c r="Q149" s="22"/>
    </row>
    <row r="150" spans="3:17" ht="15" customHeight="1" x14ac:dyDescent="0.3">
      <c r="D150" s="408"/>
      <c r="E150" s="409"/>
      <c r="F150" s="409"/>
      <c r="G150" s="409"/>
      <c r="H150" s="410"/>
      <c r="I150" s="58"/>
      <c r="J150" s="58"/>
      <c r="K150" s="58"/>
      <c r="L150" s="58"/>
      <c r="M150" s="58"/>
      <c r="N150" s="58"/>
      <c r="O150" s="58"/>
      <c r="P150" s="58"/>
      <c r="Q150" s="58"/>
    </row>
    <row r="151" spans="3:17" ht="15" customHeight="1" thickBot="1" x14ac:dyDescent="0.35">
      <c r="D151" s="360" t="s">
        <v>37</v>
      </c>
      <c r="E151" s="22"/>
      <c r="F151" s="22"/>
      <c r="G151" s="22"/>
      <c r="H151" s="361"/>
      <c r="I151" s="58"/>
      <c r="J151" s="22"/>
      <c r="K151" s="22"/>
      <c r="L151" s="22"/>
      <c r="M151" s="22"/>
      <c r="N151" s="22"/>
      <c r="O151" s="22"/>
      <c r="P151" s="22"/>
      <c r="Q151" s="22"/>
    </row>
    <row r="152" spans="3:17" ht="15" customHeight="1" thickBot="1" x14ac:dyDescent="0.35">
      <c r="D152" s="362" t="s">
        <v>6</v>
      </c>
      <c r="E152" s="24" t="s">
        <v>7</v>
      </c>
      <c r="F152" s="24" t="s">
        <v>8</v>
      </c>
      <c r="G152" s="25" t="s">
        <v>9</v>
      </c>
      <c r="H152" s="363" t="s">
        <v>10</v>
      </c>
      <c r="I152" s="55"/>
      <c r="J152" s="22"/>
      <c r="K152" s="22"/>
      <c r="L152" s="22"/>
      <c r="M152" s="22"/>
      <c r="N152" s="22"/>
      <c r="O152" s="22"/>
      <c r="P152" s="22"/>
      <c r="Q152" s="22"/>
    </row>
    <row r="153" spans="3:17" ht="15" customHeight="1" x14ac:dyDescent="0.3">
      <c r="D153" s="406" t="s">
        <v>38</v>
      </c>
      <c r="E153" s="56" t="s">
        <v>35</v>
      </c>
      <c r="F153" s="59">
        <f>F145</f>
        <v>0</v>
      </c>
      <c r="G153" s="63">
        <f>G145</f>
        <v>116893.67250000002</v>
      </c>
      <c r="H153" s="407">
        <f>ROUND(F153*G153,2)</f>
        <v>0</v>
      </c>
      <c r="I153" s="33"/>
      <c r="J153" s="22"/>
      <c r="K153" s="22"/>
      <c r="L153" s="22"/>
      <c r="M153" s="22"/>
      <c r="N153" s="22"/>
      <c r="O153" s="22"/>
      <c r="P153" s="22"/>
      <c r="Q153" s="22"/>
    </row>
    <row r="154" spans="3:17" ht="15" customHeight="1" thickBot="1" x14ac:dyDescent="0.35">
      <c r="D154" s="406" t="s">
        <v>39</v>
      </c>
      <c r="E154" s="56" t="s">
        <v>17</v>
      </c>
      <c r="F154" s="61">
        <v>0.5</v>
      </c>
      <c r="G154" s="57">
        <f>H153</f>
        <v>0</v>
      </c>
      <c r="H154" s="407">
        <f>ROUND(G154*(F154/100),2)</f>
        <v>0</v>
      </c>
      <c r="I154" s="33"/>
      <c r="J154" s="22"/>
      <c r="K154" s="22"/>
      <c r="L154" s="22"/>
      <c r="M154" s="22"/>
      <c r="N154" s="22"/>
      <c r="O154" s="22"/>
      <c r="P154" s="22"/>
      <c r="Q154" s="22"/>
    </row>
    <row r="155" spans="3:17" ht="15" customHeight="1" thickBot="1" x14ac:dyDescent="0.35">
      <c r="D155" s="489" t="s">
        <v>23</v>
      </c>
      <c r="E155" s="490"/>
      <c r="F155" s="490"/>
      <c r="G155" s="491"/>
      <c r="H155" s="379">
        <f>H154</f>
        <v>0</v>
      </c>
      <c r="I155" s="33"/>
      <c r="J155" s="22"/>
      <c r="K155" s="22"/>
      <c r="L155" s="22"/>
      <c r="M155" s="22"/>
      <c r="N155" s="22"/>
      <c r="O155" s="22"/>
      <c r="P155" s="22"/>
      <c r="Q155" s="22"/>
    </row>
    <row r="156" spans="3:17" ht="15" customHeight="1" thickBot="1" x14ac:dyDescent="0.35">
      <c r="D156" s="360" t="s">
        <v>93</v>
      </c>
      <c r="E156" s="22"/>
      <c r="F156" s="22"/>
      <c r="G156" s="22"/>
      <c r="H156" s="361"/>
      <c r="I156" s="22"/>
      <c r="J156" s="22"/>
      <c r="K156" s="22"/>
      <c r="L156" s="22"/>
      <c r="M156" s="22"/>
      <c r="N156" s="22"/>
      <c r="O156" s="22"/>
      <c r="P156" s="22"/>
      <c r="Q156" s="22"/>
    </row>
    <row r="157" spans="3:17" ht="15" customHeight="1" thickBot="1" x14ac:dyDescent="0.35">
      <c r="D157" s="362" t="s">
        <v>6</v>
      </c>
      <c r="E157" s="24" t="s">
        <v>7</v>
      </c>
      <c r="F157" s="24" t="s">
        <v>8</v>
      </c>
      <c r="G157" s="25" t="s">
        <v>9</v>
      </c>
      <c r="H157" s="363" t="s">
        <v>10</v>
      </c>
      <c r="I157" s="55"/>
      <c r="J157" s="22"/>
      <c r="K157" s="22"/>
      <c r="L157" s="22"/>
      <c r="M157" s="22"/>
      <c r="N157" s="22"/>
      <c r="O157" s="22"/>
      <c r="P157" s="22"/>
      <c r="Q157" s="22"/>
    </row>
    <row r="158" spans="3:17" ht="15" customHeight="1" x14ac:dyDescent="0.3">
      <c r="D158" s="406" t="s">
        <v>34</v>
      </c>
      <c r="E158" s="56" t="s">
        <v>35</v>
      </c>
      <c r="F158" s="59">
        <f>F153</f>
        <v>0</v>
      </c>
      <c r="G158" s="63">
        <f>G145</f>
        <v>116893.67250000002</v>
      </c>
      <c r="H158" s="411">
        <f>ROUND(F158*G158,2)</f>
        <v>0</v>
      </c>
      <c r="I158" s="22"/>
      <c r="J158" s="22"/>
      <c r="K158" s="22"/>
      <c r="L158" s="22"/>
      <c r="M158" s="22"/>
      <c r="N158" s="22"/>
      <c r="O158" s="22"/>
      <c r="P158" s="22"/>
      <c r="Q158" s="22"/>
    </row>
    <row r="159" spans="3:17" ht="15" customHeight="1" x14ac:dyDescent="0.3">
      <c r="D159" s="406" t="s">
        <v>114</v>
      </c>
      <c r="E159" s="56" t="s">
        <v>17</v>
      </c>
      <c r="F159" s="59">
        <v>1</v>
      </c>
      <c r="G159" s="57">
        <f>H158</f>
        <v>0</v>
      </c>
      <c r="H159" s="407">
        <f>ROUND((G159*F159)/100,2)</f>
        <v>0</v>
      </c>
      <c r="I159" s="22"/>
      <c r="J159" s="64"/>
      <c r="K159" s="22"/>
      <c r="L159" s="22"/>
      <c r="M159" s="22"/>
      <c r="N159" s="22"/>
      <c r="O159" s="22"/>
      <c r="P159" s="22"/>
      <c r="Q159" s="22"/>
    </row>
    <row r="160" spans="3:17" ht="15" customHeight="1" x14ac:dyDescent="0.3">
      <c r="D160" s="406" t="s">
        <v>5972</v>
      </c>
      <c r="E160" s="56" t="s">
        <v>5963</v>
      </c>
      <c r="F160" s="59">
        <v>1</v>
      </c>
      <c r="G160" s="57">
        <f>H159/12</f>
        <v>0</v>
      </c>
      <c r="H160" s="407">
        <f>F160*G160</f>
        <v>0</v>
      </c>
      <c r="I160" s="22"/>
      <c r="J160" s="64"/>
      <c r="K160" s="22"/>
      <c r="L160" s="22"/>
      <c r="M160" s="22"/>
      <c r="N160" s="22"/>
      <c r="O160" s="22"/>
      <c r="P160" s="22"/>
      <c r="Q160" s="22"/>
    </row>
    <row r="161" spans="3:21" ht="15" customHeight="1" x14ac:dyDescent="0.3">
      <c r="D161" s="406" t="s">
        <v>85</v>
      </c>
      <c r="E161" s="56"/>
      <c r="F161" s="56"/>
      <c r="G161" s="57"/>
      <c r="H161" s="412"/>
      <c r="I161" s="22"/>
      <c r="J161" s="22"/>
      <c r="K161" s="22"/>
      <c r="L161" s="22"/>
      <c r="M161" s="22"/>
      <c r="N161" s="22"/>
      <c r="O161" s="22"/>
      <c r="P161" s="22"/>
      <c r="Q161" s="22"/>
    </row>
    <row r="162" spans="3:21" ht="15" customHeight="1" x14ac:dyDescent="0.3">
      <c r="D162" s="406" t="s">
        <v>79</v>
      </c>
      <c r="E162" s="56" t="s">
        <v>35</v>
      </c>
      <c r="F162" s="123">
        <v>1</v>
      </c>
      <c r="G162" s="173">
        <v>1650</v>
      </c>
      <c r="H162" s="407">
        <f>F162*G162</f>
        <v>1650</v>
      </c>
      <c r="I162" s="22"/>
      <c r="J162" s="22"/>
      <c r="K162" s="22"/>
      <c r="L162" s="22"/>
      <c r="M162" s="22"/>
      <c r="N162" s="22"/>
      <c r="O162" s="22"/>
      <c r="P162" s="22"/>
      <c r="Q162" s="22"/>
    </row>
    <row r="163" spans="3:21" ht="15" customHeight="1" x14ac:dyDescent="0.3">
      <c r="D163" s="406" t="s">
        <v>80</v>
      </c>
      <c r="E163" s="56" t="s">
        <v>35</v>
      </c>
      <c r="F163" s="59">
        <f>F162*3</f>
        <v>3</v>
      </c>
      <c r="G163" s="57">
        <v>300</v>
      </c>
      <c r="H163" s="407">
        <f>F163*G163</f>
        <v>900</v>
      </c>
      <c r="I163" s="22"/>
      <c r="J163" s="22"/>
      <c r="K163" s="22"/>
      <c r="L163" s="22"/>
      <c r="M163" s="22"/>
      <c r="N163" s="22"/>
      <c r="O163" s="22"/>
      <c r="P163" s="22"/>
      <c r="Q163" s="22"/>
    </row>
    <row r="164" spans="3:21" ht="15" customHeight="1" x14ac:dyDescent="0.3">
      <c r="D164" s="406" t="s">
        <v>88</v>
      </c>
      <c r="E164" s="56"/>
      <c r="F164" s="59"/>
      <c r="G164" s="57"/>
      <c r="H164" s="407">
        <f>SUM(H162:H163)*F145</f>
        <v>0</v>
      </c>
      <c r="I164" s="22"/>
      <c r="J164" s="22"/>
      <c r="K164" s="22"/>
      <c r="L164" s="22"/>
      <c r="M164" s="22"/>
      <c r="N164" s="22"/>
      <c r="O164" s="22"/>
      <c r="P164" s="22"/>
      <c r="Q164" s="22"/>
    </row>
    <row r="165" spans="3:21" ht="15" customHeight="1" x14ac:dyDescent="0.3">
      <c r="D165" s="406" t="s">
        <v>86</v>
      </c>
      <c r="E165" s="56" t="s">
        <v>87</v>
      </c>
      <c r="F165" s="56"/>
      <c r="G165" s="59">
        <v>80000</v>
      </c>
      <c r="H165" s="407"/>
      <c r="I165" s="22"/>
      <c r="J165" s="22"/>
      <c r="K165" s="22"/>
      <c r="L165" s="22"/>
      <c r="M165" s="22"/>
      <c r="N165" s="22"/>
      <c r="O165" s="22"/>
      <c r="P165" s="22"/>
      <c r="Q165" s="22"/>
    </row>
    <row r="166" spans="3:21" ht="15" customHeight="1" x14ac:dyDescent="0.3">
      <c r="D166" s="406" t="s">
        <v>89</v>
      </c>
      <c r="E166" s="59"/>
      <c r="F166" s="59"/>
      <c r="G166" s="57"/>
      <c r="H166" s="407">
        <f>ROUND(H164/G165,2)</f>
        <v>0</v>
      </c>
      <c r="I166" s="22"/>
      <c r="J166" s="22"/>
      <c r="K166" s="22"/>
      <c r="L166" s="22"/>
      <c r="M166" s="22"/>
      <c r="N166" s="22"/>
      <c r="O166" s="22"/>
      <c r="P166" s="22"/>
    </row>
    <row r="167" spans="3:21" ht="15" customHeight="1" x14ac:dyDescent="0.3">
      <c r="D167" s="406" t="s">
        <v>90</v>
      </c>
      <c r="E167" s="56" t="s">
        <v>91</v>
      </c>
      <c r="F167" s="56"/>
      <c r="G167" s="59">
        <f>AVERAGE(J167:K167)</f>
        <v>7.5</v>
      </c>
      <c r="H167" s="407"/>
      <c r="I167" s="22"/>
      <c r="J167" s="22">
        <v>5</v>
      </c>
      <c r="K167" s="22">
        <v>10</v>
      </c>
      <c r="L167" s="22"/>
      <c r="M167" s="22"/>
      <c r="N167" s="22"/>
      <c r="O167" s="22"/>
      <c r="P167" s="22"/>
    </row>
    <row r="168" spans="3:21" ht="15" customHeight="1" x14ac:dyDescent="0.3">
      <c r="D168" s="406" t="s">
        <v>122</v>
      </c>
      <c r="E168" s="56" t="s">
        <v>92</v>
      </c>
      <c r="F168" s="56"/>
      <c r="G168" s="59">
        <f>J168*2*26</f>
        <v>12988.705308376744</v>
      </c>
      <c r="H168" s="407"/>
      <c r="I168" s="22"/>
      <c r="J168" s="84">
        <f>qtd!F25/1000</f>
        <v>249.78279439186045</v>
      </c>
      <c r="K168" s="22">
        <v>12</v>
      </c>
      <c r="L168" s="22" t="s">
        <v>5971</v>
      </c>
      <c r="M168" s="22"/>
      <c r="N168" s="22"/>
      <c r="O168" s="22"/>
      <c r="P168" s="22"/>
    </row>
    <row r="169" spans="3:21" ht="15" customHeight="1" x14ac:dyDescent="0.3">
      <c r="D169" s="406" t="s">
        <v>81</v>
      </c>
      <c r="E169" s="56" t="s">
        <v>11</v>
      </c>
      <c r="F169" s="59"/>
      <c r="G169" s="57" t="s">
        <v>6128</v>
      </c>
      <c r="H169" s="407">
        <f>ROUND(H166*G168,2)</f>
        <v>0</v>
      </c>
      <c r="I169" s="22"/>
      <c r="J169" s="84"/>
      <c r="K169" s="22"/>
      <c r="L169" s="22"/>
      <c r="M169" s="22"/>
      <c r="N169" s="22"/>
      <c r="O169" s="22"/>
      <c r="P169" s="22"/>
    </row>
    <row r="170" spans="3:21" ht="15" customHeight="1" x14ac:dyDescent="0.3">
      <c r="D170" s="406"/>
      <c r="E170" s="56"/>
      <c r="F170" s="59"/>
      <c r="G170" s="57"/>
      <c r="H170" s="407"/>
      <c r="I170" s="22"/>
      <c r="J170" s="22"/>
      <c r="K170" s="22"/>
      <c r="L170" s="22"/>
      <c r="M170" s="22"/>
      <c r="N170" s="22"/>
      <c r="O170" s="22"/>
      <c r="P170" s="22"/>
    </row>
    <row r="171" spans="3:21" ht="15" customHeight="1" thickBot="1" x14ac:dyDescent="0.35">
      <c r="D171" s="413" t="s">
        <v>84</v>
      </c>
      <c r="E171" s="56" t="s">
        <v>11</v>
      </c>
      <c r="F171" s="59">
        <v>1</v>
      </c>
      <c r="G171" s="57">
        <f>H160+H169+H164</f>
        <v>0</v>
      </c>
      <c r="H171" s="407">
        <f>ROUND(G171/F171,2)</f>
        <v>0</v>
      </c>
      <c r="I171" s="22"/>
      <c r="J171" s="22"/>
      <c r="K171" s="22"/>
      <c r="L171" s="22"/>
      <c r="M171" s="22"/>
      <c r="N171" s="22"/>
      <c r="O171" s="22"/>
      <c r="P171" s="22"/>
    </row>
    <row r="172" spans="3:21" ht="15" customHeight="1" thickBot="1" x14ac:dyDescent="0.35">
      <c r="D172" s="499" t="s">
        <v>23</v>
      </c>
      <c r="E172" s="500"/>
      <c r="F172" s="500"/>
      <c r="G172" s="501"/>
      <c r="H172" s="372">
        <f>H171</f>
        <v>0</v>
      </c>
      <c r="I172" s="22"/>
      <c r="J172" s="22"/>
      <c r="K172" s="22"/>
      <c r="L172" s="22"/>
      <c r="M172" s="22"/>
      <c r="N172" s="22"/>
      <c r="O172" s="22"/>
      <c r="P172" s="22"/>
      <c r="Q172" s="22"/>
    </row>
    <row r="173" spans="3:21" ht="15" customHeight="1" thickBot="1" x14ac:dyDescent="0.35">
      <c r="D173" s="502"/>
      <c r="E173" s="503"/>
      <c r="F173" s="503"/>
      <c r="G173" s="503"/>
      <c r="H173" s="504"/>
      <c r="I173" s="43"/>
      <c r="J173" s="43"/>
      <c r="K173" s="43"/>
      <c r="L173" s="60"/>
      <c r="M173" s="22"/>
      <c r="N173" s="22"/>
      <c r="O173" s="22"/>
      <c r="P173" s="22"/>
      <c r="Q173" s="22"/>
      <c r="R173" s="22"/>
      <c r="S173" s="22"/>
      <c r="T173" s="22"/>
      <c r="U173" s="22"/>
    </row>
    <row r="174" spans="3:21" ht="15" customHeight="1" thickBot="1" x14ac:dyDescent="0.35">
      <c r="D174" s="414" t="s">
        <v>94</v>
      </c>
      <c r="E174" s="22"/>
      <c r="F174" s="22"/>
      <c r="G174" s="22"/>
      <c r="H174" s="415"/>
      <c r="I174" s="53"/>
      <c r="J174" s="22"/>
      <c r="K174" s="29"/>
      <c r="L174" s="22"/>
      <c r="M174" s="22"/>
      <c r="N174" s="22"/>
      <c r="O174" s="22"/>
      <c r="P174" s="22"/>
      <c r="Q174" s="22"/>
    </row>
    <row r="175" spans="3:21" ht="15" customHeight="1" thickBot="1" x14ac:dyDescent="0.35">
      <c r="D175" s="362" t="s">
        <v>6</v>
      </c>
      <c r="E175" s="24" t="s">
        <v>7</v>
      </c>
      <c r="F175" s="24" t="s">
        <v>8</v>
      </c>
      <c r="G175" s="25" t="s">
        <v>9</v>
      </c>
      <c r="H175" s="363" t="s">
        <v>10</v>
      </c>
      <c r="I175" s="22"/>
      <c r="J175" s="22"/>
      <c r="K175" s="42"/>
      <c r="L175" s="22"/>
      <c r="M175" s="22"/>
      <c r="N175" s="22"/>
      <c r="O175" s="22"/>
      <c r="P175" s="22"/>
      <c r="Q175" s="22"/>
    </row>
    <row r="176" spans="3:21" ht="15" customHeight="1" x14ac:dyDescent="0.3">
      <c r="C176" s="201">
        <v>39</v>
      </c>
      <c r="D176" s="416" t="s">
        <v>78</v>
      </c>
      <c r="E176" s="65" t="s">
        <v>95</v>
      </c>
      <c r="F176" s="65">
        <v>2.6</v>
      </c>
      <c r="G176" s="169">
        <f>VLOOKUP($C176,INSUMOS!$C:$I,6,)</f>
        <v>5.35</v>
      </c>
      <c r="H176" s="417">
        <f>ROUND(G176/F176,2)</f>
        <v>2.06</v>
      </c>
      <c r="I176" s="22"/>
      <c r="J176" s="66">
        <v>3.4929999999999999</v>
      </c>
      <c r="K176" s="67"/>
      <c r="L176" s="47" t="s">
        <v>41</v>
      </c>
      <c r="M176" s="47"/>
      <c r="N176" s="22"/>
      <c r="O176" s="22"/>
      <c r="P176" s="22"/>
      <c r="Q176" s="22"/>
    </row>
    <row r="177" spans="3:17" ht="15" customHeight="1" x14ac:dyDescent="0.3">
      <c r="D177" s="366" t="s">
        <v>123</v>
      </c>
      <c r="E177" s="30" t="s">
        <v>87</v>
      </c>
      <c r="F177" s="81">
        <f>J182*F145</f>
        <v>0</v>
      </c>
      <c r="G177" s="167">
        <f>H176</f>
        <v>2.06</v>
      </c>
      <c r="H177" s="367">
        <f>ROUND(F177*G177,2)</f>
        <v>0</v>
      </c>
      <c r="I177" s="29"/>
      <c r="J177" s="32">
        <v>1.75</v>
      </c>
      <c r="K177" s="67"/>
      <c r="L177" s="47" t="s">
        <v>42</v>
      </c>
      <c r="M177" s="47"/>
      <c r="N177" s="22"/>
      <c r="O177" s="22"/>
      <c r="P177" s="22"/>
      <c r="Q177" s="22"/>
    </row>
    <row r="178" spans="3:17" ht="15" customHeight="1" x14ac:dyDescent="0.3">
      <c r="D178" s="366"/>
      <c r="E178" s="30"/>
      <c r="F178" s="30"/>
      <c r="G178" s="32"/>
      <c r="H178" s="367"/>
      <c r="I178" s="53"/>
      <c r="J178" s="22"/>
      <c r="K178" s="29"/>
      <c r="L178" s="47" t="s">
        <v>43</v>
      </c>
      <c r="M178" s="47"/>
      <c r="N178" s="22"/>
      <c r="O178" s="22"/>
      <c r="P178" s="22"/>
      <c r="Q178" s="22"/>
    </row>
    <row r="179" spans="3:17" ht="15" customHeight="1" x14ac:dyDescent="0.3">
      <c r="D179" s="366" t="s">
        <v>96</v>
      </c>
      <c r="E179" s="30" t="s">
        <v>17</v>
      </c>
      <c r="F179" s="78">
        <v>0.03</v>
      </c>
      <c r="G179" s="32">
        <f>H177</f>
        <v>0</v>
      </c>
      <c r="H179" s="367">
        <f>ROUND((F179*G179),2)</f>
        <v>0</v>
      </c>
      <c r="I179" s="53"/>
      <c r="J179" s="22"/>
      <c r="K179" s="29"/>
      <c r="L179" s="47" t="s">
        <v>44</v>
      </c>
      <c r="M179" s="47"/>
      <c r="N179" s="22"/>
      <c r="O179" s="22"/>
      <c r="P179" s="22"/>
      <c r="Q179" s="22"/>
    </row>
    <row r="180" spans="3:17" ht="15" customHeight="1" thickBot="1" x14ac:dyDescent="0.35">
      <c r="D180" s="418"/>
      <c r="E180" s="68"/>
      <c r="F180" s="68"/>
      <c r="G180" s="69"/>
      <c r="H180" s="367"/>
      <c r="I180" s="22"/>
      <c r="J180" s="22"/>
      <c r="K180" s="22"/>
      <c r="L180" s="22"/>
      <c r="M180" s="22"/>
      <c r="N180" s="22"/>
      <c r="O180" s="22"/>
      <c r="P180" s="22"/>
      <c r="Q180" s="22"/>
    </row>
    <row r="181" spans="3:17" ht="15" customHeight="1" thickBot="1" x14ac:dyDescent="0.35">
      <c r="D181" s="489" t="s">
        <v>23</v>
      </c>
      <c r="E181" s="490"/>
      <c r="F181" s="490"/>
      <c r="G181" s="491"/>
      <c r="H181" s="379">
        <f>H177+H179</f>
        <v>0</v>
      </c>
      <c r="I181" s="22"/>
      <c r="J181" s="22"/>
      <c r="K181" s="22"/>
      <c r="L181" s="22"/>
      <c r="M181" s="22"/>
      <c r="N181" s="22"/>
      <c r="O181" s="22"/>
      <c r="P181" s="22"/>
      <c r="Q181" s="22"/>
    </row>
    <row r="182" spans="3:17" ht="15" customHeight="1" thickBot="1" x14ac:dyDescent="0.35">
      <c r="D182" s="502"/>
      <c r="E182" s="503"/>
      <c r="F182" s="503"/>
      <c r="G182" s="503"/>
      <c r="H182" s="504"/>
      <c r="I182" s="22"/>
      <c r="J182" s="84">
        <f>100*12</f>
        <v>1200</v>
      </c>
      <c r="K182" s="84">
        <f>J168/8</f>
        <v>31.222849298982556</v>
      </c>
      <c r="L182" s="22"/>
      <c r="M182" s="505" t="s">
        <v>5975</v>
      </c>
      <c r="N182" s="503"/>
      <c r="O182" s="503"/>
      <c r="P182" s="503"/>
      <c r="Q182" s="506"/>
    </row>
    <row r="183" spans="3:17" ht="30" customHeight="1" thickBot="1" x14ac:dyDescent="0.35">
      <c r="D183" s="492" t="s">
        <v>9232</v>
      </c>
      <c r="E183" s="493"/>
      <c r="F183" s="493"/>
      <c r="G183" s="494"/>
      <c r="H183" s="401">
        <f>SUM(H148,H155,H172,H181)</f>
        <v>0</v>
      </c>
      <c r="I183" s="62"/>
      <c r="J183" s="204"/>
      <c r="K183" s="22"/>
      <c r="L183" s="22"/>
      <c r="M183" s="22"/>
      <c r="N183" s="22"/>
      <c r="O183" s="22"/>
      <c r="P183" s="22"/>
      <c r="Q183" s="22"/>
    </row>
    <row r="184" spans="3:17" ht="19.95" customHeight="1" x14ac:dyDescent="0.3">
      <c r="D184" s="495" t="str">
        <f>VLOOKUP(C187,INSUMOS!C:O,3,FALSE)</f>
        <v>PÁ CARREGADEIRA</v>
      </c>
      <c r="E184" s="496"/>
      <c r="F184" s="496"/>
      <c r="G184" s="496"/>
      <c r="H184" s="497"/>
      <c r="I184" s="22"/>
      <c r="J184" s="22"/>
      <c r="K184" s="22"/>
      <c r="L184" s="22"/>
      <c r="M184" s="22"/>
      <c r="N184" s="22"/>
      <c r="O184" s="22"/>
      <c r="P184" s="22"/>
      <c r="Q184" s="22"/>
    </row>
    <row r="185" spans="3:17" ht="19.95" customHeight="1" thickBot="1" x14ac:dyDescent="0.35">
      <c r="D185" s="360" t="s">
        <v>33</v>
      </c>
      <c r="E185" s="22"/>
      <c r="F185" s="22"/>
      <c r="G185" s="22"/>
      <c r="H185" s="361"/>
      <c r="I185" s="22"/>
      <c r="J185" s="207">
        <f>H460</f>
        <v>0</v>
      </c>
      <c r="K185" s="22"/>
      <c r="L185" s="22"/>
      <c r="M185" s="22"/>
      <c r="N185" s="22"/>
      <c r="O185" s="22"/>
      <c r="P185" s="22"/>
      <c r="Q185" s="22"/>
    </row>
    <row r="186" spans="3:17" ht="15" customHeight="1" thickBot="1" x14ac:dyDescent="0.35">
      <c r="D186" s="362" t="s">
        <v>6</v>
      </c>
      <c r="E186" s="24" t="s">
        <v>7</v>
      </c>
      <c r="F186" s="24" t="s">
        <v>8</v>
      </c>
      <c r="G186" s="25" t="s">
        <v>9</v>
      </c>
      <c r="H186" s="363" t="s">
        <v>10</v>
      </c>
      <c r="I186" s="62"/>
      <c r="J186" s="22"/>
      <c r="K186" s="22"/>
      <c r="L186" s="22"/>
      <c r="M186" s="22"/>
      <c r="N186" s="22"/>
      <c r="O186" s="22"/>
      <c r="P186" s="22"/>
      <c r="Q186" s="22"/>
    </row>
    <row r="187" spans="3:17" ht="15" customHeight="1" x14ac:dyDescent="0.3">
      <c r="C187" s="201">
        <v>34</v>
      </c>
      <c r="D187" s="406" t="s">
        <v>34</v>
      </c>
      <c r="E187" s="56" t="s">
        <v>35</v>
      </c>
      <c r="F187" s="59"/>
      <c r="G187" s="175">
        <f>J187*(1-$K187)</f>
        <v>99750.000000000015</v>
      </c>
      <c r="H187" s="407">
        <f>ROUND(F187*G187,2)</f>
        <v>0</v>
      </c>
      <c r="I187" s="85"/>
      <c r="J187" s="63" t="str">
        <f>VLOOKUP(C187,INSUMOS!C:I,6,FALSE)</f>
        <v>665.000,00</v>
      </c>
      <c r="K187" s="174">
        <v>0.85</v>
      </c>
      <c r="L187" s="22" t="s">
        <v>5978</v>
      </c>
      <c r="M187" s="22"/>
      <c r="N187" s="22"/>
      <c r="O187" s="22"/>
      <c r="P187" s="22"/>
      <c r="Q187" s="22"/>
    </row>
    <row r="188" spans="3:17" ht="15" customHeight="1" x14ac:dyDescent="0.3">
      <c r="D188" s="406" t="s">
        <v>115</v>
      </c>
      <c r="E188" s="56" t="s">
        <v>17</v>
      </c>
      <c r="F188" s="59">
        <v>100</v>
      </c>
      <c r="G188" s="57">
        <f>H187</f>
        <v>0</v>
      </c>
      <c r="H188" s="407">
        <f>ROUND(G188*(F188/100),2)</f>
        <v>0</v>
      </c>
      <c r="I188" s="58"/>
      <c r="J188" s="63">
        <f>J187*(1-$K$146)</f>
        <v>365750.00000000006</v>
      </c>
      <c r="K188" s="174">
        <v>0.45</v>
      </c>
      <c r="L188" s="22" t="s">
        <v>5979</v>
      </c>
      <c r="M188" s="22"/>
      <c r="N188" s="22"/>
      <c r="O188" s="22"/>
      <c r="P188" s="22"/>
      <c r="Q188" s="22"/>
    </row>
    <row r="189" spans="3:17" ht="15" customHeight="1" thickBot="1" x14ac:dyDescent="0.35">
      <c r="D189" s="406" t="s">
        <v>36</v>
      </c>
      <c r="E189" s="56" t="s">
        <v>11</v>
      </c>
      <c r="F189" s="59">
        <v>12</v>
      </c>
      <c r="G189" s="57">
        <f>H188</f>
        <v>0</v>
      </c>
      <c r="H189" s="407">
        <f>ROUND(G189/F189,2)</f>
        <v>0</v>
      </c>
      <c r="I189" s="58"/>
      <c r="J189" s="22"/>
      <c r="K189" s="22"/>
      <c r="L189" s="22"/>
      <c r="M189" s="22"/>
      <c r="N189" s="22"/>
      <c r="O189" s="22"/>
      <c r="P189" s="22"/>
      <c r="Q189" s="22"/>
    </row>
    <row r="190" spans="3:17" ht="15" customHeight="1" thickBot="1" x14ac:dyDescent="0.35">
      <c r="D190" s="499" t="s">
        <v>23</v>
      </c>
      <c r="E190" s="500"/>
      <c r="F190" s="500"/>
      <c r="G190" s="501"/>
      <c r="H190" s="372">
        <f>H189</f>
        <v>0</v>
      </c>
      <c r="I190" s="22"/>
      <c r="J190" s="22"/>
      <c r="K190" s="22"/>
      <c r="L190" s="22"/>
      <c r="M190" s="22"/>
      <c r="N190" s="22"/>
      <c r="O190" s="22"/>
      <c r="P190" s="22"/>
      <c r="Q190" s="22"/>
    </row>
    <row r="191" spans="3:17" ht="15" customHeight="1" thickBot="1" x14ac:dyDescent="0.35">
      <c r="D191" s="507"/>
      <c r="E191" s="508"/>
      <c r="F191" s="508"/>
      <c r="G191" s="508"/>
      <c r="H191" s="509"/>
      <c r="I191" s="22"/>
      <c r="J191" s="22"/>
      <c r="K191" s="22"/>
      <c r="L191" s="22"/>
      <c r="M191" s="22"/>
      <c r="N191" s="22"/>
      <c r="O191" s="22"/>
      <c r="P191" s="22"/>
      <c r="Q191" s="22"/>
    </row>
    <row r="192" spans="3:17" ht="15" customHeight="1" x14ac:dyDescent="0.3">
      <c r="D192" s="408"/>
      <c r="E192" s="409"/>
      <c r="F192" s="409"/>
      <c r="G192" s="409"/>
      <c r="H192" s="410"/>
      <c r="I192" s="58"/>
      <c r="J192" s="58"/>
      <c r="K192" s="58"/>
      <c r="L192" s="58"/>
      <c r="M192" s="58"/>
      <c r="N192" s="58"/>
      <c r="O192" s="58"/>
      <c r="P192" s="58"/>
      <c r="Q192" s="58"/>
    </row>
    <row r="193" spans="4:17" ht="15" customHeight="1" thickBot="1" x14ac:dyDescent="0.35">
      <c r="D193" s="360" t="s">
        <v>37</v>
      </c>
      <c r="E193" s="22"/>
      <c r="F193" s="22"/>
      <c r="G193" s="22"/>
      <c r="H193" s="361"/>
      <c r="I193" s="58"/>
      <c r="J193" s="22"/>
      <c r="K193" s="22"/>
      <c r="L193" s="22"/>
      <c r="M193" s="22"/>
      <c r="N193" s="22"/>
      <c r="O193" s="22"/>
      <c r="P193" s="22"/>
      <c r="Q193" s="22"/>
    </row>
    <row r="194" spans="4:17" ht="15" customHeight="1" thickBot="1" x14ac:dyDescent="0.35">
      <c r="D194" s="362" t="s">
        <v>6</v>
      </c>
      <c r="E194" s="24" t="s">
        <v>7</v>
      </c>
      <c r="F194" s="24" t="s">
        <v>8</v>
      </c>
      <c r="G194" s="25" t="s">
        <v>9</v>
      </c>
      <c r="H194" s="363" t="s">
        <v>10</v>
      </c>
      <c r="I194" s="55"/>
      <c r="J194" s="22"/>
      <c r="K194" s="22"/>
      <c r="L194" s="22"/>
      <c r="M194" s="22"/>
      <c r="N194" s="22"/>
      <c r="O194" s="22"/>
      <c r="P194" s="22"/>
      <c r="Q194" s="22"/>
    </row>
    <row r="195" spans="4:17" ht="15" customHeight="1" x14ac:dyDescent="0.3">
      <c r="D195" s="406" t="s">
        <v>38</v>
      </c>
      <c r="E195" s="56" t="s">
        <v>35</v>
      </c>
      <c r="F195" s="59">
        <f>F187</f>
        <v>0</v>
      </c>
      <c r="G195" s="63">
        <f>G187</f>
        <v>99750.000000000015</v>
      </c>
      <c r="H195" s="407">
        <f>ROUND(F195*G195,2)</f>
        <v>0</v>
      </c>
      <c r="I195" s="33"/>
      <c r="J195" s="22"/>
      <c r="K195" s="22"/>
      <c r="L195" s="22"/>
      <c r="M195" s="22"/>
      <c r="N195" s="22"/>
      <c r="O195" s="22"/>
      <c r="P195" s="22"/>
      <c r="Q195" s="22"/>
    </row>
    <row r="196" spans="4:17" ht="15" customHeight="1" thickBot="1" x14ac:dyDescent="0.35">
      <c r="D196" s="406" t="s">
        <v>39</v>
      </c>
      <c r="E196" s="56" t="s">
        <v>17</v>
      </c>
      <c r="F196" s="61">
        <v>0.5</v>
      </c>
      <c r="G196" s="57">
        <f>H195</f>
        <v>0</v>
      </c>
      <c r="H196" s="407">
        <f>ROUND(G196*(F196/100),2)</f>
        <v>0</v>
      </c>
      <c r="I196" s="33"/>
      <c r="J196" s="22"/>
      <c r="K196" s="22"/>
      <c r="L196" s="22"/>
      <c r="M196" s="22"/>
      <c r="N196" s="22"/>
      <c r="O196" s="22"/>
      <c r="P196" s="22"/>
      <c r="Q196" s="22"/>
    </row>
    <row r="197" spans="4:17" ht="15" customHeight="1" thickBot="1" x14ac:dyDescent="0.35">
      <c r="D197" s="489" t="s">
        <v>23</v>
      </c>
      <c r="E197" s="490"/>
      <c r="F197" s="490"/>
      <c r="G197" s="491"/>
      <c r="H197" s="379">
        <f>H196</f>
        <v>0</v>
      </c>
      <c r="I197" s="33"/>
      <c r="J197" s="22"/>
      <c r="K197" s="22"/>
      <c r="L197" s="22"/>
      <c r="M197" s="22"/>
      <c r="N197" s="22"/>
      <c r="O197" s="22"/>
      <c r="P197" s="22"/>
      <c r="Q197" s="22"/>
    </row>
    <row r="198" spans="4:17" ht="15" customHeight="1" thickBot="1" x14ac:dyDescent="0.35">
      <c r="D198" s="360" t="s">
        <v>93</v>
      </c>
      <c r="E198" s="22"/>
      <c r="F198" s="22"/>
      <c r="G198" s="22"/>
      <c r="H198" s="361"/>
      <c r="I198" s="22"/>
      <c r="J198" s="22"/>
      <c r="K198" s="22"/>
      <c r="L198" s="22"/>
      <c r="M198" s="22"/>
      <c r="N198" s="22"/>
      <c r="O198" s="22"/>
      <c r="P198" s="22"/>
      <c r="Q198" s="22"/>
    </row>
    <row r="199" spans="4:17" ht="15" customHeight="1" thickBot="1" x14ac:dyDescent="0.35">
      <c r="D199" s="362" t="s">
        <v>6</v>
      </c>
      <c r="E199" s="24" t="s">
        <v>7</v>
      </c>
      <c r="F199" s="24" t="s">
        <v>8</v>
      </c>
      <c r="G199" s="25" t="s">
        <v>9</v>
      </c>
      <c r="H199" s="363" t="s">
        <v>10</v>
      </c>
      <c r="I199" s="55"/>
      <c r="J199" s="22"/>
      <c r="K199" s="22"/>
      <c r="L199" s="22"/>
      <c r="M199" s="22"/>
      <c r="N199" s="22"/>
      <c r="O199" s="22"/>
      <c r="P199" s="22"/>
      <c r="Q199" s="22"/>
    </row>
    <row r="200" spans="4:17" ht="15" customHeight="1" x14ac:dyDescent="0.3">
      <c r="D200" s="406" t="s">
        <v>34</v>
      </c>
      <c r="E200" s="56" t="s">
        <v>35</v>
      </c>
      <c r="F200" s="59">
        <f>F195</f>
        <v>0</v>
      </c>
      <c r="G200" s="63">
        <f>G187</f>
        <v>99750.000000000015</v>
      </c>
      <c r="H200" s="411">
        <f>ROUND(F200*G200,2)</f>
        <v>0</v>
      </c>
      <c r="I200" s="22"/>
      <c r="J200" s="22"/>
      <c r="K200" s="22"/>
      <c r="L200" s="22"/>
      <c r="M200" s="22"/>
      <c r="N200" s="22"/>
      <c r="O200" s="22"/>
      <c r="P200" s="22"/>
      <c r="Q200" s="22"/>
    </row>
    <row r="201" spans="4:17" ht="15" customHeight="1" x14ac:dyDescent="0.3">
      <c r="D201" s="406" t="s">
        <v>114</v>
      </c>
      <c r="E201" s="56" t="s">
        <v>17</v>
      </c>
      <c r="F201" s="59">
        <v>1</v>
      </c>
      <c r="G201" s="57">
        <f>H200</f>
        <v>0</v>
      </c>
      <c r="H201" s="407">
        <f>ROUND((G201*F201)/100,2)</f>
        <v>0</v>
      </c>
      <c r="I201" s="22"/>
      <c r="J201" s="64"/>
      <c r="K201" s="22"/>
      <c r="L201" s="22"/>
      <c r="M201" s="22"/>
      <c r="N201" s="22"/>
      <c r="O201" s="22"/>
      <c r="P201" s="22"/>
      <c r="Q201" s="22"/>
    </row>
    <row r="202" spans="4:17" ht="15" customHeight="1" x14ac:dyDescent="0.3">
      <c r="D202" s="406" t="s">
        <v>5972</v>
      </c>
      <c r="E202" s="56" t="s">
        <v>5963</v>
      </c>
      <c r="F202" s="59">
        <v>1</v>
      </c>
      <c r="G202" s="57">
        <f>H201/12</f>
        <v>0</v>
      </c>
      <c r="H202" s="407">
        <f>F202*G202</f>
        <v>0</v>
      </c>
      <c r="I202" s="22"/>
      <c r="J202" s="64"/>
      <c r="K202" s="22"/>
      <c r="L202" s="22"/>
      <c r="M202" s="22"/>
      <c r="N202" s="22"/>
      <c r="O202" s="22"/>
      <c r="P202" s="22"/>
      <c r="Q202" s="22"/>
    </row>
    <row r="203" spans="4:17" ht="15" customHeight="1" x14ac:dyDescent="0.3">
      <c r="D203" s="406" t="s">
        <v>85</v>
      </c>
      <c r="E203" s="56"/>
      <c r="F203" s="56"/>
      <c r="G203" s="57"/>
      <c r="H203" s="412"/>
      <c r="I203" s="22"/>
      <c r="J203" s="22"/>
      <c r="K203" s="22"/>
      <c r="L203" s="22"/>
      <c r="M203" s="22"/>
      <c r="N203" s="22"/>
      <c r="O203" s="22"/>
      <c r="P203" s="22"/>
      <c r="Q203" s="22"/>
    </row>
    <row r="204" spans="4:17" ht="15" customHeight="1" x14ac:dyDescent="0.3">
      <c r="D204" s="406" t="s">
        <v>79</v>
      </c>
      <c r="E204" s="56" t="s">
        <v>35</v>
      </c>
      <c r="F204" s="123">
        <v>1</v>
      </c>
      <c r="G204" s="173">
        <v>1650</v>
      </c>
      <c r="H204" s="407">
        <f>F204*G204</f>
        <v>1650</v>
      </c>
      <c r="I204" s="22"/>
      <c r="J204" s="22"/>
      <c r="K204" s="22"/>
      <c r="L204" s="22"/>
      <c r="M204" s="22"/>
      <c r="N204" s="22"/>
      <c r="O204" s="22"/>
      <c r="P204" s="22"/>
      <c r="Q204" s="22"/>
    </row>
    <row r="205" spans="4:17" ht="15" customHeight="1" x14ac:dyDescent="0.3">
      <c r="D205" s="406" t="s">
        <v>80</v>
      </c>
      <c r="E205" s="56" t="s">
        <v>35</v>
      </c>
      <c r="F205" s="59">
        <f>F204*3</f>
        <v>3</v>
      </c>
      <c r="G205" s="57">
        <v>300</v>
      </c>
      <c r="H205" s="407">
        <f>F205*G205</f>
        <v>900</v>
      </c>
      <c r="I205" s="22"/>
      <c r="J205" s="22"/>
      <c r="K205" s="22"/>
      <c r="L205" s="22"/>
      <c r="M205" s="22"/>
      <c r="N205" s="22"/>
      <c r="O205" s="22"/>
      <c r="P205" s="22"/>
      <c r="Q205" s="22"/>
    </row>
    <row r="206" spans="4:17" ht="15" customHeight="1" x14ac:dyDescent="0.3">
      <c r="D206" s="406" t="s">
        <v>88</v>
      </c>
      <c r="E206" s="56"/>
      <c r="F206" s="59"/>
      <c r="G206" s="57"/>
      <c r="H206" s="407">
        <f>SUM(H204:H205)*F195</f>
        <v>0</v>
      </c>
      <c r="I206" s="22"/>
      <c r="J206" s="22"/>
      <c r="K206" s="22"/>
      <c r="L206" s="22"/>
      <c r="M206" s="22"/>
      <c r="N206" s="22"/>
      <c r="O206" s="22"/>
      <c r="P206" s="22"/>
      <c r="Q206" s="22"/>
    </row>
    <row r="207" spans="4:17" ht="15" customHeight="1" x14ac:dyDescent="0.3">
      <c r="D207" s="406" t="s">
        <v>86</v>
      </c>
      <c r="E207" s="56" t="s">
        <v>87</v>
      </c>
      <c r="F207" s="56"/>
      <c r="G207" s="59">
        <v>80000</v>
      </c>
      <c r="H207" s="407"/>
      <c r="I207" s="22"/>
      <c r="J207" s="22"/>
      <c r="K207" s="22"/>
      <c r="L207" s="22"/>
      <c r="M207" s="22"/>
      <c r="N207" s="22"/>
      <c r="O207" s="22"/>
      <c r="P207" s="22"/>
      <c r="Q207" s="22"/>
    </row>
    <row r="208" spans="4:17" ht="15" customHeight="1" x14ac:dyDescent="0.3">
      <c r="D208" s="406" t="s">
        <v>89</v>
      </c>
      <c r="E208" s="59"/>
      <c r="F208" s="59"/>
      <c r="G208" s="57"/>
      <c r="H208" s="407">
        <f>ROUND(H206/G207,2)</f>
        <v>0</v>
      </c>
      <c r="I208" s="22"/>
      <c r="J208" s="22"/>
      <c r="K208" s="22"/>
      <c r="L208" s="22"/>
      <c r="M208" s="22"/>
      <c r="N208" s="22"/>
      <c r="O208" s="22"/>
      <c r="P208" s="22"/>
    </row>
    <row r="209" spans="3:21" ht="15" customHeight="1" x14ac:dyDescent="0.3">
      <c r="D209" s="406" t="s">
        <v>90</v>
      </c>
      <c r="E209" s="56" t="s">
        <v>91</v>
      </c>
      <c r="F209" s="56"/>
      <c r="G209" s="59">
        <f>AVERAGE(J209:K209)</f>
        <v>7.5</v>
      </c>
      <c r="H209" s="407"/>
      <c r="I209" s="22"/>
      <c r="J209" s="22">
        <v>5</v>
      </c>
      <c r="K209" s="22">
        <v>10</v>
      </c>
      <c r="L209" s="22"/>
      <c r="M209" s="22"/>
      <c r="N209" s="22"/>
      <c r="O209" s="22"/>
      <c r="P209" s="22"/>
    </row>
    <row r="210" spans="3:21" ht="15" customHeight="1" x14ac:dyDescent="0.3">
      <c r="D210" s="406" t="s">
        <v>122</v>
      </c>
      <c r="E210" s="56" t="s">
        <v>92</v>
      </c>
      <c r="F210" s="56"/>
      <c r="G210" s="59">
        <f>J210*2*26</f>
        <v>0</v>
      </c>
      <c r="H210" s="407"/>
      <c r="I210" s="22"/>
      <c r="J210" s="84">
        <f>qtd!F67/1000</f>
        <v>0</v>
      </c>
      <c r="K210" s="22">
        <v>12</v>
      </c>
      <c r="L210" s="22" t="s">
        <v>5971</v>
      </c>
      <c r="M210" s="22"/>
      <c r="N210" s="22"/>
      <c r="O210" s="22"/>
      <c r="P210" s="22"/>
    </row>
    <row r="211" spans="3:21" ht="15" customHeight="1" x14ac:dyDescent="0.3">
      <c r="D211" s="406" t="s">
        <v>81</v>
      </c>
      <c r="E211" s="56" t="s">
        <v>11</v>
      </c>
      <c r="F211" s="59"/>
      <c r="G211" s="57"/>
      <c r="H211" s="407">
        <f>ROUND(H208*G210,2)</f>
        <v>0</v>
      </c>
      <c r="I211" s="22"/>
      <c r="J211" s="84"/>
      <c r="K211" s="22"/>
      <c r="L211" s="22"/>
      <c r="M211" s="22"/>
      <c r="N211" s="22"/>
      <c r="O211" s="22"/>
      <c r="P211" s="22"/>
    </row>
    <row r="212" spans="3:21" ht="15" customHeight="1" x14ac:dyDescent="0.3">
      <c r="D212" s="406"/>
      <c r="E212" s="56"/>
      <c r="F212" s="59"/>
      <c r="G212" s="57"/>
      <c r="H212" s="407"/>
      <c r="I212" s="22"/>
      <c r="J212" s="22"/>
      <c r="K212" s="22"/>
      <c r="L212" s="22"/>
      <c r="M212" s="22"/>
      <c r="N212" s="22"/>
      <c r="O212" s="22"/>
      <c r="P212" s="22"/>
    </row>
    <row r="213" spans="3:21" ht="15" customHeight="1" thickBot="1" x14ac:dyDescent="0.35">
      <c r="D213" s="413" t="s">
        <v>84</v>
      </c>
      <c r="E213" s="56" t="s">
        <v>11</v>
      </c>
      <c r="F213" s="59">
        <v>1</v>
      </c>
      <c r="G213" s="57">
        <f>H202+H211+H206</f>
        <v>0</v>
      </c>
      <c r="H213" s="407">
        <f>ROUND(G213/F213,2)</f>
        <v>0</v>
      </c>
      <c r="I213" s="22"/>
      <c r="J213" s="22"/>
      <c r="K213" s="22"/>
      <c r="L213" s="22"/>
      <c r="M213" s="22"/>
      <c r="N213" s="22"/>
      <c r="O213" s="22"/>
      <c r="P213" s="22"/>
    </row>
    <row r="214" spans="3:21" ht="15" customHeight="1" thickBot="1" x14ac:dyDescent="0.35">
      <c r="D214" s="499" t="s">
        <v>23</v>
      </c>
      <c r="E214" s="500"/>
      <c r="F214" s="500"/>
      <c r="G214" s="501"/>
      <c r="H214" s="372">
        <f>H213</f>
        <v>0</v>
      </c>
      <c r="I214" s="22"/>
      <c r="J214" s="22"/>
      <c r="K214" s="22"/>
      <c r="L214" s="22"/>
      <c r="M214" s="22"/>
      <c r="N214" s="22"/>
      <c r="O214" s="22"/>
      <c r="P214" s="22"/>
      <c r="Q214" s="22"/>
    </row>
    <row r="215" spans="3:21" ht="15" customHeight="1" thickBot="1" x14ac:dyDescent="0.35">
      <c r="D215" s="502"/>
      <c r="E215" s="503"/>
      <c r="F215" s="503"/>
      <c r="G215" s="503"/>
      <c r="H215" s="504"/>
      <c r="I215" s="43"/>
      <c r="J215" s="43"/>
      <c r="K215" s="43"/>
      <c r="L215" s="60"/>
      <c r="M215" s="22"/>
      <c r="N215" s="22"/>
      <c r="O215" s="22"/>
      <c r="P215" s="22"/>
      <c r="Q215" s="22"/>
      <c r="R215" s="22"/>
      <c r="S215" s="22"/>
      <c r="T215" s="22"/>
      <c r="U215" s="22"/>
    </row>
    <row r="216" spans="3:21" ht="15" customHeight="1" thickBot="1" x14ac:dyDescent="0.35">
      <c r="D216" s="414" t="s">
        <v>94</v>
      </c>
      <c r="E216" s="22"/>
      <c r="F216" s="22"/>
      <c r="G216" s="22"/>
      <c r="H216" s="415"/>
      <c r="I216" s="53"/>
      <c r="J216" s="22"/>
      <c r="K216" s="29"/>
      <c r="L216" s="22"/>
      <c r="M216" s="22"/>
      <c r="N216" s="22"/>
      <c r="O216" s="22"/>
      <c r="P216" s="22"/>
      <c r="Q216" s="22"/>
    </row>
    <row r="217" spans="3:21" ht="15" customHeight="1" thickBot="1" x14ac:dyDescent="0.35">
      <c r="D217" s="362" t="s">
        <v>6</v>
      </c>
      <c r="E217" s="24" t="s">
        <v>7</v>
      </c>
      <c r="F217" s="24" t="s">
        <v>8</v>
      </c>
      <c r="G217" s="25" t="s">
        <v>9</v>
      </c>
      <c r="H217" s="363" t="s">
        <v>10</v>
      </c>
      <c r="I217" s="22"/>
      <c r="J217" s="22"/>
      <c r="K217" s="42"/>
      <c r="L217" s="22"/>
      <c r="M217" s="22"/>
      <c r="N217" s="22"/>
      <c r="O217" s="22"/>
      <c r="P217" s="22"/>
      <c r="Q217" s="22"/>
    </row>
    <row r="218" spans="3:21" ht="15" customHeight="1" x14ac:dyDescent="0.3">
      <c r="C218" s="201">
        <v>39</v>
      </c>
      <c r="D218" s="416" t="s">
        <v>78</v>
      </c>
      <c r="E218" s="65" t="s">
        <v>95</v>
      </c>
      <c r="F218" s="65">
        <v>2.6</v>
      </c>
      <c r="G218" s="169">
        <f>VLOOKUP($C218,INSUMOS!$C:$I,6,)</f>
        <v>5.35</v>
      </c>
      <c r="H218" s="417">
        <f>ROUND(G218/F218,2)</f>
        <v>2.06</v>
      </c>
      <c r="I218" s="22"/>
      <c r="J218" s="66">
        <v>3.4929999999999999</v>
      </c>
      <c r="K218" s="67"/>
      <c r="L218" s="47" t="s">
        <v>41</v>
      </c>
      <c r="M218" s="47"/>
      <c r="N218" s="22"/>
      <c r="O218" s="22"/>
      <c r="P218" s="22"/>
      <c r="Q218" s="22"/>
    </row>
    <row r="219" spans="3:21" ht="15" customHeight="1" x14ac:dyDescent="0.3">
      <c r="D219" s="366" t="s">
        <v>123</v>
      </c>
      <c r="E219" s="30" t="s">
        <v>87</v>
      </c>
      <c r="F219" s="81">
        <f>J224*F187</f>
        <v>0</v>
      </c>
      <c r="G219" s="167">
        <f>H218</f>
        <v>2.06</v>
      </c>
      <c r="H219" s="367">
        <f>ROUND(F219*G219,2)</f>
        <v>0</v>
      </c>
      <c r="I219" s="29"/>
      <c r="J219" s="32">
        <v>1.75</v>
      </c>
      <c r="K219" s="67"/>
      <c r="L219" s="47" t="s">
        <v>42</v>
      </c>
      <c r="M219" s="47"/>
      <c r="N219" s="22"/>
      <c r="O219" s="22"/>
      <c r="P219" s="22"/>
      <c r="Q219" s="22"/>
    </row>
    <row r="220" spans="3:21" ht="15" customHeight="1" x14ac:dyDescent="0.3">
      <c r="D220" s="366"/>
      <c r="E220" s="30"/>
      <c r="F220" s="30"/>
      <c r="G220" s="32"/>
      <c r="H220" s="367"/>
      <c r="I220" s="53"/>
      <c r="J220" s="22"/>
      <c r="K220" s="29"/>
      <c r="L220" s="47" t="s">
        <v>43</v>
      </c>
      <c r="M220" s="47"/>
      <c r="N220" s="22"/>
      <c r="O220" s="22"/>
      <c r="P220" s="22"/>
      <c r="Q220" s="22"/>
    </row>
    <row r="221" spans="3:21" ht="15" customHeight="1" x14ac:dyDescent="0.3">
      <c r="D221" s="366" t="s">
        <v>96</v>
      </c>
      <c r="E221" s="30" t="s">
        <v>17</v>
      </c>
      <c r="F221" s="78">
        <v>0.03</v>
      </c>
      <c r="G221" s="32">
        <f>H219</f>
        <v>0</v>
      </c>
      <c r="H221" s="367">
        <f>ROUND((F221*G221),2)</f>
        <v>0</v>
      </c>
      <c r="I221" s="53"/>
      <c r="J221" s="22"/>
      <c r="K221" s="29"/>
      <c r="L221" s="47" t="s">
        <v>44</v>
      </c>
      <c r="M221" s="47"/>
      <c r="N221" s="22"/>
      <c r="O221" s="22"/>
      <c r="P221" s="22"/>
      <c r="Q221" s="22"/>
    </row>
    <row r="222" spans="3:21" ht="15" customHeight="1" thickBot="1" x14ac:dyDescent="0.35">
      <c r="D222" s="418"/>
      <c r="E222" s="68"/>
      <c r="F222" s="68"/>
      <c r="G222" s="69"/>
      <c r="H222" s="367"/>
      <c r="I222" s="22"/>
      <c r="J222" s="22"/>
      <c r="K222" s="22"/>
      <c r="L222" s="22"/>
      <c r="M222" s="22"/>
      <c r="N222" s="22"/>
      <c r="O222" s="22"/>
      <c r="P222" s="22"/>
      <c r="Q222" s="22"/>
    </row>
    <row r="223" spans="3:21" ht="15" customHeight="1" thickBot="1" x14ac:dyDescent="0.35">
      <c r="D223" s="489" t="s">
        <v>23</v>
      </c>
      <c r="E223" s="490"/>
      <c r="F223" s="490"/>
      <c r="G223" s="491"/>
      <c r="H223" s="379">
        <f>H219+H221</f>
        <v>0</v>
      </c>
      <c r="I223" s="22"/>
      <c r="J223" s="22"/>
      <c r="K223" s="22"/>
      <c r="L223" s="22"/>
      <c r="M223" s="22"/>
      <c r="N223" s="22"/>
      <c r="O223" s="22"/>
      <c r="P223" s="22"/>
      <c r="Q223" s="22"/>
    </row>
    <row r="224" spans="3:21" ht="15" customHeight="1" thickBot="1" x14ac:dyDescent="0.35">
      <c r="D224" s="502"/>
      <c r="E224" s="503"/>
      <c r="F224" s="503"/>
      <c r="G224" s="503"/>
      <c r="H224" s="504"/>
      <c r="I224" s="22"/>
      <c r="J224" s="84">
        <f>(J168*1*12)*20%</f>
        <v>599.47870654046517</v>
      </c>
      <c r="K224" s="84">
        <f>J210/8</f>
        <v>0</v>
      </c>
      <c r="L224" s="22"/>
      <c r="M224" s="505" t="s">
        <v>5975</v>
      </c>
      <c r="N224" s="503"/>
      <c r="O224" s="503"/>
      <c r="P224" s="503"/>
      <c r="Q224" s="506"/>
    </row>
    <row r="225" spans="3:17" ht="30" customHeight="1" thickBot="1" x14ac:dyDescent="0.35">
      <c r="D225" s="492" t="s">
        <v>40</v>
      </c>
      <c r="E225" s="493"/>
      <c r="F225" s="493"/>
      <c r="G225" s="494"/>
      <c r="H225" s="401">
        <f>SUM(H190,H197,H214,H223)</f>
        <v>0</v>
      </c>
      <c r="I225" s="62"/>
      <c r="J225" s="22"/>
      <c r="K225" s="22"/>
      <c r="L225" s="22"/>
      <c r="M225" s="22"/>
      <c r="N225" s="22"/>
      <c r="O225" s="22"/>
      <c r="P225" s="22"/>
      <c r="Q225" s="22"/>
    </row>
    <row r="226" spans="3:17" ht="19.95" customHeight="1" x14ac:dyDescent="0.3">
      <c r="D226" s="495" t="str">
        <f>VLOOKUP(C229,INSUMOS!C:O,3,FALSE)</f>
        <v>CAMINHÃO POLIGUINDASTE</v>
      </c>
      <c r="E226" s="496"/>
      <c r="F226" s="496"/>
      <c r="G226" s="496"/>
      <c r="H226" s="497"/>
      <c r="I226" s="22"/>
      <c r="J226" s="22"/>
      <c r="K226" s="22"/>
      <c r="L226" s="22"/>
      <c r="M226" s="22"/>
      <c r="N226" s="22"/>
      <c r="O226" s="22"/>
      <c r="P226" s="22"/>
      <c r="Q226" s="22"/>
    </row>
    <row r="227" spans="3:17" ht="19.95" customHeight="1" thickBot="1" x14ac:dyDescent="0.35">
      <c r="D227" s="360" t="s">
        <v>33</v>
      </c>
      <c r="E227" s="22"/>
      <c r="F227" s="22"/>
      <c r="G227" s="22"/>
      <c r="H227" s="361"/>
      <c r="I227" s="22"/>
      <c r="J227" s="207">
        <f>H502</f>
        <v>0</v>
      </c>
      <c r="K227" s="22"/>
      <c r="L227" s="22"/>
      <c r="M227" s="22"/>
      <c r="N227" s="22"/>
      <c r="O227" s="22"/>
      <c r="P227" s="22"/>
      <c r="Q227" s="22"/>
    </row>
    <row r="228" spans="3:17" ht="15" customHeight="1" thickBot="1" x14ac:dyDescent="0.35">
      <c r="D228" s="362" t="s">
        <v>6</v>
      </c>
      <c r="E228" s="24" t="s">
        <v>7</v>
      </c>
      <c r="F228" s="24" t="s">
        <v>8</v>
      </c>
      <c r="G228" s="25" t="s">
        <v>9</v>
      </c>
      <c r="H228" s="363" t="s">
        <v>10</v>
      </c>
      <c r="I228" s="62"/>
      <c r="J228" s="22"/>
      <c r="K228" s="22"/>
      <c r="L228" s="22"/>
      <c r="M228" s="22"/>
      <c r="N228" s="22"/>
      <c r="O228" s="22"/>
      <c r="P228" s="22"/>
      <c r="Q228" s="22"/>
    </row>
    <row r="229" spans="3:17" ht="15" customHeight="1" x14ac:dyDescent="0.3">
      <c r="C229" s="201">
        <v>61</v>
      </c>
      <c r="D229" s="406" t="s">
        <v>34</v>
      </c>
      <c r="E229" s="56" t="s">
        <v>35</v>
      </c>
      <c r="F229" s="59"/>
      <c r="G229" s="175">
        <f>J229*(1-$K229)</f>
        <v>69827.353500000012</v>
      </c>
      <c r="H229" s="407">
        <f>ROUND(F229*G229,2)</f>
        <v>0</v>
      </c>
      <c r="I229" s="85"/>
      <c r="J229" s="63">
        <f>VLOOKUP(C229,INSUMOS!C:I,6,FALSE)</f>
        <v>465515.69</v>
      </c>
      <c r="K229" s="174">
        <v>0.85</v>
      </c>
      <c r="L229" s="22" t="s">
        <v>5978</v>
      </c>
      <c r="M229" s="22"/>
      <c r="N229" s="22"/>
      <c r="O229" s="22"/>
      <c r="P229" s="22"/>
      <c r="Q229" s="22"/>
    </row>
    <row r="230" spans="3:17" ht="15" customHeight="1" x14ac:dyDescent="0.3">
      <c r="D230" s="406" t="s">
        <v>115</v>
      </c>
      <c r="E230" s="56" t="s">
        <v>17</v>
      </c>
      <c r="F230" s="59">
        <v>100</v>
      </c>
      <c r="G230" s="57">
        <f>H229</f>
        <v>0</v>
      </c>
      <c r="H230" s="407">
        <f>ROUND(G230*(F230/100),2)</f>
        <v>0</v>
      </c>
      <c r="I230" s="58"/>
      <c r="J230" s="63">
        <f>J229*(1-$K$146)</f>
        <v>256033.62950000001</v>
      </c>
      <c r="K230" s="174">
        <v>0.45</v>
      </c>
      <c r="L230" s="22" t="s">
        <v>5979</v>
      </c>
      <c r="M230" s="22"/>
      <c r="N230" s="22"/>
      <c r="O230" s="22"/>
      <c r="P230" s="22"/>
      <c r="Q230" s="22"/>
    </row>
    <row r="231" spans="3:17" ht="15" customHeight="1" thickBot="1" x14ac:dyDescent="0.35">
      <c r="D231" s="406" t="s">
        <v>36</v>
      </c>
      <c r="E231" s="56" t="s">
        <v>11</v>
      </c>
      <c r="F231" s="59">
        <v>12</v>
      </c>
      <c r="G231" s="57">
        <f>H230</f>
        <v>0</v>
      </c>
      <c r="H231" s="407">
        <f>ROUND(G231/F231,2)</f>
        <v>0</v>
      </c>
      <c r="I231" s="58"/>
      <c r="J231" s="22"/>
      <c r="K231" s="22"/>
      <c r="L231" s="22"/>
      <c r="M231" s="22"/>
      <c r="N231" s="22"/>
      <c r="O231" s="22"/>
      <c r="P231" s="22"/>
      <c r="Q231" s="22"/>
    </row>
    <row r="232" spans="3:17" ht="15" customHeight="1" thickBot="1" x14ac:dyDescent="0.35">
      <c r="D232" s="499" t="s">
        <v>23</v>
      </c>
      <c r="E232" s="500"/>
      <c r="F232" s="500"/>
      <c r="G232" s="501"/>
      <c r="H232" s="372">
        <f>H231</f>
        <v>0</v>
      </c>
      <c r="I232" s="22"/>
      <c r="J232" s="22"/>
      <c r="K232" s="22"/>
      <c r="L232" s="22"/>
      <c r="M232" s="22"/>
      <c r="N232" s="22"/>
      <c r="O232" s="22"/>
      <c r="P232" s="22"/>
      <c r="Q232" s="22"/>
    </row>
    <row r="233" spans="3:17" ht="15" customHeight="1" thickBot="1" x14ac:dyDescent="0.35">
      <c r="D233" s="507"/>
      <c r="E233" s="508"/>
      <c r="F233" s="508"/>
      <c r="G233" s="508"/>
      <c r="H233" s="509"/>
      <c r="I233" s="22"/>
      <c r="J233" s="22"/>
      <c r="K233" s="22"/>
      <c r="L233" s="22"/>
      <c r="M233" s="22"/>
      <c r="N233" s="22"/>
      <c r="O233" s="22"/>
      <c r="P233" s="22"/>
      <c r="Q233" s="22"/>
    </row>
    <row r="234" spans="3:17" ht="15" customHeight="1" x14ac:dyDescent="0.3">
      <c r="D234" s="408"/>
      <c r="E234" s="409"/>
      <c r="F234" s="409"/>
      <c r="G234" s="409"/>
      <c r="H234" s="410"/>
      <c r="I234" s="58"/>
      <c r="J234" s="58"/>
      <c r="K234" s="58"/>
      <c r="L234" s="58"/>
      <c r="M234" s="58"/>
      <c r="N234" s="58"/>
      <c r="O234" s="58"/>
      <c r="P234" s="58"/>
      <c r="Q234" s="58"/>
    </row>
    <row r="235" spans="3:17" ht="15" customHeight="1" thickBot="1" x14ac:dyDescent="0.35">
      <c r="D235" s="360" t="s">
        <v>37</v>
      </c>
      <c r="E235" s="22"/>
      <c r="F235" s="22"/>
      <c r="G235" s="22"/>
      <c r="H235" s="361"/>
      <c r="I235" s="58"/>
      <c r="J235" s="22"/>
      <c r="K235" s="22"/>
      <c r="L235" s="22"/>
      <c r="M235" s="22"/>
      <c r="N235" s="22"/>
      <c r="O235" s="22"/>
      <c r="P235" s="22"/>
      <c r="Q235" s="22"/>
    </row>
    <row r="236" spans="3:17" ht="15" customHeight="1" thickBot="1" x14ac:dyDescent="0.35">
      <c r="D236" s="362" t="s">
        <v>6</v>
      </c>
      <c r="E236" s="24" t="s">
        <v>7</v>
      </c>
      <c r="F236" s="24" t="s">
        <v>8</v>
      </c>
      <c r="G236" s="25" t="s">
        <v>9</v>
      </c>
      <c r="H236" s="363" t="s">
        <v>10</v>
      </c>
      <c r="I236" s="55"/>
      <c r="J236" s="22"/>
      <c r="K236" s="22"/>
      <c r="L236" s="22"/>
      <c r="M236" s="22"/>
      <c r="N236" s="22"/>
      <c r="O236" s="22"/>
      <c r="P236" s="22"/>
      <c r="Q236" s="22"/>
    </row>
    <row r="237" spans="3:17" ht="15" customHeight="1" x14ac:dyDescent="0.3">
      <c r="D237" s="406" t="s">
        <v>38</v>
      </c>
      <c r="E237" s="56" t="s">
        <v>35</v>
      </c>
      <c r="F237" s="59">
        <f>F229</f>
        <v>0</v>
      </c>
      <c r="G237" s="63">
        <f>G229</f>
        <v>69827.353500000012</v>
      </c>
      <c r="H237" s="407">
        <f>ROUND(F237*G237,2)</f>
        <v>0</v>
      </c>
      <c r="I237" s="33"/>
      <c r="J237" s="22"/>
      <c r="K237" s="22"/>
      <c r="L237" s="22"/>
      <c r="M237" s="22"/>
      <c r="N237" s="22"/>
      <c r="O237" s="22"/>
      <c r="P237" s="22"/>
      <c r="Q237" s="22"/>
    </row>
    <row r="238" spans="3:17" ht="15" customHeight="1" thickBot="1" x14ac:dyDescent="0.35">
      <c r="D238" s="406" t="s">
        <v>39</v>
      </c>
      <c r="E238" s="56" t="s">
        <v>17</v>
      </c>
      <c r="F238" s="61">
        <v>0.5</v>
      </c>
      <c r="G238" s="57">
        <f>H237</f>
        <v>0</v>
      </c>
      <c r="H238" s="407">
        <f>ROUND(G238*(F238/100),2)</f>
        <v>0</v>
      </c>
      <c r="I238" s="33"/>
      <c r="J238" s="22"/>
      <c r="K238" s="22"/>
      <c r="L238" s="22"/>
      <c r="M238" s="22"/>
      <c r="N238" s="22"/>
      <c r="O238" s="22"/>
      <c r="P238" s="22"/>
      <c r="Q238" s="22"/>
    </row>
    <row r="239" spans="3:17" ht="15" customHeight="1" thickBot="1" x14ac:dyDescent="0.35">
      <c r="D239" s="489" t="s">
        <v>23</v>
      </c>
      <c r="E239" s="490"/>
      <c r="F239" s="490"/>
      <c r="G239" s="491"/>
      <c r="H239" s="379">
        <f>H238</f>
        <v>0</v>
      </c>
      <c r="I239" s="33"/>
      <c r="J239" s="22"/>
      <c r="K239" s="22"/>
      <c r="L239" s="22"/>
      <c r="M239" s="22"/>
      <c r="N239" s="22"/>
      <c r="O239" s="22"/>
      <c r="P239" s="22"/>
      <c r="Q239" s="22"/>
    </row>
    <row r="240" spans="3:17" ht="15" customHeight="1" thickBot="1" x14ac:dyDescent="0.35">
      <c r="D240" s="360" t="s">
        <v>93</v>
      </c>
      <c r="E240" s="22"/>
      <c r="F240" s="22"/>
      <c r="G240" s="22"/>
      <c r="H240" s="361"/>
      <c r="I240" s="22"/>
      <c r="J240" s="22"/>
      <c r="K240" s="22"/>
      <c r="L240" s="22"/>
      <c r="M240" s="22"/>
      <c r="N240" s="22"/>
      <c r="O240" s="22"/>
      <c r="P240" s="22"/>
      <c r="Q240" s="22"/>
    </row>
    <row r="241" spans="4:17" ht="15" customHeight="1" thickBot="1" x14ac:dyDescent="0.35">
      <c r="D241" s="362" t="s">
        <v>6</v>
      </c>
      <c r="E241" s="24" t="s">
        <v>7</v>
      </c>
      <c r="F241" s="24" t="s">
        <v>8</v>
      </c>
      <c r="G241" s="25" t="s">
        <v>9</v>
      </c>
      <c r="H241" s="363" t="s">
        <v>10</v>
      </c>
      <c r="I241" s="55"/>
      <c r="J241" s="22"/>
      <c r="K241" s="22"/>
      <c r="L241" s="22"/>
      <c r="M241" s="22"/>
      <c r="N241" s="22"/>
      <c r="O241" s="22"/>
      <c r="P241" s="22"/>
      <c r="Q241" s="22"/>
    </row>
    <row r="242" spans="4:17" ht="15" customHeight="1" x14ac:dyDescent="0.3">
      <c r="D242" s="406" t="s">
        <v>34</v>
      </c>
      <c r="E242" s="56" t="s">
        <v>35</v>
      </c>
      <c r="F242" s="59">
        <f>F237</f>
        <v>0</v>
      </c>
      <c r="G242" s="63">
        <f>G229</f>
        <v>69827.353500000012</v>
      </c>
      <c r="H242" s="411">
        <f>ROUND(F242*G242,2)</f>
        <v>0</v>
      </c>
      <c r="I242" s="22"/>
      <c r="J242" s="22"/>
      <c r="K242" s="22"/>
      <c r="L242" s="22"/>
      <c r="M242" s="22"/>
      <c r="N242" s="22"/>
      <c r="O242" s="22"/>
      <c r="P242" s="22"/>
      <c r="Q242" s="22"/>
    </row>
    <row r="243" spans="4:17" ht="15" customHeight="1" x14ac:dyDescent="0.3">
      <c r="D243" s="406" t="s">
        <v>114</v>
      </c>
      <c r="E243" s="56" t="s">
        <v>17</v>
      </c>
      <c r="F243" s="59">
        <v>1</v>
      </c>
      <c r="G243" s="57">
        <f>H242</f>
        <v>0</v>
      </c>
      <c r="H243" s="407">
        <f>ROUND((G243*F243)/100,2)</f>
        <v>0</v>
      </c>
      <c r="I243" s="22"/>
      <c r="J243" s="64"/>
      <c r="K243" s="22"/>
      <c r="L243" s="22"/>
      <c r="M243" s="22"/>
      <c r="N243" s="22"/>
      <c r="O243" s="22"/>
      <c r="P243" s="22"/>
      <c r="Q243" s="22"/>
    </row>
    <row r="244" spans="4:17" ht="15" customHeight="1" x14ac:dyDescent="0.3">
      <c r="D244" s="406" t="s">
        <v>5972</v>
      </c>
      <c r="E244" s="56" t="s">
        <v>5963</v>
      </c>
      <c r="F244" s="59">
        <v>1</v>
      </c>
      <c r="G244" s="57">
        <f>H243/12</f>
        <v>0</v>
      </c>
      <c r="H244" s="407">
        <f>F244*G244</f>
        <v>0</v>
      </c>
      <c r="I244" s="22"/>
      <c r="J244" s="64"/>
      <c r="K244" s="22"/>
      <c r="L244" s="22"/>
      <c r="M244" s="22"/>
      <c r="N244" s="22"/>
      <c r="O244" s="22"/>
      <c r="P244" s="22"/>
      <c r="Q244" s="22"/>
    </row>
    <row r="245" spans="4:17" ht="15" customHeight="1" x14ac:dyDescent="0.3">
      <c r="D245" s="406" t="s">
        <v>85</v>
      </c>
      <c r="E245" s="56"/>
      <c r="F245" s="56"/>
      <c r="G245" s="57"/>
      <c r="H245" s="412"/>
      <c r="I245" s="22"/>
      <c r="J245" s="22"/>
      <c r="K245" s="22"/>
      <c r="L245" s="22"/>
      <c r="M245" s="22"/>
      <c r="N245" s="22"/>
      <c r="O245" s="22"/>
      <c r="P245" s="22"/>
      <c r="Q245" s="22"/>
    </row>
    <row r="246" spans="4:17" ht="15" customHeight="1" x14ac:dyDescent="0.3">
      <c r="D246" s="406" t="s">
        <v>79</v>
      </c>
      <c r="E246" s="56" t="s">
        <v>35</v>
      </c>
      <c r="F246" s="123">
        <v>1</v>
      </c>
      <c r="G246" s="173">
        <v>1650</v>
      </c>
      <c r="H246" s="407">
        <f>F246*G246</f>
        <v>1650</v>
      </c>
      <c r="I246" s="22"/>
      <c r="J246" s="22"/>
      <c r="K246" s="22"/>
      <c r="L246" s="22"/>
      <c r="M246" s="22"/>
      <c r="N246" s="22"/>
      <c r="O246" s="22"/>
      <c r="P246" s="22"/>
      <c r="Q246" s="22"/>
    </row>
    <row r="247" spans="4:17" ht="15" customHeight="1" x14ac:dyDescent="0.3">
      <c r="D247" s="406" t="s">
        <v>80</v>
      </c>
      <c r="E247" s="56" t="s">
        <v>35</v>
      </c>
      <c r="F247" s="59">
        <f>F246*3</f>
        <v>3</v>
      </c>
      <c r="G247" s="57">
        <v>300</v>
      </c>
      <c r="H247" s="407">
        <f>F247*G247</f>
        <v>900</v>
      </c>
      <c r="I247" s="22"/>
      <c r="J247" s="22"/>
      <c r="K247" s="22"/>
      <c r="L247" s="22"/>
      <c r="M247" s="22"/>
      <c r="N247" s="22"/>
      <c r="O247" s="22"/>
      <c r="P247" s="22"/>
      <c r="Q247" s="22"/>
    </row>
    <row r="248" spans="4:17" ht="15" customHeight="1" x14ac:dyDescent="0.3">
      <c r="D248" s="406" t="s">
        <v>88</v>
      </c>
      <c r="E248" s="56"/>
      <c r="F248" s="59"/>
      <c r="G248" s="57"/>
      <c r="H248" s="407">
        <f>SUM(H246:H247)*F229</f>
        <v>0</v>
      </c>
      <c r="I248" s="22"/>
      <c r="J248" s="22"/>
      <c r="K248" s="22"/>
      <c r="L248" s="22"/>
      <c r="M248" s="22"/>
      <c r="N248" s="22"/>
      <c r="O248" s="22"/>
      <c r="P248" s="22"/>
      <c r="Q248" s="22"/>
    </row>
    <row r="249" spans="4:17" ht="15" customHeight="1" x14ac:dyDescent="0.3">
      <c r="D249" s="406" t="s">
        <v>86</v>
      </c>
      <c r="E249" s="56" t="s">
        <v>87</v>
      </c>
      <c r="F249" s="56"/>
      <c r="G249" s="59">
        <v>80000</v>
      </c>
      <c r="H249" s="407"/>
      <c r="I249" s="22"/>
      <c r="J249" s="22"/>
      <c r="K249" s="22"/>
      <c r="L249" s="22"/>
      <c r="M249" s="22"/>
      <c r="N249" s="22"/>
      <c r="O249" s="22"/>
      <c r="P249" s="22"/>
      <c r="Q249" s="22"/>
    </row>
    <row r="250" spans="4:17" ht="15" customHeight="1" x14ac:dyDescent="0.3">
      <c r="D250" s="406" t="s">
        <v>89</v>
      </c>
      <c r="E250" s="59"/>
      <c r="F250" s="59"/>
      <c r="G250" s="57"/>
      <c r="H250" s="407">
        <f>ROUND(H248/G249,2)</f>
        <v>0</v>
      </c>
      <c r="I250" s="22"/>
      <c r="J250" s="22"/>
      <c r="K250" s="22"/>
      <c r="L250" s="22"/>
      <c r="M250" s="22"/>
      <c r="N250" s="22"/>
      <c r="O250" s="22"/>
      <c r="P250" s="22"/>
    </row>
    <row r="251" spans="4:17" ht="15" customHeight="1" x14ac:dyDescent="0.3">
      <c r="D251" s="406" t="s">
        <v>90</v>
      </c>
      <c r="E251" s="56" t="s">
        <v>91</v>
      </c>
      <c r="F251" s="56"/>
      <c r="G251" s="59">
        <f>AVERAGE(J251:K251)</f>
        <v>7.5</v>
      </c>
      <c r="H251" s="407"/>
      <c r="I251" s="22"/>
      <c r="J251" s="22">
        <v>5</v>
      </c>
      <c r="K251" s="22">
        <v>10</v>
      </c>
      <c r="L251" s="22"/>
      <c r="M251" s="22"/>
      <c r="N251" s="22"/>
      <c r="O251" s="22"/>
      <c r="P251" s="22"/>
    </row>
    <row r="252" spans="4:17" ht="15" customHeight="1" x14ac:dyDescent="0.3">
      <c r="D252" s="406" t="s">
        <v>122</v>
      </c>
      <c r="E252" s="56" t="s">
        <v>92</v>
      </c>
      <c r="F252" s="56"/>
      <c r="G252" s="59">
        <f>J252*2*26</f>
        <v>0</v>
      </c>
      <c r="H252" s="407"/>
      <c r="I252" s="22"/>
      <c r="J252" s="84">
        <f>qtd!F109/1000</f>
        <v>0</v>
      </c>
      <c r="K252" s="22">
        <v>12</v>
      </c>
      <c r="L252" s="22" t="s">
        <v>5971</v>
      </c>
      <c r="M252" s="22"/>
      <c r="N252" s="22"/>
      <c r="O252" s="22"/>
      <c r="P252" s="22"/>
    </row>
    <row r="253" spans="4:17" ht="15" customHeight="1" x14ac:dyDescent="0.3">
      <c r="D253" s="406" t="s">
        <v>81</v>
      </c>
      <c r="E253" s="56" t="s">
        <v>11</v>
      </c>
      <c r="F253" s="59"/>
      <c r="G253" s="57"/>
      <c r="H253" s="407">
        <f>ROUND(H250*G252,2)</f>
        <v>0</v>
      </c>
      <c r="I253" s="22"/>
      <c r="J253" s="84"/>
      <c r="K253" s="22"/>
      <c r="L253" s="22"/>
      <c r="M253" s="22"/>
      <c r="N253" s="22"/>
      <c r="O253" s="22"/>
      <c r="P253" s="22"/>
    </row>
    <row r="254" spans="4:17" ht="15" customHeight="1" x14ac:dyDescent="0.3">
      <c r="D254" s="406"/>
      <c r="E254" s="56"/>
      <c r="F254" s="59"/>
      <c r="G254" s="57"/>
      <c r="H254" s="407"/>
      <c r="I254" s="22"/>
      <c r="J254" s="22"/>
      <c r="K254" s="22"/>
      <c r="L254" s="22"/>
      <c r="M254" s="22"/>
      <c r="N254" s="22"/>
      <c r="O254" s="22"/>
      <c r="P254" s="22"/>
    </row>
    <row r="255" spans="4:17" ht="15" customHeight="1" thickBot="1" x14ac:dyDescent="0.35">
      <c r="D255" s="413" t="s">
        <v>84</v>
      </c>
      <c r="E255" s="56" t="s">
        <v>11</v>
      </c>
      <c r="F255" s="59">
        <v>1</v>
      </c>
      <c r="G255" s="57">
        <f>H244+H253+H248</f>
        <v>0</v>
      </c>
      <c r="H255" s="407">
        <f>ROUND(G255/F255,2)</f>
        <v>0</v>
      </c>
      <c r="I255" s="22"/>
      <c r="J255" s="22"/>
      <c r="K255" s="22"/>
      <c r="L255" s="22"/>
      <c r="M255" s="22"/>
      <c r="N255" s="22"/>
      <c r="O255" s="22"/>
      <c r="P255" s="22"/>
    </row>
    <row r="256" spans="4:17" ht="15" customHeight="1" thickBot="1" x14ac:dyDescent="0.35">
      <c r="D256" s="499" t="s">
        <v>23</v>
      </c>
      <c r="E256" s="500"/>
      <c r="F256" s="500"/>
      <c r="G256" s="501"/>
      <c r="H256" s="372">
        <f>H255</f>
        <v>0</v>
      </c>
      <c r="I256" s="22"/>
      <c r="J256" s="22"/>
      <c r="K256" s="22"/>
      <c r="L256" s="22"/>
      <c r="M256" s="22"/>
      <c r="N256" s="22"/>
      <c r="O256" s="22"/>
      <c r="P256" s="22"/>
      <c r="Q256" s="22"/>
    </row>
    <row r="257" spans="3:21" ht="15" customHeight="1" thickBot="1" x14ac:dyDescent="0.35">
      <c r="D257" s="502" t="s">
        <v>5975</v>
      </c>
      <c r="E257" s="503"/>
      <c r="F257" s="503"/>
      <c r="G257" s="503"/>
      <c r="H257" s="504"/>
      <c r="I257" s="43"/>
      <c r="J257" s="43"/>
      <c r="K257" s="43"/>
      <c r="L257" s="60"/>
      <c r="M257" s="22"/>
      <c r="N257" s="22"/>
      <c r="O257" s="22"/>
      <c r="P257" s="22"/>
      <c r="Q257" s="22"/>
      <c r="R257" s="22"/>
      <c r="S257" s="22"/>
      <c r="T257" s="22"/>
      <c r="U257" s="22"/>
    </row>
    <row r="258" spans="3:21" ht="15" customHeight="1" thickBot="1" x14ac:dyDescent="0.35">
      <c r="D258" s="414" t="s">
        <v>94</v>
      </c>
      <c r="E258" s="22"/>
      <c r="F258" s="22"/>
      <c r="G258" s="22"/>
      <c r="H258" s="415"/>
      <c r="I258" s="53"/>
      <c r="J258" s="22"/>
      <c r="K258" s="29"/>
      <c r="L258" s="22"/>
      <c r="M258" s="22"/>
      <c r="N258" s="22"/>
      <c r="O258" s="22"/>
      <c r="P258" s="22"/>
      <c r="Q258" s="22"/>
    </row>
    <row r="259" spans="3:21" ht="15" customHeight="1" thickBot="1" x14ac:dyDescent="0.35">
      <c r="D259" s="362" t="s">
        <v>6</v>
      </c>
      <c r="E259" s="24" t="s">
        <v>7</v>
      </c>
      <c r="F259" s="24" t="s">
        <v>8</v>
      </c>
      <c r="G259" s="25" t="s">
        <v>9</v>
      </c>
      <c r="H259" s="363" t="s">
        <v>10</v>
      </c>
      <c r="I259" s="22"/>
      <c r="J259" s="22"/>
      <c r="K259" s="42"/>
      <c r="L259" s="22"/>
      <c r="M259" s="22"/>
      <c r="N259" s="22"/>
      <c r="O259" s="22"/>
      <c r="P259" s="22"/>
      <c r="Q259" s="22"/>
    </row>
    <row r="260" spans="3:21" ht="15" customHeight="1" x14ac:dyDescent="0.3">
      <c r="C260" s="201">
        <v>39</v>
      </c>
      <c r="D260" s="416" t="s">
        <v>78</v>
      </c>
      <c r="E260" s="65" t="s">
        <v>95</v>
      </c>
      <c r="F260" s="65">
        <v>2.6</v>
      </c>
      <c r="G260" s="169">
        <f>VLOOKUP($C260,INSUMOS!$C:$I,6,)</f>
        <v>5.35</v>
      </c>
      <c r="H260" s="417">
        <f>ROUND(G260/F260,2)</f>
        <v>2.06</v>
      </c>
      <c r="I260" s="22"/>
      <c r="J260" s="66">
        <v>3.4929999999999999</v>
      </c>
      <c r="K260" s="67"/>
      <c r="L260" s="47" t="s">
        <v>41</v>
      </c>
      <c r="M260" s="47"/>
      <c r="N260" s="22"/>
      <c r="O260" s="22"/>
      <c r="P260" s="22"/>
      <c r="Q260" s="22"/>
    </row>
    <row r="261" spans="3:21" ht="15" customHeight="1" x14ac:dyDescent="0.3">
      <c r="D261" s="366" t="s">
        <v>123</v>
      </c>
      <c r="E261" s="30" t="s">
        <v>87</v>
      </c>
      <c r="F261" s="81">
        <f>J266*F229</f>
        <v>0</v>
      </c>
      <c r="G261" s="167">
        <f>H260</f>
        <v>2.06</v>
      </c>
      <c r="H261" s="367">
        <f>ROUND(F261*G261,2)</f>
        <v>0</v>
      </c>
      <c r="I261" s="29"/>
      <c r="J261" s="32">
        <v>1.75</v>
      </c>
      <c r="K261" s="67"/>
      <c r="L261" s="47" t="s">
        <v>42</v>
      </c>
      <c r="M261" s="47"/>
      <c r="N261" s="22"/>
      <c r="O261" s="22"/>
      <c r="P261" s="22"/>
      <c r="Q261" s="22"/>
    </row>
    <row r="262" spans="3:21" ht="15" customHeight="1" x14ac:dyDescent="0.3">
      <c r="D262" s="366"/>
      <c r="E262" s="30"/>
      <c r="F262" s="30"/>
      <c r="G262" s="32"/>
      <c r="H262" s="367"/>
      <c r="I262" s="53"/>
      <c r="J262" s="22"/>
      <c r="K262" s="29"/>
      <c r="L262" s="47" t="s">
        <v>43</v>
      </c>
      <c r="M262" s="47"/>
      <c r="N262" s="22"/>
      <c r="O262" s="22"/>
      <c r="P262" s="22"/>
      <c r="Q262" s="22"/>
    </row>
    <row r="263" spans="3:21" ht="15" customHeight="1" x14ac:dyDescent="0.3">
      <c r="D263" s="366" t="s">
        <v>96</v>
      </c>
      <c r="E263" s="30" t="s">
        <v>17</v>
      </c>
      <c r="F263" s="78">
        <v>0.03</v>
      </c>
      <c r="G263" s="32">
        <f>H261</f>
        <v>0</v>
      </c>
      <c r="H263" s="367">
        <f>ROUND((F263*G263),2)</f>
        <v>0</v>
      </c>
      <c r="I263" s="53"/>
      <c r="J263" s="22"/>
      <c r="K263" s="29"/>
      <c r="L263" s="47" t="s">
        <v>44</v>
      </c>
      <c r="M263" s="47"/>
      <c r="N263" s="22"/>
      <c r="O263" s="22"/>
      <c r="P263" s="22"/>
      <c r="Q263" s="22"/>
    </row>
    <row r="264" spans="3:21" ht="15" customHeight="1" thickBot="1" x14ac:dyDescent="0.35">
      <c r="D264" s="418"/>
      <c r="E264" s="68"/>
      <c r="F264" s="68"/>
      <c r="G264" s="69"/>
      <c r="H264" s="367"/>
      <c r="I264" s="22"/>
      <c r="J264" s="22"/>
      <c r="K264" s="22"/>
      <c r="L264" s="22"/>
      <c r="M264" s="22"/>
      <c r="N264" s="22"/>
      <c r="O264" s="22"/>
      <c r="P264" s="22"/>
      <c r="Q264" s="22"/>
    </row>
    <row r="265" spans="3:21" ht="15" customHeight="1" thickBot="1" x14ac:dyDescent="0.35">
      <c r="D265" s="489" t="s">
        <v>23</v>
      </c>
      <c r="E265" s="490"/>
      <c r="F265" s="490"/>
      <c r="G265" s="491"/>
      <c r="H265" s="379">
        <f>H261+H263</f>
        <v>0</v>
      </c>
      <c r="I265" s="22"/>
      <c r="J265" s="22"/>
      <c r="K265" s="22"/>
      <c r="L265" s="22"/>
      <c r="M265" s="22"/>
      <c r="N265" s="22"/>
      <c r="O265" s="22"/>
      <c r="P265" s="22"/>
      <c r="Q265" s="22"/>
    </row>
    <row r="266" spans="3:21" ht="15" customHeight="1" thickBot="1" x14ac:dyDescent="0.35">
      <c r="D266" s="502"/>
      <c r="E266" s="503"/>
      <c r="F266" s="503"/>
      <c r="G266" s="503"/>
      <c r="H266" s="504"/>
      <c r="I266" s="22"/>
      <c r="J266" s="84">
        <f>260*20</f>
        <v>5200</v>
      </c>
      <c r="K266" s="84">
        <f>J252/8</f>
        <v>0</v>
      </c>
      <c r="L266" s="22"/>
      <c r="M266" s="505" t="s">
        <v>5975</v>
      </c>
      <c r="N266" s="503"/>
      <c r="O266" s="503"/>
      <c r="P266" s="503"/>
      <c r="Q266" s="506"/>
    </row>
    <row r="267" spans="3:21" ht="30" customHeight="1" thickBot="1" x14ac:dyDescent="0.35">
      <c r="D267" s="492" t="s">
        <v>9233</v>
      </c>
      <c r="E267" s="493"/>
      <c r="F267" s="493"/>
      <c r="G267" s="494"/>
      <c r="H267" s="401">
        <f>SUM(H232,H239,H256,H265)</f>
        <v>0</v>
      </c>
      <c r="I267" s="62"/>
      <c r="J267" s="22"/>
      <c r="K267" s="22"/>
      <c r="L267" s="22"/>
      <c r="M267" s="22"/>
      <c r="N267" s="22"/>
      <c r="O267" s="22"/>
      <c r="P267" s="22"/>
      <c r="Q267" s="22"/>
    </row>
    <row r="268" spans="3:21" ht="19.95" customHeight="1" x14ac:dyDescent="0.3">
      <c r="D268" s="535" t="str">
        <f>VLOOKUP(C271,INSUMOS!C:O,3,FALSE)</f>
        <v xml:space="preserve">ESCAVADEIRA HIDRAULICA SOBRE ESTEIRAS, CACAMBA 0,62M3, PESO OPERACIONAL 12,61T, POTENCIA LIQUIDA 95HP                                                                                                                                                                                                                                                                                                                                                                                                     </v>
      </c>
      <c r="E268" s="536"/>
      <c r="F268" s="536"/>
      <c r="G268" s="536"/>
      <c r="H268" s="537"/>
      <c r="I268" s="22"/>
      <c r="J268" s="22"/>
      <c r="K268" s="22"/>
      <c r="L268" s="22"/>
      <c r="M268" s="22"/>
      <c r="N268" s="22"/>
      <c r="O268" s="22"/>
      <c r="P268" s="22"/>
      <c r="Q268" s="22"/>
    </row>
    <row r="269" spans="3:21" ht="19.95" customHeight="1" thickBot="1" x14ac:dyDescent="0.35">
      <c r="D269" s="360" t="s">
        <v>33</v>
      </c>
      <c r="E269" s="22"/>
      <c r="F269" s="22"/>
      <c r="G269" s="22"/>
      <c r="H269" s="361"/>
      <c r="I269" s="22"/>
      <c r="J269" s="207">
        <f>H544</f>
        <v>0</v>
      </c>
      <c r="K269" s="22"/>
      <c r="L269" s="22"/>
      <c r="M269" s="22"/>
      <c r="N269" s="22"/>
      <c r="O269" s="22"/>
      <c r="P269" s="22"/>
      <c r="Q269" s="22"/>
    </row>
    <row r="270" spans="3:21" ht="15" customHeight="1" thickBot="1" x14ac:dyDescent="0.35">
      <c r="D270" s="362" t="s">
        <v>6</v>
      </c>
      <c r="E270" s="24" t="s">
        <v>7</v>
      </c>
      <c r="F270" s="24" t="s">
        <v>8</v>
      </c>
      <c r="G270" s="25" t="s">
        <v>9</v>
      </c>
      <c r="H270" s="363" t="s">
        <v>10</v>
      </c>
      <c r="I270" s="62"/>
      <c r="J270" s="22"/>
      <c r="K270" s="22"/>
      <c r="L270" s="22"/>
      <c r="M270" s="22"/>
      <c r="N270" s="22"/>
      <c r="O270" s="22"/>
      <c r="P270" s="22"/>
      <c r="Q270" s="22"/>
    </row>
    <row r="271" spans="3:21" ht="15" customHeight="1" x14ac:dyDescent="0.3">
      <c r="C271" s="201">
        <v>62</v>
      </c>
      <c r="D271" s="406" t="s">
        <v>34</v>
      </c>
      <c r="E271" s="56" t="s">
        <v>35</v>
      </c>
      <c r="F271" s="59"/>
      <c r="G271" s="175">
        <f>J271*(1-$K271)</f>
        <v>243615.24949999998</v>
      </c>
      <c r="H271" s="407">
        <f>ROUND(F271*G271,2)</f>
        <v>0</v>
      </c>
      <c r="I271" s="85"/>
      <c r="J271" s="63" t="str">
        <f>VLOOKUP(C271,INSUMOS!C:I,6,FALSE)</f>
        <v>696.043,57</v>
      </c>
      <c r="K271" s="174">
        <v>0.65</v>
      </c>
      <c r="L271" s="22" t="s">
        <v>5978</v>
      </c>
      <c r="M271" s="22"/>
      <c r="N271" s="22"/>
      <c r="O271" s="22"/>
      <c r="P271" s="22"/>
      <c r="Q271" s="22"/>
    </row>
    <row r="272" spans="3:21" ht="15" customHeight="1" x14ac:dyDescent="0.3">
      <c r="D272" s="406" t="s">
        <v>115</v>
      </c>
      <c r="E272" s="56" t="s">
        <v>17</v>
      </c>
      <c r="F272" s="59">
        <v>100</v>
      </c>
      <c r="G272" s="57">
        <f>H271</f>
        <v>0</v>
      </c>
      <c r="H272" s="407">
        <f>ROUND(G272*(F272/100),2)</f>
        <v>0</v>
      </c>
      <c r="I272" s="58"/>
      <c r="J272" s="63">
        <f>J271*(1-$K$146)</f>
        <v>382823.96350000001</v>
      </c>
      <c r="K272" s="174">
        <v>0.45</v>
      </c>
      <c r="L272" s="22" t="s">
        <v>5979</v>
      </c>
      <c r="M272" s="22"/>
      <c r="N272" s="22"/>
      <c r="O272" s="22"/>
      <c r="P272" s="22"/>
      <c r="Q272" s="22"/>
    </row>
    <row r="273" spans="4:17" ht="15" customHeight="1" thickBot="1" x14ac:dyDescent="0.35">
      <c r="D273" s="406" t="s">
        <v>36</v>
      </c>
      <c r="E273" s="56" t="s">
        <v>11</v>
      </c>
      <c r="F273" s="59">
        <v>12</v>
      </c>
      <c r="G273" s="57">
        <f>H272</f>
        <v>0</v>
      </c>
      <c r="H273" s="407">
        <f>ROUND(G273/F273,2)</f>
        <v>0</v>
      </c>
      <c r="I273" s="58"/>
      <c r="J273" s="22"/>
      <c r="K273" s="22"/>
      <c r="L273" s="22"/>
      <c r="M273" s="22"/>
      <c r="N273" s="22"/>
      <c r="O273" s="22"/>
      <c r="P273" s="22"/>
      <c r="Q273" s="22"/>
    </row>
    <row r="274" spans="4:17" ht="15" customHeight="1" thickBot="1" x14ac:dyDescent="0.35">
      <c r="D274" s="499" t="s">
        <v>23</v>
      </c>
      <c r="E274" s="500"/>
      <c r="F274" s="500"/>
      <c r="G274" s="501"/>
      <c r="H274" s="372">
        <f>H273</f>
        <v>0</v>
      </c>
      <c r="I274" s="22"/>
      <c r="J274" s="22"/>
      <c r="K274" s="22"/>
      <c r="L274" s="22"/>
      <c r="M274" s="22"/>
      <c r="N274" s="22"/>
      <c r="O274" s="22"/>
      <c r="P274" s="22"/>
      <c r="Q274" s="22"/>
    </row>
    <row r="275" spans="4:17" ht="15" customHeight="1" thickBot="1" x14ac:dyDescent="0.35">
      <c r="D275" s="507"/>
      <c r="E275" s="508"/>
      <c r="F275" s="508"/>
      <c r="G275" s="508"/>
      <c r="H275" s="509"/>
      <c r="I275" s="22"/>
      <c r="J275" s="22"/>
      <c r="K275" s="22"/>
      <c r="L275" s="22"/>
      <c r="M275" s="22"/>
      <c r="N275" s="22"/>
      <c r="O275" s="22"/>
      <c r="P275" s="22"/>
      <c r="Q275" s="22"/>
    </row>
    <row r="276" spans="4:17" ht="15" customHeight="1" x14ac:dyDescent="0.3">
      <c r="D276" s="408"/>
      <c r="E276" s="409"/>
      <c r="F276" s="409"/>
      <c r="G276" s="409"/>
      <c r="H276" s="410"/>
      <c r="I276" s="58"/>
      <c r="J276" s="58"/>
      <c r="K276" s="58"/>
      <c r="L276" s="58"/>
      <c r="M276" s="58"/>
      <c r="N276" s="58"/>
      <c r="O276" s="58"/>
      <c r="P276" s="58"/>
      <c r="Q276" s="58"/>
    </row>
    <row r="277" spans="4:17" ht="15" customHeight="1" thickBot="1" x14ac:dyDescent="0.35">
      <c r="D277" s="360" t="s">
        <v>37</v>
      </c>
      <c r="E277" s="22"/>
      <c r="F277" s="22"/>
      <c r="G277" s="22"/>
      <c r="H277" s="361"/>
      <c r="I277" s="58"/>
      <c r="J277" s="22"/>
      <c r="K277" s="22"/>
      <c r="L277" s="22"/>
      <c r="M277" s="22"/>
      <c r="N277" s="22"/>
      <c r="O277" s="22"/>
      <c r="P277" s="22"/>
      <c r="Q277" s="22"/>
    </row>
    <row r="278" spans="4:17" ht="15" customHeight="1" thickBot="1" x14ac:dyDescent="0.35">
      <c r="D278" s="362" t="s">
        <v>6</v>
      </c>
      <c r="E278" s="24" t="s">
        <v>7</v>
      </c>
      <c r="F278" s="24" t="s">
        <v>8</v>
      </c>
      <c r="G278" s="25" t="s">
        <v>9</v>
      </c>
      <c r="H278" s="363" t="s">
        <v>10</v>
      </c>
      <c r="I278" s="55"/>
      <c r="J278" s="22"/>
      <c r="K278" s="22"/>
      <c r="L278" s="22"/>
      <c r="M278" s="22"/>
      <c r="N278" s="22"/>
      <c r="O278" s="22"/>
      <c r="P278" s="22"/>
      <c r="Q278" s="22"/>
    </row>
    <row r="279" spans="4:17" ht="15" customHeight="1" x14ac:dyDescent="0.3">
      <c r="D279" s="406" t="s">
        <v>38</v>
      </c>
      <c r="E279" s="56" t="s">
        <v>35</v>
      </c>
      <c r="F279" s="59">
        <f>F271</f>
        <v>0</v>
      </c>
      <c r="G279" s="63">
        <f>G271</f>
        <v>243615.24949999998</v>
      </c>
      <c r="H279" s="407">
        <f>ROUND(F279*G279,2)</f>
        <v>0</v>
      </c>
      <c r="I279" s="33"/>
      <c r="J279" s="22"/>
      <c r="K279" s="22"/>
      <c r="L279" s="22"/>
      <c r="M279" s="22"/>
      <c r="N279" s="22"/>
      <c r="O279" s="22"/>
      <c r="P279" s="22"/>
      <c r="Q279" s="22"/>
    </row>
    <row r="280" spans="4:17" ht="15" customHeight="1" thickBot="1" x14ac:dyDescent="0.35">
      <c r="D280" s="406" t="s">
        <v>39</v>
      </c>
      <c r="E280" s="56" t="s">
        <v>17</v>
      </c>
      <c r="F280" s="61">
        <v>0.5</v>
      </c>
      <c r="G280" s="57">
        <f>H279</f>
        <v>0</v>
      </c>
      <c r="H280" s="407">
        <f>ROUND(G280*(F280/100),2)</f>
        <v>0</v>
      </c>
      <c r="I280" s="33"/>
      <c r="J280" s="22"/>
      <c r="K280" s="22"/>
      <c r="L280" s="22"/>
      <c r="M280" s="22"/>
      <c r="N280" s="22"/>
      <c r="O280" s="22"/>
      <c r="P280" s="22"/>
      <c r="Q280" s="22"/>
    </row>
    <row r="281" spans="4:17" ht="15" customHeight="1" thickBot="1" x14ac:dyDescent="0.35">
      <c r="D281" s="489" t="s">
        <v>23</v>
      </c>
      <c r="E281" s="490"/>
      <c r="F281" s="490"/>
      <c r="G281" s="491"/>
      <c r="H281" s="379">
        <f>H280</f>
        <v>0</v>
      </c>
      <c r="I281" s="33"/>
      <c r="J281" s="22"/>
      <c r="K281" s="22"/>
      <c r="L281" s="22"/>
      <c r="M281" s="22"/>
      <c r="N281" s="22"/>
      <c r="O281" s="22"/>
      <c r="P281" s="22"/>
      <c r="Q281" s="22"/>
    </row>
    <row r="282" spans="4:17" ht="15" customHeight="1" thickBot="1" x14ac:dyDescent="0.35">
      <c r="D282" s="360" t="s">
        <v>93</v>
      </c>
      <c r="E282" s="22"/>
      <c r="F282" s="22"/>
      <c r="G282" s="22"/>
      <c r="H282" s="361"/>
      <c r="I282" s="22"/>
      <c r="J282" s="22"/>
      <c r="K282" s="22"/>
      <c r="L282" s="22"/>
      <c r="M282" s="22"/>
      <c r="N282" s="22"/>
      <c r="O282" s="22"/>
      <c r="P282" s="22"/>
      <c r="Q282" s="22"/>
    </row>
    <row r="283" spans="4:17" ht="15" customHeight="1" thickBot="1" x14ac:dyDescent="0.35">
      <c r="D283" s="362" t="s">
        <v>6</v>
      </c>
      <c r="E283" s="24" t="s">
        <v>7</v>
      </c>
      <c r="F283" s="24" t="s">
        <v>8</v>
      </c>
      <c r="G283" s="25" t="s">
        <v>9</v>
      </c>
      <c r="H283" s="363" t="s">
        <v>10</v>
      </c>
      <c r="I283" s="55"/>
      <c r="J283" s="22"/>
      <c r="K283" s="22"/>
      <c r="L283" s="22"/>
      <c r="M283" s="22"/>
      <c r="N283" s="22"/>
      <c r="O283" s="22"/>
      <c r="P283" s="22"/>
      <c r="Q283" s="22"/>
    </row>
    <row r="284" spans="4:17" ht="15" customHeight="1" x14ac:dyDescent="0.3">
      <c r="D284" s="406" t="s">
        <v>34</v>
      </c>
      <c r="E284" s="56" t="s">
        <v>35</v>
      </c>
      <c r="F284" s="59">
        <f>F279</f>
        <v>0</v>
      </c>
      <c r="G284" s="63">
        <f>G271</f>
        <v>243615.24949999998</v>
      </c>
      <c r="H284" s="411">
        <f>ROUND(F284*G284,2)</f>
        <v>0</v>
      </c>
      <c r="I284" s="22"/>
      <c r="J284" s="22"/>
      <c r="K284" s="22"/>
      <c r="L284" s="22"/>
      <c r="M284" s="22"/>
      <c r="N284" s="22"/>
      <c r="O284" s="22"/>
      <c r="P284" s="22"/>
      <c r="Q284" s="22"/>
    </row>
    <row r="285" spans="4:17" ht="15" customHeight="1" x14ac:dyDescent="0.3">
      <c r="D285" s="406" t="s">
        <v>114</v>
      </c>
      <c r="E285" s="56" t="s">
        <v>17</v>
      </c>
      <c r="F285" s="59">
        <v>1</v>
      </c>
      <c r="G285" s="57">
        <f>H284</f>
        <v>0</v>
      </c>
      <c r="H285" s="407">
        <f>ROUND((G285*F285)/100,2)</f>
        <v>0</v>
      </c>
      <c r="I285" s="22"/>
      <c r="J285" s="64"/>
      <c r="K285" s="22"/>
      <c r="L285" s="22"/>
      <c r="M285" s="22"/>
      <c r="N285" s="22"/>
      <c r="O285" s="22"/>
      <c r="P285" s="22"/>
      <c r="Q285" s="22"/>
    </row>
    <row r="286" spans="4:17" ht="15" customHeight="1" x14ac:dyDescent="0.3">
      <c r="D286" s="406" t="s">
        <v>5972</v>
      </c>
      <c r="E286" s="56" t="s">
        <v>5963</v>
      </c>
      <c r="F286" s="59">
        <v>1</v>
      </c>
      <c r="G286" s="57">
        <f>H285/12</f>
        <v>0</v>
      </c>
      <c r="H286" s="407">
        <f>F286*G286</f>
        <v>0</v>
      </c>
      <c r="I286" s="22"/>
      <c r="J286" s="64"/>
      <c r="K286" s="22"/>
      <c r="L286" s="22"/>
      <c r="M286" s="22"/>
      <c r="N286" s="22"/>
      <c r="O286" s="22"/>
      <c r="P286" s="22"/>
      <c r="Q286" s="22"/>
    </row>
    <row r="287" spans="4:17" ht="15" customHeight="1" x14ac:dyDescent="0.3">
      <c r="D287" s="406" t="s">
        <v>85</v>
      </c>
      <c r="E287" s="56"/>
      <c r="F287" s="56"/>
      <c r="G287" s="57"/>
      <c r="H287" s="412"/>
      <c r="I287" s="22"/>
      <c r="J287" s="22"/>
      <c r="K287" s="22"/>
      <c r="L287" s="22"/>
      <c r="M287" s="22"/>
      <c r="N287" s="22"/>
      <c r="O287" s="22"/>
      <c r="P287" s="22"/>
      <c r="Q287" s="22"/>
    </row>
    <row r="288" spans="4:17" ht="15" customHeight="1" x14ac:dyDescent="0.3">
      <c r="D288" s="406" t="s">
        <v>79</v>
      </c>
      <c r="E288" s="56" t="s">
        <v>35</v>
      </c>
      <c r="F288" s="123">
        <v>1</v>
      </c>
      <c r="G288" s="173">
        <v>1650</v>
      </c>
      <c r="H288" s="407">
        <f>F288*G288</f>
        <v>1650</v>
      </c>
      <c r="I288" s="22"/>
      <c r="J288" s="22"/>
      <c r="K288" s="22"/>
      <c r="L288" s="22"/>
      <c r="M288" s="22"/>
      <c r="N288" s="22"/>
      <c r="O288" s="22"/>
      <c r="P288" s="22"/>
      <c r="Q288" s="22"/>
    </row>
    <row r="289" spans="3:21" ht="15" customHeight="1" x14ac:dyDescent="0.3">
      <c r="D289" s="406" t="s">
        <v>80</v>
      </c>
      <c r="E289" s="56" t="s">
        <v>35</v>
      </c>
      <c r="F289" s="59">
        <f>F288*3</f>
        <v>3</v>
      </c>
      <c r="G289" s="57">
        <v>300</v>
      </c>
      <c r="H289" s="407">
        <f>F289*G289</f>
        <v>900</v>
      </c>
      <c r="I289" s="22"/>
      <c r="J289" s="22"/>
      <c r="K289" s="22"/>
      <c r="L289" s="22"/>
      <c r="M289" s="22"/>
      <c r="N289" s="22"/>
      <c r="O289" s="22"/>
      <c r="P289" s="22"/>
      <c r="Q289" s="22"/>
    </row>
    <row r="290" spans="3:21" ht="15" customHeight="1" x14ac:dyDescent="0.3">
      <c r="D290" s="406" t="s">
        <v>88</v>
      </c>
      <c r="E290" s="56"/>
      <c r="F290" s="59"/>
      <c r="G290" s="57"/>
      <c r="H290" s="407">
        <f>SUM(H288:H289)*F271</f>
        <v>0</v>
      </c>
      <c r="I290" s="22"/>
      <c r="J290" s="22"/>
      <c r="K290" s="22"/>
      <c r="L290" s="22"/>
      <c r="M290" s="22"/>
      <c r="N290" s="22"/>
      <c r="O290" s="22"/>
      <c r="P290" s="22"/>
      <c r="Q290" s="22"/>
    </row>
    <row r="291" spans="3:21" ht="15" customHeight="1" x14ac:dyDescent="0.3">
      <c r="D291" s="406" t="s">
        <v>86</v>
      </c>
      <c r="E291" s="56" t="s">
        <v>87</v>
      </c>
      <c r="F291" s="56"/>
      <c r="G291" s="59">
        <v>80000</v>
      </c>
      <c r="H291" s="407"/>
      <c r="I291" s="22"/>
      <c r="J291" s="22"/>
      <c r="K291" s="22"/>
      <c r="L291" s="22"/>
      <c r="M291" s="22"/>
      <c r="N291" s="22"/>
      <c r="O291" s="22"/>
      <c r="P291" s="22"/>
      <c r="Q291" s="22"/>
    </row>
    <row r="292" spans="3:21" ht="15" customHeight="1" x14ac:dyDescent="0.3">
      <c r="D292" s="406" t="s">
        <v>89</v>
      </c>
      <c r="E292" s="59"/>
      <c r="F292" s="59"/>
      <c r="G292" s="57"/>
      <c r="H292" s="407">
        <f>ROUND(H290/G291,2)</f>
        <v>0</v>
      </c>
      <c r="I292" s="22"/>
      <c r="J292" s="22"/>
      <c r="K292" s="22"/>
      <c r="L292" s="22"/>
      <c r="M292" s="22"/>
      <c r="N292" s="22"/>
      <c r="O292" s="22"/>
      <c r="P292" s="22"/>
    </row>
    <row r="293" spans="3:21" ht="15" customHeight="1" x14ac:dyDescent="0.3">
      <c r="D293" s="406" t="s">
        <v>90</v>
      </c>
      <c r="E293" s="56" t="s">
        <v>91</v>
      </c>
      <c r="F293" s="56"/>
      <c r="G293" s="59">
        <f>AVERAGE(J293:K293)</f>
        <v>7.5</v>
      </c>
      <c r="H293" s="407"/>
      <c r="I293" s="22"/>
      <c r="J293" s="22">
        <v>5</v>
      </c>
      <c r="K293" s="22">
        <v>10</v>
      </c>
      <c r="L293" s="22"/>
      <c r="M293" s="22"/>
      <c r="N293" s="22"/>
      <c r="O293" s="22"/>
      <c r="P293" s="22"/>
    </row>
    <row r="294" spans="3:21" ht="15" customHeight="1" x14ac:dyDescent="0.3">
      <c r="D294" s="406" t="s">
        <v>122</v>
      </c>
      <c r="E294" s="56" t="s">
        <v>92</v>
      </c>
      <c r="F294" s="56"/>
      <c r="G294" s="59">
        <f>J294*2*26</f>
        <v>0</v>
      </c>
      <c r="H294" s="407"/>
      <c r="I294" s="22"/>
      <c r="J294" s="84">
        <f>qtd!F151/1000</f>
        <v>0</v>
      </c>
      <c r="K294" s="22">
        <v>12</v>
      </c>
      <c r="L294" s="22" t="s">
        <v>5971</v>
      </c>
      <c r="M294" s="22"/>
      <c r="N294" s="22"/>
      <c r="O294" s="22"/>
      <c r="P294" s="22"/>
    </row>
    <row r="295" spans="3:21" ht="15" customHeight="1" x14ac:dyDescent="0.3">
      <c r="D295" s="406" t="s">
        <v>81</v>
      </c>
      <c r="E295" s="56" t="s">
        <v>11</v>
      </c>
      <c r="F295" s="59"/>
      <c r="G295" s="57"/>
      <c r="H295" s="407">
        <f>ROUND(H292*G294,2)</f>
        <v>0</v>
      </c>
      <c r="I295" s="22"/>
      <c r="J295" s="84"/>
      <c r="K295" s="22"/>
      <c r="L295" s="22"/>
      <c r="M295" s="22"/>
      <c r="N295" s="22"/>
      <c r="O295" s="22"/>
      <c r="P295" s="22"/>
    </row>
    <row r="296" spans="3:21" ht="15" customHeight="1" x14ac:dyDescent="0.3">
      <c r="D296" s="406"/>
      <c r="E296" s="56"/>
      <c r="F296" s="59"/>
      <c r="G296" s="57"/>
      <c r="H296" s="407"/>
      <c r="I296" s="22"/>
      <c r="J296" s="22"/>
      <c r="K296" s="22"/>
      <c r="L296" s="22"/>
      <c r="M296" s="22"/>
      <c r="N296" s="22"/>
      <c r="O296" s="22"/>
      <c r="P296" s="22"/>
    </row>
    <row r="297" spans="3:21" ht="15" customHeight="1" thickBot="1" x14ac:dyDescent="0.35">
      <c r="D297" s="413" t="s">
        <v>84</v>
      </c>
      <c r="E297" s="56" t="s">
        <v>11</v>
      </c>
      <c r="F297" s="59">
        <v>1</v>
      </c>
      <c r="G297" s="57">
        <f>H286+H295+H290</f>
        <v>0</v>
      </c>
      <c r="H297" s="407">
        <f>ROUND(G297/F297,2)</f>
        <v>0</v>
      </c>
      <c r="I297" s="22"/>
      <c r="J297" s="22"/>
      <c r="K297" s="22"/>
      <c r="L297" s="22"/>
      <c r="M297" s="22"/>
      <c r="N297" s="22"/>
      <c r="O297" s="22"/>
      <c r="P297" s="22"/>
    </row>
    <row r="298" spans="3:21" ht="15" customHeight="1" thickBot="1" x14ac:dyDescent="0.35">
      <c r="D298" s="499" t="s">
        <v>23</v>
      </c>
      <c r="E298" s="500"/>
      <c r="F298" s="500"/>
      <c r="G298" s="501"/>
      <c r="H298" s="372">
        <f>H297</f>
        <v>0</v>
      </c>
      <c r="I298" s="22"/>
      <c r="J298" s="22"/>
      <c r="K298" s="22"/>
      <c r="L298" s="22"/>
      <c r="M298" s="22"/>
      <c r="N298" s="22"/>
      <c r="O298" s="22"/>
      <c r="P298" s="22"/>
      <c r="Q298" s="22"/>
    </row>
    <row r="299" spans="3:21" ht="15" customHeight="1" thickBot="1" x14ac:dyDescent="0.35">
      <c r="D299" s="502" t="s">
        <v>5975</v>
      </c>
      <c r="E299" s="503"/>
      <c r="F299" s="503"/>
      <c r="G299" s="503"/>
      <c r="H299" s="504"/>
      <c r="I299" s="43"/>
      <c r="J299" s="43"/>
      <c r="K299" s="43"/>
      <c r="L299" s="60"/>
      <c r="M299" s="22"/>
      <c r="N299" s="22"/>
      <c r="O299" s="22"/>
      <c r="P299" s="22"/>
      <c r="Q299" s="22"/>
      <c r="R299" s="22"/>
      <c r="S299" s="22"/>
      <c r="T299" s="22"/>
      <c r="U299" s="22"/>
    </row>
    <row r="300" spans="3:21" ht="15" customHeight="1" thickBot="1" x14ac:dyDescent="0.35">
      <c r="D300" s="414" t="s">
        <v>94</v>
      </c>
      <c r="E300" s="22"/>
      <c r="F300" s="22"/>
      <c r="G300" s="22"/>
      <c r="H300" s="415"/>
      <c r="I300" s="53"/>
      <c r="J300" s="22"/>
      <c r="K300" s="29"/>
      <c r="L300" s="22"/>
      <c r="M300" s="22"/>
      <c r="N300" s="22"/>
      <c r="O300" s="22"/>
      <c r="P300" s="22"/>
      <c r="Q300" s="22"/>
    </row>
    <row r="301" spans="3:21" ht="15" customHeight="1" thickBot="1" x14ac:dyDescent="0.35">
      <c r="D301" s="362" t="s">
        <v>6</v>
      </c>
      <c r="E301" s="24" t="s">
        <v>7</v>
      </c>
      <c r="F301" s="24" t="s">
        <v>8</v>
      </c>
      <c r="G301" s="25" t="s">
        <v>9</v>
      </c>
      <c r="H301" s="363" t="s">
        <v>10</v>
      </c>
      <c r="I301" s="22"/>
      <c r="J301" s="22"/>
      <c r="K301" s="42"/>
      <c r="L301" s="22"/>
      <c r="M301" s="22"/>
      <c r="N301" s="22"/>
      <c r="O301" s="22"/>
      <c r="P301" s="22"/>
      <c r="Q301" s="22"/>
    </row>
    <row r="302" spans="3:21" ht="15" customHeight="1" x14ac:dyDescent="0.3">
      <c r="C302" s="201">
        <v>39</v>
      </c>
      <c r="D302" s="416" t="s">
        <v>78</v>
      </c>
      <c r="E302" s="65" t="s">
        <v>95</v>
      </c>
      <c r="F302" s="65">
        <v>2.6</v>
      </c>
      <c r="G302" s="169">
        <f>VLOOKUP($C302,INSUMOS!$C:$I,6,)</f>
        <v>5.35</v>
      </c>
      <c r="H302" s="417">
        <f>ROUND(G302/F302,2)</f>
        <v>2.06</v>
      </c>
      <c r="I302" s="22"/>
      <c r="J302" s="66">
        <v>3.4929999999999999</v>
      </c>
      <c r="K302" s="67"/>
      <c r="L302" s="47" t="s">
        <v>41</v>
      </c>
      <c r="M302" s="47"/>
      <c r="N302" s="22"/>
      <c r="O302" s="22"/>
      <c r="P302" s="22"/>
      <c r="Q302" s="22"/>
    </row>
    <row r="303" spans="3:21" ht="15" customHeight="1" x14ac:dyDescent="0.3">
      <c r="D303" s="366" t="s">
        <v>123</v>
      </c>
      <c r="E303" s="30" t="s">
        <v>87</v>
      </c>
      <c r="F303" s="81">
        <f>J308*F271</f>
        <v>0</v>
      </c>
      <c r="G303" s="167">
        <f>H302</f>
        <v>2.06</v>
      </c>
      <c r="H303" s="367">
        <f>ROUND(F303*G303,2)</f>
        <v>0</v>
      </c>
      <c r="I303" s="29"/>
      <c r="J303" s="32">
        <v>1.75</v>
      </c>
      <c r="K303" s="67"/>
      <c r="L303" s="47" t="s">
        <v>42</v>
      </c>
      <c r="M303" s="47"/>
      <c r="N303" s="22"/>
      <c r="O303" s="22"/>
      <c r="P303" s="22"/>
      <c r="Q303" s="22"/>
    </row>
    <row r="304" spans="3:21" ht="15" customHeight="1" x14ac:dyDescent="0.3">
      <c r="D304" s="366"/>
      <c r="E304" s="30"/>
      <c r="F304" s="30"/>
      <c r="G304" s="32"/>
      <c r="H304" s="367"/>
      <c r="I304" s="53"/>
      <c r="J304" s="22"/>
      <c r="K304" s="29"/>
      <c r="L304" s="47" t="s">
        <v>43</v>
      </c>
      <c r="M304" s="47"/>
      <c r="N304" s="22"/>
      <c r="O304" s="22"/>
      <c r="P304" s="22"/>
      <c r="Q304" s="22"/>
    </row>
    <row r="305" spans="3:17" ht="15" customHeight="1" x14ac:dyDescent="0.3">
      <c r="D305" s="366" t="s">
        <v>96</v>
      </c>
      <c r="E305" s="30" t="s">
        <v>17</v>
      </c>
      <c r="F305" s="78">
        <v>0.03</v>
      </c>
      <c r="G305" s="32">
        <f>H303</f>
        <v>0</v>
      </c>
      <c r="H305" s="367">
        <f>ROUND((F305*G305),2)</f>
        <v>0</v>
      </c>
      <c r="I305" s="53"/>
      <c r="J305" s="22"/>
      <c r="K305" s="29"/>
      <c r="L305" s="47" t="s">
        <v>44</v>
      </c>
      <c r="M305" s="47"/>
      <c r="N305" s="22"/>
      <c r="O305" s="22"/>
      <c r="P305" s="22"/>
      <c r="Q305" s="22"/>
    </row>
    <row r="306" spans="3:17" ht="15" customHeight="1" thickBot="1" x14ac:dyDescent="0.35">
      <c r="D306" s="418"/>
      <c r="E306" s="68"/>
      <c r="F306" s="68"/>
      <c r="G306" s="69"/>
      <c r="H306" s="367"/>
      <c r="I306" s="22"/>
      <c r="J306" s="22"/>
      <c r="K306" s="22"/>
      <c r="L306" s="22"/>
      <c r="M306" s="22"/>
      <c r="N306" s="22"/>
      <c r="O306" s="22"/>
      <c r="P306" s="22"/>
      <c r="Q306" s="22"/>
    </row>
    <row r="307" spans="3:17" ht="15" customHeight="1" thickBot="1" x14ac:dyDescent="0.35">
      <c r="D307" s="489" t="s">
        <v>23</v>
      </c>
      <c r="E307" s="490"/>
      <c r="F307" s="490"/>
      <c r="G307" s="491"/>
      <c r="H307" s="379">
        <f>H303+H305</f>
        <v>0</v>
      </c>
      <c r="I307" s="22"/>
      <c r="J307" s="22"/>
      <c r="K307" s="22"/>
      <c r="L307" s="22"/>
      <c r="M307" s="22"/>
      <c r="N307" s="22"/>
      <c r="O307" s="22"/>
      <c r="P307" s="22"/>
      <c r="Q307" s="22"/>
    </row>
    <row r="308" spans="3:17" ht="15" customHeight="1" thickBot="1" x14ac:dyDescent="0.35">
      <c r="D308" s="502"/>
      <c r="E308" s="503"/>
      <c r="F308" s="503"/>
      <c r="G308" s="503"/>
      <c r="H308" s="504"/>
      <c r="I308" s="22"/>
      <c r="J308" s="84">
        <f>260*20</f>
        <v>5200</v>
      </c>
      <c r="K308" s="84">
        <f>J294/8</f>
        <v>0</v>
      </c>
      <c r="L308" s="22"/>
      <c r="M308" s="505" t="s">
        <v>5975</v>
      </c>
      <c r="N308" s="503"/>
      <c r="O308" s="503"/>
      <c r="P308" s="503"/>
      <c r="Q308" s="506"/>
    </row>
    <row r="309" spans="3:17" ht="30" customHeight="1" thickBot="1" x14ac:dyDescent="0.35">
      <c r="D309" s="492" t="s">
        <v>9233</v>
      </c>
      <c r="E309" s="493"/>
      <c r="F309" s="493"/>
      <c r="G309" s="494"/>
      <c r="H309" s="401">
        <f>SUM(H274,H281,H298,H307)</f>
        <v>0</v>
      </c>
      <c r="I309" s="62"/>
      <c r="J309" s="22"/>
      <c r="K309" s="22"/>
      <c r="L309" s="22"/>
      <c r="M309" s="22"/>
      <c r="N309" s="22"/>
      <c r="O309" s="22"/>
      <c r="P309" s="22"/>
      <c r="Q309" s="22"/>
    </row>
    <row r="310" spans="3:17" ht="19.95" customHeight="1" x14ac:dyDescent="0.3">
      <c r="D310" s="495" t="str">
        <f>VLOOKUP(C313,INSUMOS!C:O,3,FALSE)</f>
        <v>Balança rodoviária - 80.000 kg</v>
      </c>
      <c r="E310" s="496"/>
      <c r="F310" s="496"/>
      <c r="G310" s="496"/>
      <c r="H310" s="497"/>
      <c r="I310" s="22"/>
      <c r="J310" s="22"/>
      <c r="K310" s="22"/>
      <c r="L310" s="22"/>
      <c r="M310" s="22"/>
      <c r="N310" s="22"/>
      <c r="O310" s="22"/>
      <c r="P310" s="22"/>
      <c r="Q310" s="22"/>
    </row>
    <row r="311" spans="3:17" ht="19.95" customHeight="1" thickBot="1" x14ac:dyDescent="0.35">
      <c r="D311" s="360" t="s">
        <v>6039</v>
      </c>
      <c r="E311" s="22"/>
      <c r="F311" s="22"/>
      <c r="G311" s="22"/>
      <c r="H311" s="419"/>
      <c r="I311" s="22"/>
      <c r="J311" s="22"/>
      <c r="K311" s="22"/>
      <c r="L311" s="22"/>
      <c r="M311" s="22"/>
      <c r="N311" s="22"/>
      <c r="O311" s="22"/>
      <c r="P311" s="22"/>
      <c r="Q311" s="22"/>
    </row>
    <row r="312" spans="3:17" ht="15" customHeight="1" thickBot="1" x14ac:dyDescent="0.35">
      <c r="D312" s="362" t="s">
        <v>6</v>
      </c>
      <c r="E312" s="24" t="s">
        <v>7</v>
      </c>
      <c r="F312" s="24" t="s">
        <v>8</v>
      </c>
      <c r="G312" s="25" t="s">
        <v>9</v>
      </c>
      <c r="H312" s="363" t="s">
        <v>10</v>
      </c>
      <c r="I312" s="62"/>
      <c r="J312" s="22"/>
      <c r="K312" s="22"/>
      <c r="L312" s="22"/>
      <c r="M312" s="22"/>
      <c r="N312" s="22"/>
      <c r="O312" s="22"/>
      <c r="P312" s="22"/>
      <c r="Q312" s="22"/>
    </row>
    <row r="313" spans="3:17" ht="15" customHeight="1" x14ac:dyDescent="0.3">
      <c r="C313" s="201">
        <v>35</v>
      </c>
      <c r="D313" s="406" t="s">
        <v>34</v>
      </c>
      <c r="E313" s="56" t="s">
        <v>35</v>
      </c>
      <c r="F313" s="59"/>
      <c r="G313" s="175">
        <f>J313*(1-$K313)</f>
        <v>19386.954000000002</v>
      </c>
      <c r="H313" s="407">
        <f>F313*G313</f>
        <v>0</v>
      </c>
      <c r="I313" s="58"/>
      <c r="J313" s="63">
        <f>VLOOKUP(C313,INSUMOS!C:I,6,FALSE)</f>
        <v>129246.36</v>
      </c>
      <c r="K313" s="174">
        <v>0.85</v>
      </c>
      <c r="L313" s="22" t="s">
        <v>5978</v>
      </c>
      <c r="M313" s="22"/>
      <c r="N313" s="22"/>
      <c r="O313" s="22"/>
      <c r="P313" s="22"/>
      <c r="Q313" s="22"/>
    </row>
    <row r="314" spans="3:17" ht="15" customHeight="1" x14ac:dyDescent="0.3">
      <c r="D314" s="406" t="s">
        <v>115</v>
      </c>
      <c r="E314" s="56" t="s">
        <v>17</v>
      </c>
      <c r="F314" s="59">
        <v>100</v>
      </c>
      <c r="G314" s="57">
        <f>H313</f>
        <v>0</v>
      </c>
      <c r="H314" s="407">
        <f>ROUND(G314*(F314/100),2)</f>
        <v>0</v>
      </c>
      <c r="I314" s="58"/>
      <c r="J314" s="63">
        <f>J313*(1-$K$146)</f>
        <v>71085.498000000007</v>
      </c>
      <c r="K314" s="174">
        <v>0.45</v>
      </c>
      <c r="L314" s="22" t="s">
        <v>5979</v>
      </c>
      <c r="M314" s="22"/>
      <c r="N314" s="22"/>
      <c r="O314" s="22"/>
      <c r="P314" s="22"/>
      <c r="Q314" s="22"/>
    </row>
    <row r="315" spans="3:17" ht="15" customHeight="1" thickBot="1" x14ac:dyDescent="0.35">
      <c r="D315" s="406" t="s">
        <v>36</v>
      </c>
      <c r="E315" s="56" t="s">
        <v>11</v>
      </c>
      <c r="F315" s="59">
        <v>12</v>
      </c>
      <c r="G315" s="57">
        <f>H314</f>
        <v>0</v>
      </c>
      <c r="H315" s="407">
        <f>ROUND(G315/F315,2)</f>
        <v>0</v>
      </c>
      <c r="I315" s="58"/>
      <c r="J315" s="22"/>
      <c r="K315" s="22"/>
      <c r="L315" s="22"/>
      <c r="M315" s="22"/>
      <c r="N315" s="22"/>
      <c r="O315" s="22"/>
      <c r="P315" s="22"/>
      <c r="Q315" s="22"/>
    </row>
    <row r="316" spans="3:17" ht="15" customHeight="1" thickBot="1" x14ac:dyDescent="0.35">
      <c r="D316" s="489" t="s">
        <v>23</v>
      </c>
      <c r="E316" s="490"/>
      <c r="F316" s="490"/>
      <c r="G316" s="491"/>
      <c r="H316" s="379">
        <f>SUBTOTAL(9,H315)</f>
        <v>0</v>
      </c>
      <c r="I316" s="185"/>
      <c r="J316" s="22"/>
      <c r="K316" s="22"/>
      <c r="L316" s="22"/>
      <c r="M316" s="22"/>
      <c r="N316" s="22"/>
      <c r="O316" s="22"/>
      <c r="P316" s="22"/>
      <c r="Q316" s="22"/>
    </row>
    <row r="317" spans="3:17" ht="19.95" customHeight="1" x14ac:dyDescent="0.3">
      <c r="D317" s="408"/>
      <c r="E317" s="409"/>
      <c r="F317" s="409"/>
      <c r="G317" s="409"/>
      <c r="H317" s="410"/>
      <c r="I317" s="58"/>
      <c r="J317" s="58"/>
      <c r="K317" s="58"/>
      <c r="L317" s="58"/>
      <c r="M317" s="58"/>
      <c r="N317" s="58"/>
      <c r="O317" s="58"/>
      <c r="P317" s="58"/>
      <c r="Q317" s="58"/>
    </row>
    <row r="318" spans="3:17" ht="19.95" customHeight="1" thickBot="1" x14ac:dyDescent="0.35">
      <c r="D318" s="360" t="s">
        <v>6040</v>
      </c>
      <c r="E318" s="22"/>
      <c r="F318" s="22"/>
      <c r="G318" s="22"/>
      <c r="H318" s="419"/>
      <c r="I318" s="58"/>
      <c r="J318" s="22"/>
      <c r="K318" s="22"/>
      <c r="L318" s="22"/>
      <c r="M318" s="22"/>
      <c r="N318" s="22"/>
      <c r="O318" s="22"/>
      <c r="P318" s="22"/>
      <c r="Q318" s="22"/>
    </row>
    <row r="319" spans="3:17" ht="15" customHeight="1" thickBot="1" x14ac:dyDescent="0.35">
      <c r="D319" s="362" t="s">
        <v>6</v>
      </c>
      <c r="E319" s="24" t="s">
        <v>7</v>
      </c>
      <c r="F319" s="24" t="s">
        <v>8</v>
      </c>
      <c r="G319" s="25" t="s">
        <v>9</v>
      </c>
      <c r="H319" s="363" t="s">
        <v>10</v>
      </c>
      <c r="I319" s="55"/>
      <c r="J319" s="22"/>
      <c r="K319" s="22"/>
      <c r="L319" s="22"/>
      <c r="M319" s="22"/>
      <c r="N319" s="22"/>
      <c r="O319" s="22"/>
      <c r="P319" s="22"/>
      <c r="Q319" s="22"/>
    </row>
    <row r="320" spans="3:17" ht="15" customHeight="1" x14ac:dyDescent="0.3">
      <c r="D320" s="406" t="s">
        <v>38</v>
      </c>
      <c r="E320" s="56" t="s">
        <v>35</v>
      </c>
      <c r="F320" s="59">
        <f>F313</f>
        <v>0</v>
      </c>
      <c r="G320" s="57">
        <f>G313</f>
        <v>19386.954000000002</v>
      </c>
      <c r="H320" s="407">
        <f>F320*G320</f>
        <v>0</v>
      </c>
      <c r="I320" s="33"/>
      <c r="J320" s="22"/>
      <c r="K320" s="22"/>
      <c r="L320" s="22"/>
      <c r="M320" s="22"/>
      <c r="N320" s="22"/>
      <c r="O320" s="22"/>
      <c r="P320" s="22"/>
      <c r="Q320" s="22"/>
    </row>
    <row r="321" spans="3:17" ht="15" customHeight="1" thickBot="1" x14ac:dyDescent="0.35">
      <c r="D321" s="406" t="s">
        <v>39</v>
      </c>
      <c r="E321" s="56" t="s">
        <v>17</v>
      </c>
      <c r="F321" s="61">
        <v>0.5</v>
      </c>
      <c r="G321" s="57">
        <f>H320</f>
        <v>0</v>
      </c>
      <c r="H321" s="407">
        <f>ROUND(G321*(F321/100),2)</f>
        <v>0</v>
      </c>
      <c r="I321" s="33"/>
      <c r="J321" s="22"/>
      <c r="K321" s="22"/>
      <c r="L321" s="22"/>
      <c r="M321" s="22"/>
      <c r="N321" s="22"/>
      <c r="O321" s="22"/>
      <c r="P321" s="22"/>
      <c r="Q321" s="22"/>
    </row>
    <row r="322" spans="3:17" ht="15" customHeight="1" thickBot="1" x14ac:dyDescent="0.35">
      <c r="D322" s="489" t="s">
        <v>23</v>
      </c>
      <c r="E322" s="490"/>
      <c r="F322" s="490"/>
      <c r="G322" s="491"/>
      <c r="H322" s="379">
        <f>SUBTOTAL(9,H321)</f>
        <v>0</v>
      </c>
      <c r="I322" s="185"/>
      <c r="J322" s="22"/>
      <c r="K322" s="22"/>
      <c r="L322" s="22"/>
      <c r="M322" s="22"/>
      <c r="N322" s="22"/>
      <c r="O322" s="22"/>
      <c r="P322" s="22"/>
      <c r="Q322" s="22"/>
    </row>
    <row r="323" spans="3:17" ht="15" customHeight="1" thickBot="1" x14ac:dyDescent="0.35">
      <c r="D323" s="380"/>
      <c r="E323" s="79"/>
      <c r="F323" s="79"/>
      <c r="G323" s="80"/>
      <c r="H323" s="379"/>
      <c r="I323" s="33"/>
      <c r="J323" s="22"/>
      <c r="K323" s="22"/>
      <c r="L323" s="22"/>
      <c r="M323" s="22"/>
      <c r="N323" s="22"/>
      <c r="O323" s="22"/>
      <c r="P323" s="22"/>
      <c r="Q323" s="22"/>
    </row>
    <row r="324" spans="3:17" ht="15" customHeight="1" thickBot="1" x14ac:dyDescent="0.35">
      <c r="D324" s="498" t="s">
        <v>6038</v>
      </c>
      <c r="E324" s="490"/>
      <c r="F324" s="490"/>
      <c r="G324" s="491"/>
      <c r="H324" s="379">
        <f>SUM(H322,H316)</f>
        <v>0</v>
      </c>
      <c r="I324" s="62"/>
      <c r="J324" s="22"/>
      <c r="K324" s="22"/>
      <c r="L324" s="22"/>
      <c r="M324" s="22"/>
      <c r="N324" s="22"/>
      <c r="O324" s="22"/>
      <c r="P324" s="22"/>
      <c r="Q324" s="22"/>
    </row>
    <row r="325" spans="3:17" ht="15" customHeight="1" thickBot="1" x14ac:dyDescent="0.35">
      <c r="D325" s="400"/>
      <c r="E325" s="22"/>
      <c r="F325" s="22"/>
      <c r="G325" s="22"/>
      <c r="H325" s="361"/>
      <c r="I325" s="22"/>
      <c r="J325" s="22"/>
      <c r="K325" s="22"/>
      <c r="L325" s="22"/>
      <c r="M325" s="22"/>
      <c r="N325" s="22"/>
      <c r="O325" s="22"/>
      <c r="P325" s="22"/>
      <c r="Q325" s="22"/>
    </row>
    <row r="326" spans="3:17" ht="30" customHeight="1" thickBot="1" x14ac:dyDescent="0.35">
      <c r="D326" s="492" t="s">
        <v>9234</v>
      </c>
      <c r="E326" s="493"/>
      <c r="F326" s="493"/>
      <c r="G326" s="494"/>
      <c r="H326" s="401">
        <f>H324</f>
        <v>0</v>
      </c>
      <c r="I326" s="22"/>
      <c r="J326" s="22"/>
      <c r="K326" s="22"/>
      <c r="L326" s="22"/>
      <c r="M326" s="22"/>
      <c r="N326" s="22"/>
      <c r="O326" s="22"/>
      <c r="P326" s="22"/>
      <c r="Q326" s="22"/>
    </row>
    <row r="327" spans="3:17" ht="19.95" customHeight="1" x14ac:dyDescent="0.3">
      <c r="D327" s="495" t="str">
        <f>VLOOKUP(C330,INSUMOS!C:O,3,FALSE)</f>
        <v>Peneira Separadora</v>
      </c>
      <c r="E327" s="496"/>
      <c r="F327" s="496"/>
      <c r="G327" s="496"/>
      <c r="H327" s="497"/>
      <c r="I327" s="22"/>
      <c r="J327" s="22"/>
      <c r="K327" s="22"/>
      <c r="L327" s="22"/>
      <c r="M327" s="22"/>
      <c r="N327" s="22"/>
      <c r="O327" s="22"/>
      <c r="P327" s="22"/>
      <c r="Q327" s="22"/>
    </row>
    <row r="328" spans="3:17" ht="19.95" customHeight="1" thickBot="1" x14ac:dyDescent="0.35">
      <c r="D328" s="360" t="s">
        <v>6041</v>
      </c>
      <c r="E328" s="22"/>
      <c r="F328" s="22"/>
      <c r="G328" s="22"/>
      <c r="H328" s="419"/>
      <c r="I328" s="22"/>
      <c r="J328" s="22"/>
      <c r="K328" s="22"/>
      <c r="L328" s="22"/>
      <c r="M328" s="22"/>
      <c r="N328" s="22"/>
      <c r="O328" s="22"/>
      <c r="P328" s="22"/>
      <c r="Q328" s="22"/>
    </row>
    <row r="329" spans="3:17" ht="15" customHeight="1" thickBot="1" x14ac:dyDescent="0.35">
      <c r="D329" s="362" t="s">
        <v>6</v>
      </c>
      <c r="E329" s="24" t="s">
        <v>7</v>
      </c>
      <c r="F329" s="24" t="s">
        <v>8</v>
      </c>
      <c r="G329" s="25" t="s">
        <v>9</v>
      </c>
      <c r="H329" s="363" t="s">
        <v>10</v>
      </c>
      <c r="I329" s="62"/>
      <c r="J329" s="22"/>
      <c r="K329" s="22"/>
      <c r="L329" s="22"/>
      <c r="M329" s="22"/>
      <c r="N329" s="22"/>
      <c r="O329" s="22"/>
      <c r="P329" s="22"/>
      <c r="Q329" s="22"/>
    </row>
    <row r="330" spans="3:17" ht="15" customHeight="1" x14ac:dyDescent="0.3">
      <c r="C330" s="201">
        <v>36</v>
      </c>
      <c r="D330" s="406" t="s">
        <v>34</v>
      </c>
      <c r="E330" s="56" t="s">
        <v>35</v>
      </c>
      <c r="F330" s="59"/>
      <c r="G330" s="175">
        <f>J330*(1-$K330)</f>
        <v>785.97900000000004</v>
      </c>
      <c r="H330" s="407">
        <f>F330*G330</f>
        <v>0</v>
      </c>
      <c r="I330" s="58"/>
      <c r="J330" s="63">
        <f>VLOOKUP(C330,INSUMOS!C:I,6,FALSE)</f>
        <v>5239.8599999999997</v>
      </c>
      <c r="K330" s="174">
        <v>0.85</v>
      </c>
      <c r="L330" s="22" t="s">
        <v>5978</v>
      </c>
      <c r="M330" s="22"/>
      <c r="N330" s="22"/>
      <c r="O330" s="22"/>
      <c r="P330" s="22"/>
      <c r="Q330" s="22"/>
    </row>
    <row r="331" spans="3:17" ht="15" customHeight="1" x14ac:dyDescent="0.3">
      <c r="D331" s="406" t="s">
        <v>115</v>
      </c>
      <c r="E331" s="56" t="s">
        <v>17</v>
      </c>
      <c r="F331" s="59">
        <v>100</v>
      </c>
      <c r="G331" s="57">
        <f>H330</f>
        <v>0</v>
      </c>
      <c r="H331" s="407">
        <f>ROUND(G331*(F331/100),2)</f>
        <v>0</v>
      </c>
      <c r="I331" s="58"/>
      <c r="J331" s="63">
        <f>J330*(1-$K$146)</f>
        <v>2881.9230000000002</v>
      </c>
      <c r="K331" s="174">
        <v>0.45</v>
      </c>
      <c r="L331" s="22" t="s">
        <v>5979</v>
      </c>
      <c r="M331" s="22"/>
      <c r="N331" s="22"/>
      <c r="O331" s="22"/>
      <c r="P331" s="22"/>
      <c r="Q331" s="22"/>
    </row>
    <row r="332" spans="3:17" ht="15" customHeight="1" thickBot="1" x14ac:dyDescent="0.35">
      <c r="D332" s="406" t="s">
        <v>36</v>
      </c>
      <c r="E332" s="56" t="s">
        <v>11</v>
      </c>
      <c r="F332" s="59">
        <v>12</v>
      </c>
      <c r="G332" s="57">
        <f>H331</f>
        <v>0</v>
      </c>
      <c r="H332" s="407">
        <f>ROUND(G332/F332,2)</f>
        <v>0</v>
      </c>
      <c r="I332" s="58"/>
      <c r="J332" s="22"/>
      <c r="K332" s="22"/>
      <c r="L332" s="22"/>
      <c r="M332" s="22"/>
      <c r="N332" s="22"/>
      <c r="O332" s="22"/>
      <c r="P332" s="22"/>
      <c r="Q332" s="22"/>
    </row>
    <row r="333" spans="3:17" ht="15" customHeight="1" thickBot="1" x14ac:dyDescent="0.35">
      <c r="D333" s="489" t="s">
        <v>23</v>
      </c>
      <c r="E333" s="490"/>
      <c r="F333" s="490"/>
      <c r="G333" s="491"/>
      <c r="H333" s="379">
        <f>SUBTOTAL(9,H332)</f>
        <v>0</v>
      </c>
      <c r="I333" s="185"/>
      <c r="J333" s="22"/>
      <c r="K333" s="22"/>
      <c r="L333" s="22"/>
      <c r="M333" s="22"/>
      <c r="N333" s="22"/>
      <c r="O333" s="22"/>
      <c r="P333" s="22"/>
      <c r="Q333" s="22"/>
    </row>
    <row r="334" spans="3:17" ht="19.95" customHeight="1" x14ac:dyDescent="0.3">
      <c r="D334" s="408"/>
      <c r="E334" s="409"/>
      <c r="F334" s="409"/>
      <c r="G334" s="409"/>
      <c r="H334" s="410"/>
      <c r="I334" s="58"/>
      <c r="J334" s="58"/>
      <c r="K334" s="58"/>
      <c r="L334" s="58"/>
      <c r="M334" s="58"/>
      <c r="N334" s="58"/>
      <c r="O334" s="58"/>
      <c r="P334" s="58"/>
      <c r="Q334" s="58"/>
    </row>
    <row r="335" spans="3:17" ht="19.95" customHeight="1" thickBot="1" x14ac:dyDescent="0.35">
      <c r="D335" s="360" t="s">
        <v>6042</v>
      </c>
      <c r="E335" s="22"/>
      <c r="F335" s="22"/>
      <c r="G335" s="22"/>
      <c r="H335" s="419"/>
      <c r="I335" s="58"/>
      <c r="J335" s="22"/>
      <c r="K335" s="22"/>
      <c r="L335" s="22"/>
      <c r="M335" s="22"/>
      <c r="N335" s="22"/>
      <c r="O335" s="22"/>
      <c r="P335" s="22"/>
      <c r="Q335" s="22"/>
    </row>
    <row r="336" spans="3:17" ht="15" customHeight="1" thickBot="1" x14ac:dyDescent="0.35">
      <c r="D336" s="362" t="s">
        <v>6</v>
      </c>
      <c r="E336" s="24" t="s">
        <v>7</v>
      </c>
      <c r="F336" s="24" t="s">
        <v>8</v>
      </c>
      <c r="G336" s="25" t="s">
        <v>9</v>
      </c>
      <c r="H336" s="363" t="s">
        <v>10</v>
      </c>
      <c r="I336" s="55"/>
      <c r="J336" s="22"/>
      <c r="K336" s="22"/>
      <c r="L336" s="22"/>
      <c r="M336" s="22"/>
      <c r="N336" s="22"/>
      <c r="O336" s="22"/>
      <c r="P336" s="22"/>
      <c r="Q336" s="22"/>
    </row>
    <row r="337" spans="3:17" ht="15" customHeight="1" x14ac:dyDescent="0.3">
      <c r="D337" s="406" t="s">
        <v>38</v>
      </c>
      <c r="E337" s="56" t="s">
        <v>35</v>
      </c>
      <c r="F337" s="59">
        <f>F330</f>
        <v>0</v>
      </c>
      <c r="G337" s="57">
        <f>G330</f>
        <v>785.97900000000004</v>
      </c>
      <c r="H337" s="407">
        <f>F337*G337</f>
        <v>0</v>
      </c>
      <c r="I337" s="33"/>
      <c r="J337" s="22"/>
      <c r="K337" s="22"/>
      <c r="L337" s="22"/>
      <c r="M337" s="22"/>
      <c r="N337" s="22"/>
      <c r="O337" s="22"/>
      <c r="P337" s="22"/>
      <c r="Q337" s="22"/>
    </row>
    <row r="338" spans="3:17" ht="15" customHeight="1" thickBot="1" x14ac:dyDescent="0.35">
      <c r="D338" s="406" t="s">
        <v>39</v>
      </c>
      <c r="E338" s="56" t="s">
        <v>17</v>
      </c>
      <c r="F338" s="61">
        <v>0.5</v>
      </c>
      <c r="G338" s="57">
        <f>H337</f>
        <v>0</v>
      </c>
      <c r="H338" s="407">
        <f>ROUND(G338*(F338/100),2)</f>
        <v>0</v>
      </c>
      <c r="I338" s="33"/>
      <c r="J338" s="22"/>
      <c r="K338" s="22"/>
      <c r="L338" s="22"/>
      <c r="M338" s="22"/>
      <c r="N338" s="22"/>
      <c r="O338" s="22"/>
      <c r="P338" s="22"/>
      <c r="Q338" s="22"/>
    </row>
    <row r="339" spans="3:17" ht="15" customHeight="1" thickBot="1" x14ac:dyDescent="0.35">
      <c r="D339" s="489" t="s">
        <v>23</v>
      </c>
      <c r="E339" s="490"/>
      <c r="F339" s="490"/>
      <c r="G339" s="491"/>
      <c r="H339" s="379">
        <f>SUBTOTAL(9,H338)</f>
        <v>0</v>
      </c>
      <c r="I339" s="185"/>
      <c r="J339" s="22"/>
      <c r="K339" s="22"/>
      <c r="L339" s="22"/>
      <c r="M339" s="22"/>
      <c r="N339" s="22"/>
      <c r="O339" s="22"/>
      <c r="P339" s="22"/>
      <c r="Q339" s="22"/>
    </row>
    <row r="340" spans="3:17" ht="15" customHeight="1" thickBot="1" x14ac:dyDescent="0.35">
      <c r="D340" s="380"/>
      <c r="E340" s="79"/>
      <c r="F340" s="79"/>
      <c r="G340" s="80"/>
      <c r="H340" s="379"/>
      <c r="I340" s="33"/>
      <c r="J340" s="22"/>
      <c r="K340" s="22"/>
      <c r="L340" s="22"/>
      <c r="M340" s="22"/>
      <c r="N340" s="22"/>
      <c r="O340" s="22"/>
      <c r="P340" s="22"/>
      <c r="Q340" s="22"/>
    </row>
    <row r="341" spans="3:17" ht="30" customHeight="1" thickBot="1" x14ac:dyDescent="0.35">
      <c r="D341" s="492" t="s">
        <v>6038</v>
      </c>
      <c r="E341" s="493"/>
      <c r="F341" s="493"/>
      <c r="G341" s="494"/>
      <c r="H341" s="401">
        <f>SUM(H339,H333)</f>
        <v>0</v>
      </c>
      <c r="I341" s="62"/>
      <c r="J341" s="22"/>
      <c r="K341" s="22"/>
      <c r="L341" s="22"/>
      <c r="M341" s="22"/>
      <c r="N341" s="22"/>
      <c r="O341" s="22"/>
      <c r="P341" s="22"/>
      <c r="Q341" s="22"/>
    </row>
    <row r="342" spans="3:17" ht="19.95" customHeight="1" x14ac:dyDescent="0.3">
      <c r="D342" s="495" t="str">
        <f>VLOOKUP(C345,INSUMOS!C:O,3,FALSE)</f>
        <v>Esteira de triagem</v>
      </c>
      <c r="E342" s="496"/>
      <c r="F342" s="496"/>
      <c r="G342" s="496"/>
      <c r="H342" s="497"/>
      <c r="I342" s="22"/>
      <c r="J342" s="22"/>
      <c r="K342" s="22"/>
      <c r="L342" s="22"/>
      <c r="M342" s="22"/>
      <c r="N342" s="22"/>
      <c r="O342" s="22"/>
      <c r="P342" s="22"/>
      <c r="Q342" s="22"/>
    </row>
    <row r="343" spans="3:17" ht="19.95" customHeight="1" thickBot="1" x14ac:dyDescent="0.35">
      <c r="D343" s="360" t="s">
        <v>6041</v>
      </c>
      <c r="E343" s="22"/>
      <c r="F343" s="22"/>
      <c r="G343" s="22"/>
      <c r="H343" s="419"/>
      <c r="I343" s="22"/>
      <c r="J343" s="22"/>
      <c r="K343" s="22"/>
      <c r="L343" s="22"/>
      <c r="M343" s="22"/>
      <c r="N343" s="22"/>
      <c r="O343" s="22"/>
      <c r="P343" s="22"/>
      <c r="Q343" s="22"/>
    </row>
    <row r="344" spans="3:17" ht="15" customHeight="1" thickBot="1" x14ac:dyDescent="0.35">
      <c r="D344" s="362" t="s">
        <v>6</v>
      </c>
      <c r="E344" s="24" t="s">
        <v>7</v>
      </c>
      <c r="F344" s="24" t="s">
        <v>8</v>
      </c>
      <c r="G344" s="25" t="s">
        <v>9</v>
      </c>
      <c r="H344" s="363" t="s">
        <v>10</v>
      </c>
      <c r="I344" s="62"/>
      <c r="J344" s="22"/>
      <c r="K344" s="22"/>
      <c r="L344" s="22"/>
      <c r="M344" s="22"/>
      <c r="N344" s="22"/>
      <c r="O344" s="22"/>
      <c r="P344" s="22"/>
      <c r="Q344" s="22"/>
    </row>
    <row r="345" spans="3:17" ht="15" customHeight="1" x14ac:dyDescent="0.3">
      <c r="C345" s="201">
        <v>37</v>
      </c>
      <c r="D345" s="406" t="s">
        <v>34</v>
      </c>
      <c r="E345" s="56" t="s">
        <v>35</v>
      </c>
      <c r="F345" s="59">
        <v>0</v>
      </c>
      <c r="G345" s="175">
        <f>J345*(1-$K345)</f>
        <v>6001.2900000000009</v>
      </c>
      <c r="H345" s="407">
        <f>F345*G345</f>
        <v>0</v>
      </c>
      <c r="I345" s="58"/>
      <c r="J345" s="63">
        <f>VLOOKUP(C345,INSUMOS!C:I,6,FALSE)</f>
        <v>40008.6</v>
      </c>
      <c r="K345" s="174">
        <v>0.85</v>
      </c>
      <c r="L345" s="22" t="s">
        <v>5978</v>
      </c>
      <c r="M345" s="22"/>
      <c r="N345" s="22"/>
      <c r="O345" s="22"/>
      <c r="P345" s="22"/>
      <c r="Q345" s="22"/>
    </row>
    <row r="346" spans="3:17" ht="15" customHeight="1" x14ac:dyDescent="0.3">
      <c r="D346" s="406" t="s">
        <v>115</v>
      </c>
      <c r="E346" s="56" t="s">
        <v>17</v>
      </c>
      <c r="F346" s="59">
        <v>100</v>
      </c>
      <c r="G346" s="57">
        <f>H345</f>
        <v>0</v>
      </c>
      <c r="H346" s="407">
        <f>ROUND(G346*(F346/100),2)</f>
        <v>0</v>
      </c>
      <c r="I346" s="58"/>
      <c r="J346" s="63">
        <f>J345*(1-$K$146)</f>
        <v>22004.73</v>
      </c>
      <c r="K346" s="174">
        <v>0.45</v>
      </c>
      <c r="L346" s="22" t="s">
        <v>5979</v>
      </c>
      <c r="M346" s="22"/>
      <c r="N346" s="22"/>
      <c r="O346" s="22"/>
      <c r="P346" s="22"/>
      <c r="Q346" s="22"/>
    </row>
    <row r="347" spans="3:17" ht="15" customHeight="1" thickBot="1" x14ac:dyDescent="0.35">
      <c r="D347" s="406" t="s">
        <v>36</v>
      </c>
      <c r="E347" s="56" t="s">
        <v>11</v>
      </c>
      <c r="F347" s="59">
        <v>12</v>
      </c>
      <c r="G347" s="57">
        <f>H346</f>
        <v>0</v>
      </c>
      <c r="H347" s="407">
        <f>ROUND(G347/F347,2)</f>
        <v>0</v>
      </c>
      <c r="I347" s="58"/>
      <c r="J347" s="22"/>
      <c r="K347" s="22"/>
      <c r="L347" s="22"/>
      <c r="M347" s="22"/>
      <c r="N347" s="22"/>
      <c r="O347" s="22"/>
      <c r="P347" s="22"/>
      <c r="Q347" s="22"/>
    </row>
    <row r="348" spans="3:17" ht="15" customHeight="1" thickBot="1" x14ac:dyDescent="0.35">
      <c r="D348" s="489" t="s">
        <v>23</v>
      </c>
      <c r="E348" s="490"/>
      <c r="F348" s="490"/>
      <c r="G348" s="491"/>
      <c r="H348" s="379">
        <f>SUBTOTAL(9,H347)</f>
        <v>0</v>
      </c>
      <c r="I348" s="185"/>
      <c r="J348" s="22"/>
      <c r="K348" s="22"/>
      <c r="L348" s="22"/>
      <c r="M348" s="22"/>
      <c r="N348" s="22"/>
      <c r="O348" s="22"/>
      <c r="P348" s="22"/>
      <c r="Q348" s="22"/>
    </row>
    <row r="349" spans="3:17" ht="19.95" customHeight="1" x14ac:dyDescent="0.3">
      <c r="D349" s="408"/>
      <c r="E349" s="409"/>
      <c r="F349" s="409"/>
      <c r="G349" s="409"/>
      <c r="H349" s="410"/>
      <c r="I349" s="58"/>
      <c r="J349" s="58"/>
      <c r="K349" s="58"/>
      <c r="L349" s="58"/>
      <c r="M349" s="58"/>
      <c r="N349" s="58"/>
      <c r="O349" s="58"/>
      <c r="P349" s="58"/>
      <c r="Q349" s="58"/>
    </row>
    <row r="350" spans="3:17" ht="19.95" customHeight="1" thickBot="1" x14ac:dyDescent="0.35">
      <c r="D350" s="360" t="s">
        <v>6042</v>
      </c>
      <c r="E350" s="22"/>
      <c r="F350" s="22"/>
      <c r="G350" s="22"/>
      <c r="H350" s="419"/>
      <c r="I350" s="58"/>
      <c r="J350" s="22"/>
      <c r="K350" s="22"/>
      <c r="L350" s="22"/>
      <c r="M350" s="22"/>
      <c r="N350" s="22"/>
      <c r="O350" s="22"/>
      <c r="P350" s="22"/>
      <c r="Q350" s="22"/>
    </row>
    <row r="351" spans="3:17" ht="15" customHeight="1" thickBot="1" x14ac:dyDescent="0.35">
      <c r="D351" s="362" t="s">
        <v>6</v>
      </c>
      <c r="E351" s="24" t="s">
        <v>7</v>
      </c>
      <c r="F351" s="24" t="s">
        <v>8</v>
      </c>
      <c r="G351" s="25" t="s">
        <v>9</v>
      </c>
      <c r="H351" s="363" t="s">
        <v>10</v>
      </c>
      <c r="I351" s="55"/>
      <c r="J351" s="22"/>
      <c r="K351" s="22"/>
      <c r="L351" s="22"/>
      <c r="M351" s="22"/>
      <c r="N351" s="22"/>
      <c r="O351" s="22"/>
      <c r="P351" s="22"/>
      <c r="Q351" s="22"/>
    </row>
    <row r="352" spans="3:17" ht="15" customHeight="1" x14ac:dyDescent="0.3">
      <c r="D352" s="406" t="s">
        <v>38</v>
      </c>
      <c r="E352" s="56" t="s">
        <v>35</v>
      </c>
      <c r="F352" s="59">
        <f>F345</f>
        <v>0</v>
      </c>
      <c r="G352" s="57">
        <f>G345</f>
        <v>6001.2900000000009</v>
      </c>
      <c r="H352" s="407">
        <f>F352*G352</f>
        <v>0</v>
      </c>
      <c r="I352" s="33"/>
      <c r="J352" s="22"/>
      <c r="K352" s="22"/>
      <c r="L352" s="22"/>
      <c r="M352" s="22"/>
      <c r="N352" s="22"/>
      <c r="O352" s="22"/>
      <c r="P352" s="22"/>
      <c r="Q352" s="22"/>
    </row>
    <row r="353" spans="3:17" ht="15" customHeight="1" thickBot="1" x14ac:dyDescent="0.35">
      <c r="D353" s="406" t="s">
        <v>39</v>
      </c>
      <c r="E353" s="56" t="s">
        <v>17</v>
      </c>
      <c r="F353" s="61">
        <v>0.5</v>
      </c>
      <c r="G353" s="57">
        <f>H352</f>
        <v>0</v>
      </c>
      <c r="H353" s="407">
        <f>ROUND(G353*(F353/100),2)</f>
        <v>0</v>
      </c>
      <c r="I353" s="33"/>
      <c r="J353" s="22"/>
      <c r="K353" s="22"/>
      <c r="L353" s="22"/>
      <c r="M353" s="22"/>
      <c r="N353" s="22"/>
      <c r="O353" s="22"/>
      <c r="P353" s="22"/>
      <c r="Q353" s="22"/>
    </row>
    <row r="354" spans="3:17" ht="15" customHeight="1" thickBot="1" x14ac:dyDescent="0.35">
      <c r="D354" s="489" t="s">
        <v>23</v>
      </c>
      <c r="E354" s="490"/>
      <c r="F354" s="490"/>
      <c r="G354" s="491"/>
      <c r="H354" s="379">
        <f>SUBTOTAL(9,H353)</f>
        <v>0</v>
      </c>
      <c r="I354" s="185"/>
      <c r="J354" s="22"/>
      <c r="K354" s="22"/>
      <c r="L354" s="22"/>
      <c r="M354" s="22"/>
      <c r="N354" s="22"/>
      <c r="O354" s="22"/>
      <c r="P354" s="22"/>
      <c r="Q354" s="22"/>
    </row>
    <row r="355" spans="3:17" ht="15" customHeight="1" thickBot="1" x14ac:dyDescent="0.35">
      <c r="D355" s="380"/>
      <c r="E355" s="79"/>
      <c r="F355" s="79"/>
      <c r="G355" s="80"/>
      <c r="H355" s="379"/>
      <c r="I355" s="33"/>
      <c r="J355" s="22"/>
      <c r="K355" s="22"/>
      <c r="L355" s="22"/>
      <c r="M355" s="22"/>
      <c r="N355" s="22"/>
      <c r="O355" s="22"/>
      <c r="P355" s="22"/>
      <c r="Q355" s="22"/>
    </row>
    <row r="356" spans="3:17" ht="30" customHeight="1" thickBot="1" x14ac:dyDescent="0.35">
      <c r="D356" s="492" t="s">
        <v>6043</v>
      </c>
      <c r="E356" s="493"/>
      <c r="F356" s="493"/>
      <c r="G356" s="494"/>
      <c r="H356" s="401">
        <f>SUM(H354,H348)</f>
        <v>0</v>
      </c>
      <c r="I356" s="62"/>
      <c r="J356" s="22"/>
      <c r="K356" s="22"/>
      <c r="L356" s="22"/>
      <c r="M356" s="22"/>
      <c r="N356" s="22"/>
      <c r="O356" s="22"/>
      <c r="P356" s="22"/>
      <c r="Q356" s="22"/>
    </row>
    <row r="357" spans="3:17" ht="19.95" customHeight="1" x14ac:dyDescent="0.3">
      <c r="D357" s="495" t="str">
        <f>VLOOKUP(C360,INSUMOS!C:O,3,FALSE)</f>
        <v>Britador de mandibula ou martelo - reciclador</v>
      </c>
      <c r="E357" s="496"/>
      <c r="F357" s="496"/>
      <c r="G357" s="496"/>
      <c r="H357" s="497"/>
      <c r="I357" s="22"/>
      <c r="J357" s="22"/>
      <c r="K357" s="22"/>
      <c r="L357" s="22"/>
      <c r="M357" s="22"/>
      <c r="N357" s="22"/>
      <c r="O357" s="22"/>
      <c r="P357" s="22"/>
      <c r="Q357" s="22"/>
    </row>
    <row r="358" spans="3:17" ht="19.95" customHeight="1" thickBot="1" x14ac:dyDescent="0.35">
      <c r="D358" s="360" t="s">
        <v>6041</v>
      </c>
      <c r="E358" s="22"/>
      <c r="F358" s="22"/>
      <c r="G358" s="22"/>
      <c r="H358" s="419"/>
      <c r="I358" s="22"/>
      <c r="J358" s="22"/>
      <c r="K358" s="22"/>
      <c r="L358" s="22"/>
      <c r="M358" s="22"/>
      <c r="N358" s="22"/>
      <c r="O358" s="22"/>
      <c r="P358" s="22"/>
      <c r="Q358" s="22"/>
    </row>
    <row r="359" spans="3:17" ht="15" customHeight="1" thickBot="1" x14ac:dyDescent="0.35">
      <c r="D359" s="362" t="s">
        <v>6</v>
      </c>
      <c r="E359" s="24" t="s">
        <v>7</v>
      </c>
      <c r="F359" s="24" t="s">
        <v>8</v>
      </c>
      <c r="G359" s="25" t="s">
        <v>9</v>
      </c>
      <c r="H359" s="363" t="s">
        <v>10</v>
      </c>
      <c r="I359" s="62"/>
      <c r="J359" s="22"/>
      <c r="K359" s="22"/>
      <c r="L359" s="22"/>
      <c r="M359" s="22"/>
      <c r="N359" s="22"/>
      <c r="O359" s="22"/>
      <c r="P359" s="22"/>
      <c r="Q359" s="22"/>
    </row>
    <row r="360" spans="3:17" ht="15" customHeight="1" x14ac:dyDescent="0.3">
      <c r="C360" s="201">
        <v>48</v>
      </c>
      <c r="D360" s="406" t="s">
        <v>34</v>
      </c>
      <c r="E360" s="56" t="s">
        <v>35</v>
      </c>
      <c r="F360" s="59">
        <v>1</v>
      </c>
      <c r="G360" s="175">
        <f>J360*(1-$K360)</f>
        <v>2026.0000000000018</v>
      </c>
      <c r="H360" s="407">
        <f>F360*G360</f>
        <v>2026.0000000000018</v>
      </c>
      <c r="I360" s="58"/>
      <c r="J360" s="63">
        <f>VLOOKUP(C360,INSUMOS!C:I,6,FALSE)</f>
        <v>101300</v>
      </c>
      <c r="K360" s="174">
        <v>0.98</v>
      </c>
      <c r="L360" s="22" t="s">
        <v>5978</v>
      </c>
      <c r="M360" s="22"/>
      <c r="N360" s="22"/>
      <c r="O360" s="22"/>
      <c r="P360" s="22"/>
      <c r="Q360" s="22"/>
    </row>
    <row r="361" spans="3:17" ht="15" customHeight="1" x14ac:dyDescent="0.3">
      <c r="D361" s="406" t="s">
        <v>115</v>
      </c>
      <c r="E361" s="56" t="s">
        <v>17</v>
      </c>
      <c r="F361" s="59">
        <v>100</v>
      </c>
      <c r="G361" s="57">
        <f>H360</f>
        <v>2026.0000000000018</v>
      </c>
      <c r="H361" s="407">
        <f>ROUND(G361*(F361/100),2)</f>
        <v>2026</v>
      </c>
      <c r="I361" s="58"/>
      <c r="J361" s="63">
        <f>J360*(1-$K$146)</f>
        <v>55715.000000000007</v>
      </c>
      <c r="K361" s="174">
        <v>0.45</v>
      </c>
      <c r="L361" s="22" t="s">
        <v>5979</v>
      </c>
      <c r="M361" s="22"/>
      <c r="N361" s="22"/>
      <c r="O361" s="22"/>
      <c r="P361" s="22"/>
      <c r="Q361" s="22"/>
    </row>
    <row r="362" spans="3:17" ht="15" customHeight="1" thickBot="1" x14ac:dyDescent="0.35">
      <c r="D362" s="406" t="s">
        <v>36</v>
      </c>
      <c r="E362" s="56" t="s">
        <v>11</v>
      </c>
      <c r="F362" s="59">
        <v>12</v>
      </c>
      <c r="G362" s="57">
        <f>H361</f>
        <v>2026</v>
      </c>
      <c r="H362" s="407">
        <f>ROUND(G362/F362,2)</f>
        <v>168.83</v>
      </c>
      <c r="I362" s="58"/>
      <c r="J362" s="22"/>
      <c r="K362" s="22"/>
      <c r="L362" s="22"/>
      <c r="M362" s="22"/>
      <c r="N362" s="22"/>
      <c r="O362" s="22"/>
      <c r="P362" s="22"/>
      <c r="Q362" s="22"/>
    </row>
    <row r="363" spans="3:17" ht="15" customHeight="1" thickBot="1" x14ac:dyDescent="0.35">
      <c r="D363" s="489" t="s">
        <v>23</v>
      </c>
      <c r="E363" s="490"/>
      <c r="F363" s="490"/>
      <c r="G363" s="491"/>
      <c r="H363" s="379">
        <f>SUBTOTAL(9,H362)</f>
        <v>168.83</v>
      </c>
      <c r="I363" s="185"/>
      <c r="J363" s="22"/>
      <c r="K363" s="22"/>
      <c r="L363" s="22"/>
      <c r="M363" s="22"/>
      <c r="N363" s="22"/>
      <c r="O363" s="22"/>
      <c r="P363" s="22"/>
      <c r="Q363" s="22"/>
    </row>
    <row r="364" spans="3:17" ht="19.95" customHeight="1" x14ac:dyDescent="0.3">
      <c r="D364" s="408"/>
      <c r="E364" s="409"/>
      <c r="F364" s="409"/>
      <c r="G364" s="409"/>
      <c r="H364" s="410"/>
      <c r="I364" s="58"/>
      <c r="J364" s="58"/>
      <c r="K364" s="58"/>
      <c r="L364" s="58"/>
      <c r="M364" s="58"/>
      <c r="N364" s="58"/>
      <c r="O364" s="58"/>
      <c r="P364" s="58"/>
      <c r="Q364" s="58"/>
    </row>
    <row r="365" spans="3:17" ht="19.95" customHeight="1" thickBot="1" x14ac:dyDescent="0.35">
      <c r="D365" s="360" t="s">
        <v>6042</v>
      </c>
      <c r="E365" s="22"/>
      <c r="F365" s="22"/>
      <c r="G365" s="22"/>
      <c r="H365" s="419"/>
      <c r="I365" s="58"/>
      <c r="J365" s="22"/>
      <c r="K365" s="22"/>
      <c r="L365" s="22"/>
      <c r="M365" s="22"/>
      <c r="N365" s="22"/>
      <c r="O365" s="22"/>
      <c r="P365" s="22"/>
      <c r="Q365" s="22"/>
    </row>
    <row r="366" spans="3:17" ht="15" customHeight="1" thickBot="1" x14ac:dyDescent="0.35">
      <c r="D366" s="362" t="s">
        <v>6</v>
      </c>
      <c r="E366" s="24" t="s">
        <v>7</v>
      </c>
      <c r="F366" s="24" t="s">
        <v>8</v>
      </c>
      <c r="G366" s="25" t="s">
        <v>9</v>
      </c>
      <c r="H366" s="363" t="s">
        <v>10</v>
      </c>
      <c r="I366" s="55"/>
      <c r="J366" s="22"/>
      <c r="K366" s="22"/>
      <c r="L366" s="22"/>
      <c r="M366" s="22"/>
      <c r="N366" s="22"/>
      <c r="O366" s="22"/>
      <c r="P366" s="22"/>
      <c r="Q366" s="22"/>
    </row>
    <row r="367" spans="3:17" ht="15" customHeight="1" x14ac:dyDescent="0.3">
      <c r="D367" s="406" t="s">
        <v>38</v>
      </c>
      <c r="E367" s="56" t="s">
        <v>35</v>
      </c>
      <c r="F367" s="59">
        <f>F360</f>
        <v>1</v>
      </c>
      <c r="G367" s="57">
        <f>G360</f>
        <v>2026.0000000000018</v>
      </c>
      <c r="H367" s="407">
        <f>F367*G367</f>
        <v>2026.0000000000018</v>
      </c>
      <c r="I367" s="33"/>
      <c r="J367" s="22"/>
      <c r="K367" s="22"/>
      <c r="L367" s="22"/>
      <c r="M367" s="22"/>
      <c r="N367" s="22"/>
      <c r="O367" s="22"/>
      <c r="P367" s="22"/>
      <c r="Q367" s="22"/>
    </row>
    <row r="368" spans="3:17" ht="15" customHeight="1" thickBot="1" x14ac:dyDescent="0.35">
      <c r="D368" s="406" t="s">
        <v>39</v>
      </c>
      <c r="E368" s="56" t="s">
        <v>17</v>
      </c>
      <c r="F368" s="61">
        <v>0.5</v>
      </c>
      <c r="G368" s="57">
        <f>H367</f>
        <v>2026.0000000000018</v>
      </c>
      <c r="H368" s="407">
        <f>ROUND(G368*(F368/100),2)</f>
        <v>10.130000000000001</v>
      </c>
      <c r="I368" s="33"/>
      <c r="J368" s="22"/>
      <c r="K368" s="22"/>
      <c r="L368" s="22"/>
      <c r="M368" s="22"/>
      <c r="N368" s="22"/>
      <c r="O368" s="22"/>
      <c r="P368" s="22"/>
      <c r="Q368" s="22"/>
    </row>
    <row r="369" spans="3:17" ht="15" customHeight="1" thickBot="1" x14ac:dyDescent="0.35">
      <c r="D369" s="489" t="s">
        <v>23</v>
      </c>
      <c r="E369" s="490"/>
      <c r="F369" s="490"/>
      <c r="G369" s="491"/>
      <c r="H369" s="379">
        <f>SUBTOTAL(9,H368)</f>
        <v>10.130000000000001</v>
      </c>
      <c r="I369" s="185"/>
      <c r="J369" s="22"/>
      <c r="K369" s="22"/>
      <c r="L369" s="22"/>
      <c r="M369" s="22"/>
      <c r="N369" s="22"/>
      <c r="O369" s="22"/>
      <c r="P369" s="22"/>
      <c r="Q369" s="22"/>
    </row>
    <row r="370" spans="3:17" ht="15" customHeight="1" thickBot="1" x14ac:dyDescent="0.35">
      <c r="D370" s="380"/>
      <c r="E370" s="79"/>
      <c r="F370" s="79"/>
      <c r="G370" s="80"/>
      <c r="H370" s="379"/>
      <c r="I370" s="33"/>
      <c r="J370" s="22"/>
      <c r="K370" s="22"/>
      <c r="L370" s="22"/>
      <c r="M370" s="22"/>
      <c r="N370" s="22"/>
      <c r="O370" s="22"/>
      <c r="P370" s="22"/>
      <c r="Q370" s="22"/>
    </row>
    <row r="371" spans="3:17" ht="30" customHeight="1" thickBot="1" x14ac:dyDescent="0.35">
      <c r="D371" s="492" t="s">
        <v>9235</v>
      </c>
      <c r="E371" s="493"/>
      <c r="F371" s="493"/>
      <c r="G371" s="494"/>
      <c r="H371" s="401">
        <f>SUM(H369,H363)</f>
        <v>178.96</v>
      </c>
      <c r="I371" s="62"/>
      <c r="J371" s="22"/>
      <c r="K371" s="22"/>
      <c r="L371" s="22"/>
      <c r="M371" s="22"/>
      <c r="N371" s="22"/>
      <c r="O371" s="22"/>
      <c r="P371" s="22"/>
      <c r="Q371" s="22"/>
    </row>
    <row r="372" spans="3:17" ht="19.95" customHeight="1" x14ac:dyDescent="0.3">
      <c r="D372" s="495" t="str">
        <f>VLOOKUP(C375,INSUMOS!C:O,3,FALSE)</f>
        <v>Peneira Rotativa</v>
      </c>
      <c r="E372" s="496"/>
      <c r="F372" s="496"/>
      <c r="G372" s="496"/>
      <c r="H372" s="497"/>
      <c r="I372" s="22"/>
      <c r="J372" s="22"/>
      <c r="K372" s="22"/>
      <c r="L372" s="22"/>
      <c r="M372" s="22"/>
      <c r="N372" s="22"/>
      <c r="O372" s="22"/>
      <c r="P372" s="22"/>
      <c r="Q372" s="22"/>
    </row>
    <row r="373" spans="3:17" ht="19.95" customHeight="1" thickBot="1" x14ac:dyDescent="0.35">
      <c r="D373" s="360" t="s">
        <v>6041</v>
      </c>
      <c r="E373" s="22"/>
      <c r="F373" s="22"/>
      <c r="G373" s="22"/>
      <c r="H373" s="419"/>
      <c r="I373" s="22"/>
      <c r="J373" s="22"/>
      <c r="K373" s="22"/>
      <c r="L373" s="22"/>
      <c r="M373" s="22"/>
      <c r="N373" s="22"/>
      <c r="O373" s="22"/>
      <c r="P373" s="22"/>
      <c r="Q373" s="22"/>
    </row>
    <row r="374" spans="3:17" ht="15" customHeight="1" thickBot="1" x14ac:dyDescent="0.35">
      <c r="D374" s="362" t="s">
        <v>6</v>
      </c>
      <c r="E374" s="24" t="s">
        <v>7</v>
      </c>
      <c r="F374" s="24" t="s">
        <v>8</v>
      </c>
      <c r="G374" s="25" t="s">
        <v>9</v>
      </c>
      <c r="H374" s="363" t="s">
        <v>10</v>
      </c>
      <c r="I374" s="62"/>
      <c r="J374" s="22"/>
      <c r="K374" s="22"/>
      <c r="L374" s="22"/>
      <c r="M374" s="22"/>
      <c r="N374" s="22"/>
      <c r="O374" s="22"/>
      <c r="P374" s="22"/>
      <c r="Q374" s="22"/>
    </row>
    <row r="375" spans="3:17" ht="15" customHeight="1" x14ac:dyDescent="0.3">
      <c r="C375" s="201">
        <v>63</v>
      </c>
      <c r="D375" s="406" t="s">
        <v>34</v>
      </c>
      <c r="E375" s="56" t="s">
        <v>35</v>
      </c>
      <c r="F375" s="59"/>
      <c r="G375" s="175">
        <f>J375*(1-$K375)</f>
        <v>140000</v>
      </c>
      <c r="H375" s="407">
        <f>F375*G375</f>
        <v>0</v>
      </c>
      <c r="I375" s="58"/>
      <c r="J375" s="63">
        <f>VLOOKUP(C375,INSUMOS!C:I,6,FALSE)</f>
        <v>140000</v>
      </c>
      <c r="K375" s="174">
        <v>0</v>
      </c>
      <c r="L375" s="22" t="s">
        <v>5978</v>
      </c>
      <c r="M375" s="22"/>
      <c r="N375" s="22"/>
      <c r="O375" s="22"/>
      <c r="P375" s="22"/>
      <c r="Q375" s="22"/>
    </row>
    <row r="376" spans="3:17" ht="15" customHeight="1" x14ac:dyDescent="0.3">
      <c r="D376" s="406" t="s">
        <v>115</v>
      </c>
      <c r="E376" s="56" t="s">
        <v>17</v>
      </c>
      <c r="F376" s="59">
        <v>100</v>
      </c>
      <c r="G376" s="57">
        <f>H375</f>
        <v>0</v>
      </c>
      <c r="H376" s="407">
        <f>ROUND(G376*(F376/100),2)</f>
        <v>0</v>
      </c>
      <c r="I376" s="58"/>
      <c r="J376" s="63">
        <f>J375*(1-$K$146)</f>
        <v>77000</v>
      </c>
      <c r="K376" s="174">
        <v>0.45</v>
      </c>
      <c r="L376" s="22" t="s">
        <v>5979</v>
      </c>
      <c r="M376" s="22"/>
      <c r="N376" s="22"/>
      <c r="O376" s="22"/>
      <c r="P376" s="22"/>
      <c r="Q376" s="22"/>
    </row>
    <row r="377" spans="3:17" ht="15" customHeight="1" thickBot="1" x14ac:dyDescent="0.35">
      <c r="D377" s="406" t="s">
        <v>36</v>
      </c>
      <c r="E377" s="56" t="s">
        <v>11</v>
      </c>
      <c r="F377" s="59">
        <v>12</v>
      </c>
      <c r="G377" s="57">
        <f>H376</f>
        <v>0</v>
      </c>
      <c r="H377" s="407">
        <f>ROUND(G377/F377,2)</f>
        <v>0</v>
      </c>
      <c r="I377" s="58"/>
      <c r="J377" s="22"/>
      <c r="K377" s="22"/>
      <c r="L377" s="22"/>
      <c r="M377" s="22"/>
      <c r="N377" s="22"/>
      <c r="O377" s="22"/>
      <c r="P377" s="22"/>
      <c r="Q377" s="22"/>
    </row>
    <row r="378" spans="3:17" ht="15" customHeight="1" thickBot="1" x14ac:dyDescent="0.35">
      <c r="D378" s="489" t="s">
        <v>23</v>
      </c>
      <c r="E378" s="490"/>
      <c r="F378" s="490"/>
      <c r="G378" s="491"/>
      <c r="H378" s="379">
        <f>SUBTOTAL(9,H377)</f>
        <v>0</v>
      </c>
      <c r="I378" s="185"/>
      <c r="J378" s="22"/>
      <c r="K378" s="22"/>
      <c r="L378" s="22"/>
      <c r="M378" s="22"/>
      <c r="N378" s="22"/>
      <c r="O378" s="22"/>
      <c r="P378" s="22"/>
      <c r="Q378" s="22"/>
    </row>
    <row r="379" spans="3:17" ht="19.95" customHeight="1" x14ac:dyDescent="0.3">
      <c r="D379" s="408"/>
      <c r="E379" s="409"/>
      <c r="F379" s="409"/>
      <c r="G379" s="409"/>
      <c r="H379" s="410"/>
      <c r="I379" s="58"/>
      <c r="J379" s="58"/>
      <c r="K379" s="58"/>
      <c r="L379" s="58"/>
      <c r="M379" s="58"/>
      <c r="N379" s="58"/>
      <c r="O379" s="58"/>
      <c r="P379" s="58"/>
      <c r="Q379" s="58"/>
    </row>
    <row r="380" spans="3:17" ht="19.95" customHeight="1" thickBot="1" x14ac:dyDescent="0.35">
      <c r="D380" s="360" t="s">
        <v>6042</v>
      </c>
      <c r="E380" s="22"/>
      <c r="F380" s="22"/>
      <c r="G380" s="22"/>
      <c r="H380" s="419"/>
      <c r="I380" s="58"/>
      <c r="J380" s="22"/>
      <c r="K380" s="22"/>
      <c r="L380" s="22"/>
      <c r="M380" s="22"/>
      <c r="N380" s="22"/>
      <c r="O380" s="22"/>
      <c r="P380" s="22"/>
      <c r="Q380" s="22"/>
    </row>
    <row r="381" spans="3:17" ht="15" customHeight="1" thickBot="1" x14ac:dyDescent="0.35">
      <c r="D381" s="362" t="s">
        <v>6</v>
      </c>
      <c r="E381" s="24" t="s">
        <v>7</v>
      </c>
      <c r="F381" s="24" t="s">
        <v>8</v>
      </c>
      <c r="G381" s="25" t="s">
        <v>9</v>
      </c>
      <c r="H381" s="363" t="s">
        <v>10</v>
      </c>
      <c r="I381" s="55"/>
      <c r="J381" s="22"/>
      <c r="K381" s="22"/>
      <c r="L381" s="22"/>
      <c r="M381" s="22"/>
      <c r="N381" s="22"/>
      <c r="O381" s="22"/>
      <c r="P381" s="22"/>
      <c r="Q381" s="22"/>
    </row>
    <row r="382" spans="3:17" ht="15" customHeight="1" x14ac:dyDescent="0.3">
      <c r="D382" s="406" t="s">
        <v>38</v>
      </c>
      <c r="E382" s="56" t="s">
        <v>35</v>
      </c>
      <c r="F382" s="59">
        <f>F375</f>
        <v>0</v>
      </c>
      <c r="G382" s="57">
        <f>G375</f>
        <v>140000</v>
      </c>
      <c r="H382" s="407">
        <f>F382*G382</f>
        <v>0</v>
      </c>
      <c r="I382" s="33"/>
      <c r="J382" s="22"/>
      <c r="K382" s="22"/>
      <c r="L382" s="22"/>
      <c r="M382" s="22"/>
      <c r="N382" s="22"/>
      <c r="O382" s="22"/>
      <c r="P382" s="22"/>
      <c r="Q382" s="22"/>
    </row>
    <row r="383" spans="3:17" ht="15" customHeight="1" thickBot="1" x14ac:dyDescent="0.35">
      <c r="D383" s="406" t="s">
        <v>39</v>
      </c>
      <c r="E383" s="56" t="s">
        <v>17</v>
      </c>
      <c r="F383" s="61">
        <v>0.5</v>
      </c>
      <c r="G383" s="57">
        <f>H382</f>
        <v>0</v>
      </c>
      <c r="H383" s="407">
        <f>ROUND(G383*(F383/100),2)</f>
        <v>0</v>
      </c>
      <c r="I383" s="33"/>
      <c r="J383" s="22"/>
      <c r="K383" s="22"/>
      <c r="L383" s="22"/>
      <c r="M383" s="22"/>
      <c r="N383" s="22"/>
      <c r="O383" s="22"/>
      <c r="P383" s="22"/>
      <c r="Q383" s="22"/>
    </row>
    <row r="384" spans="3:17" ht="15" customHeight="1" thickBot="1" x14ac:dyDescent="0.35">
      <c r="D384" s="489" t="s">
        <v>23</v>
      </c>
      <c r="E384" s="490"/>
      <c r="F384" s="490"/>
      <c r="G384" s="491"/>
      <c r="H384" s="379">
        <f>SUBTOTAL(9,H383)</f>
        <v>0</v>
      </c>
      <c r="I384" s="185"/>
      <c r="J384" s="22"/>
      <c r="K384" s="22"/>
      <c r="L384" s="22"/>
      <c r="M384" s="22"/>
      <c r="N384" s="22"/>
      <c r="O384" s="22"/>
      <c r="P384" s="22"/>
      <c r="Q384" s="22"/>
    </row>
    <row r="385" spans="3:17" ht="15" customHeight="1" thickBot="1" x14ac:dyDescent="0.35">
      <c r="D385" s="380"/>
      <c r="E385" s="79"/>
      <c r="F385" s="79"/>
      <c r="G385" s="80"/>
      <c r="H385" s="379"/>
      <c r="I385" s="33"/>
      <c r="J385" s="22"/>
      <c r="K385" s="22"/>
      <c r="L385" s="22"/>
      <c r="M385" s="22"/>
      <c r="N385" s="22"/>
      <c r="O385" s="22"/>
      <c r="P385" s="22"/>
      <c r="Q385" s="22"/>
    </row>
    <row r="386" spans="3:17" ht="30" customHeight="1" thickBot="1" x14ac:dyDescent="0.35">
      <c r="D386" s="492" t="s">
        <v>9236</v>
      </c>
      <c r="E386" s="493"/>
      <c r="F386" s="493"/>
      <c r="G386" s="494"/>
      <c r="H386" s="401">
        <f>SUM(H384,H378)</f>
        <v>0</v>
      </c>
      <c r="I386" s="62"/>
      <c r="J386" s="22"/>
      <c r="K386" s="22"/>
      <c r="L386" s="22"/>
      <c r="M386" s="22"/>
      <c r="N386" s="22"/>
      <c r="O386" s="22"/>
      <c r="P386" s="22"/>
      <c r="Q386" s="22"/>
    </row>
    <row r="387" spans="3:17" ht="19.95" customHeight="1" x14ac:dyDescent="0.3">
      <c r="D387" s="495" t="str">
        <f>VLOOKUP(C390,INSUMOS!C:O,3,FALSE)</f>
        <v>Triturador Móvel 580HP - 50 mm</v>
      </c>
      <c r="E387" s="496"/>
      <c r="F387" s="496"/>
      <c r="G387" s="496"/>
      <c r="H387" s="497"/>
      <c r="I387" s="22"/>
      <c r="J387" s="22"/>
      <c r="K387" s="22"/>
      <c r="L387" s="22"/>
      <c r="M387" s="22"/>
      <c r="N387" s="22"/>
      <c r="O387" s="22"/>
      <c r="P387" s="22"/>
      <c r="Q387" s="22"/>
    </row>
    <row r="388" spans="3:17" ht="19.95" customHeight="1" thickBot="1" x14ac:dyDescent="0.35">
      <c r="D388" s="360" t="s">
        <v>6041</v>
      </c>
      <c r="E388" s="22"/>
      <c r="F388" s="22"/>
      <c r="G388" s="22"/>
      <c r="H388" s="419"/>
      <c r="I388" s="22"/>
      <c r="J388" s="22"/>
      <c r="K388" s="22"/>
      <c r="L388" s="22"/>
      <c r="M388" s="22"/>
      <c r="N388" s="22"/>
      <c r="O388" s="22"/>
      <c r="P388" s="22"/>
      <c r="Q388" s="22"/>
    </row>
    <row r="389" spans="3:17" ht="15" customHeight="1" thickBot="1" x14ac:dyDescent="0.35">
      <c r="D389" s="362" t="s">
        <v>6</v>
      </c>
      <c r="E389" s="24" t="s">
        <v>7</v>
      </c>
      <c r="F389" s="24" t="s">
        <v>8</v>
      </c>
      <c r="G389" s="25" t="s">
        <v>9</v>
      </c>
      <c r="H389" s="363" t="s">
        <v>10</v>
      </c>
      <c r="I389" s="62"/>
      <c r="J389" s="22"/>
      <c r="K389" s="22"/>
      <c r="L389" s="22"/>
      <c r="M389" s="22"/>
      <c r="N389" s="22"/>
      <c r="O389" s="22"/>
      <c r="P389" s="22"/>
      <c r="Q389" s="22"/>
    </row>
    <row r="390" spans="3:17" ht="15" customHeight="1" x14ac:dyDescent="0.3">
      <c r="C390" s="201">
        <v>50</v>
      </c>
      <c r="D390" s="406" t="s">
        <v>34</v>
      </c>
      <c r="E390" s="56" t="s">
        <v>35</v>
      </c>
      <c r="F390" s="56">
        <v>1</v>
      </c>
      <c r="G390" s="175">
        <f>J390*(1-$K390)</f>
        <v>8900.0000000000073</v>
      </c>
      <c r="H390" s="407">
        <f>F390*G390</f>
        <v>8900.0000000000073</v>
      </c>
      <c r="I390" s="58"/>
      <c r="J390" s="63">
        <f>VLOOKUP(C390,INSUMOS!C:I,6,FALSE)</f>
        <v>890000</v>
      </c>
      <c r="K390" s="184">
        <v>0.99</v>
      </c>
      <c r="L390" s="22" t="s">
        <v>5978</v>
      </c>
      <c r="M390" s="22"/>
      <c r="N390" s="22"/>
      <c r="O390" s="22"/>
      <c r="P390" s="22"/>
      <c r="Q390" s="22"/>
    </row>
    <row r="391" spans="3:17" ht="15" customHeight="1" x14ac:dyDescent="0.3">
      <c r="D391" s="406" t="s">
        <v>115</v>
      </c>
      <c r="E391" s="56" t="s">
        <v>17</v>
      </c>
      <c r="F391" s="59">
        <v>100</v>
      </c>
      <c r="G391" s="57">
        <f>H390</f>
        <v>8900.0000000000073</v>
      </c>
      <c r="H391" s="407">
        <f>ROUND(G391*(F391/100),2)</f>
        <v>8900</v>
      </c>
      <c r="I391" s="58"/>
      <c r="J391" s="63">
        <f>J390*(1-$K$146)</f>
        <v>489500.00000000006</v>
      </c>
      <c r="K391" s="174">
        <v>0.45</v>
      </c>
      <c r="L391" s="22" t="s">
        <v>5979</v>
      </c>
      <c r="M391" s="22"/>
      <c r="N391" s="22"/>
      <c r="O391" s="22"/>
      <c r="P391" s="22"/>
      <c r="Q391" s="22"/>
    </row>
    <row r="392" spans="3:17" ht="15" customHeight="1" thickBot="1" x14ac:dyDescent="0.35">
      <c r="D392" s="406" t="s">
        <v>36</v>
      </c>
      <c r="E392" s="56" t="s">
        <v>11</v>
      </c>
      <c r="F392" s="59">
        <v>12</v>
      </c>
      <c r="G392" s="57">
        <f>H391</f>
        <v>8900</v>
      </c>
      <c r="H392" s="407">
        <f>ROUND(G392/F392,2)</f>
        <v>741.67</v>
      </c>
      <c r="I392" s="58"/>
      <c r="J392" s="22"/>
      <c r="K392" s="22"/>
      <c r="L392" s="22"/>
      <c r="M392" s="22"/>
      <c r="N392" s="22"/>
      <c r="O392" s="22"/>
      <c r="P392" s="22"/>
      <c r="Q392" s="22"/>
    </row>
    <row r="393" spans="3:17" ht="15" customHeight="1" thickBot="1" x14ac:dyDescent="0.35">
      <c r="D393" s="489" t="s">
        <v>23</v>
      </c>
      <c r="E393" s="490"/>
      <c r="F393" s="490"/>
      <c r="G393" s="491"/>
      <c r="H393" s="379">
        <f>SUBTOTAL(9,H392)</f>
        <v>741.67</v>
      </c>
      <c r="I393" s="185"/>
      <c r="J393" s="22"/>
      <c r="K393" s="22"/>
      <c r="L393" s="22"/>
      <c r="M393" s="22"/>
      <c r="N393" s="22"/>
      <c r="O393" s="22"/>
      <c r="P393" s="22"/>
      <c r="Q393" s="22"/>
    </row>
    <row r="394" spans="3:17" ht="19.95" customHeight="1" x14ac:dyDescent="0.3">
      <c r="D394" s="408"/>
      <c r="E394" s="409"/>
      <c r="F394" s="409"/>
      <c r="G394" s="409"/>
      <c r="H394" s="410"/>
      <c r="I394" s="58"/>
      <c r="J394" s="58"/>
      <c r="K394" s="58"/>
      <c r="L394" s="58"/>
      <c r="M394" s="58"/>
      <c r="N394" s="58"/>
      <c r="O394" s="58"/>
      <c r="P394" s="58"/>
      <c r="Q394" s="58"/>
    </row>
    <row r="395" spans="3:17" ht="19.95" customHeight="1" thickBot="1" x14ac:dyDescent="0.35">
      <c r="D395" s="360" t="s">
        <v>6042</v>
      </c>
      <c r="E395" s="22"/>
      <c r="F395" s="22"/>
      <c r="G395" s="22"/>
      <c r="H395" s="419"/>
      <c r="I395" s="58"/>
      <c r="J395" s="22"/>
      <c r="K395" s="22"/>
      <c r="L395" s="22"/>
      <c r="M395" s="22"/>
      <c r="N395" s="22"/>
      <c r="O395" s="22"/>
      <c r="P395" s="22"/>
      <c r="Q395" s="22"/>
    </row>
    <row r="396" spans="3:17" ht="15" customHeight="1" thickBot="1" x14ac:dyDescent="0.35">
      <c r="D396" s="362" t="s">
        <v>6</v>
      </c>
      <c r="E396" s="24" t="s">
        <v>7</v>
      </c>
      <c r="F396" s="24" t="s">
        <v>8</v>
      </c>
      <c r="G396" s="25" t="s">
        <v>9</v>
      </c>
      <c r="H396" s="363" t="s">
        <v>10</v>
      </c>
      <c r="I396" s="55"/>
      <c r="J396" s="22"/>
      <c r="K396" s="22"/>
      <c r="L396" s="22"/>
      <c r="M396" s="22"/>
      <c r="N396" s="22"/>
      <c r="O396" s="22"/>
      <c r="P396" s="22"/>
      <c r="Q396" s="22"/>
    </row>
    <row r="397" spans="3:17" ht="15" customHeight="1" x14ac:dyDescent="0.3">
      <c r="D397" s="406" t="s">
        <v>38</v>
      </c>
      <c r="E397" s="56" t="s">
        <v>35</v>
      </c>
      <c r="F397" s="59">
        <f>F390</f>
        <v>1</v>
      </c>
      <c r="G397" s="57">
        <f>G390</f>
        <v>8900.0000000000073</v>
      </c>
      <c r="H397" s="407">
        <f>F397*G397</f>
        <v>8900.0000000000073</v>
      </c>
      <c r="I397" s="33"/>
      <c r="J397" s="22"/>
      <c r="K397" s="22"/>
      <c r="L397" s="22"/>
      <c r="M397" s="22"/>
      <c r="N397" s="22"/>
      <c r="O397" s="22"/>
      <c r="P397" s="22"/>
      <c r="Q397" s="22"/>
    </row>
    <row r="398" spans="3:17" ht="15" customHeight="1" thickBot="1" x14ac:dyDescent="0.35">
      <c r="D398" s="406" t="s">
        <v>39</v>
      </c>
      <c r="E398" s="56" t="s">
        <v>17</v>
      </c>
      <c r="F398" s="61">
        <v>0.5</v>
      </c>
      <c r="G398" s="57">
        <f>H397</f>
        <v>8900.0000000000073</v>
      </c>
      <c r="H398" s="407">
        <f>ROUND(G398*(F398/100),2)</f>
        <v>44.5</v>
      </c>
      <c r="I398" s="33"/>
      <c r="J398" s="22"/>
      <c r="K398" s="22"/>
      <c r="L398" s="22"/>
      <c r="M398" s="22"/>
      <c r="N398" s="22"/>
      <c r="O398" s="22"/>
      <c r="P398" s="22"/>
      <c r="Q398" s="22"/>
    </row>
    <row r="399" spans="3:17" ht="15" customHeight="1" thickBot="1" x14ac:dyDescent="0.35">
      <c r="D399" s="489" t="s">
        <v>23</v>
      </c>
      <c r="E399" s="490"/>
      <c r="F399" s="490"/>
      <c r="G399" s="491"/>
      <c r="H399" s="379">
        <f>SUBTOTAL(9,H398)</f>
        <v>44.5</v>
      </c>
      <c r="I399" s="185"/>
      <c r="J399" s="22"/>
      <c r="K399" s="22"/>
      <c r="L399" s="22"/>
      <c r="M399" s="22"/>
      <c r="N399" s="22"/>
      <c r="O399" s="22"/>
      <c r="P399" s="22"/>
      <c r="Q399" s="22"/>
    </row>
    <row r="400" spans="3:17" ht="15" customHeight="1" thickBot="1" x14ac:dyDescent="0.35">
      <c r="D400" s="380"/>
      <c r="E400" s="79"/>
      <c r="F400" s="79"/>
      <c r="G400" s="80"/>
      <c r="H400" s="379"/>
      <c r="I400" s="33"/>
      <c r="J400" s="22"/>
      <c r="K400" s="22"/>
      <c r="L400" s="22"/>
      <c r="M400" s="22"/>
      <c r="N400" s="22"/>
      <c r="O400" s="22"/>
      <c r="P400" s="22"/>
      <c r="Q400" s="22"/>
    </row>
    <row r="401" spans="3:17" ht="30" customHeight="1" thickBot="1" x14ac:dyDescent="0.35">
      <c r="D401" s="492" t="s">
        <v>9237</v>
      </c>
      <c r="E401" s="493"/>
      <c r="F401" s="493"/>
      <c r="G401" s="494"/>
      <c r="H401" s="401">
        <f>SUM(H399,H393)</f>
        <v>786.17</v>
      </c>
      <c r="I401" s="62"/>
      <c r="J401" s="22"/>
      <c r="K401" s="22"/>
      <c r="L401" s="22"/>
      <c r="M401" s="22"/>
      <c r="N401" s="22"/>
      <c r="O401" s="22"/>
      <c r="P401" s="22"/>
      <c r="Q401" s="22"/>
    </row>
    <row r="402" spans="3:17" ht="12.6" customHeight="1" thickBot="1" x14ac:dyDescent="0.35">
      <c r="D402" s="400"/>
      <c r="E402" s="22"/>
      <c r="F402" s="22"/>
      <c r="G402" s="22"/>
      <c r="H402" s="361"/>
      <c r="I402" s="22"/>
      <c r="J402" s="204"/>
      <c r="K402" s="22"/>
      <c r="L402" s="22"/>
      <c r="M402" s="22"/>
      <c r="N402" s="22"/>
      <c r="O402" s="22"/>
      <c r="P402" s="22"/>
      <c r="Q402" s="22"/>
    </row>
    <row r="403" spans="3:17" ht="30" customHeight="1" thickBot="1" x14ac:dyDescent="0.35">
      <c r="D403" s="492" t="s">
        <v>45</v>
      </c>
      <c r="E403" s="493"/>
      <c r="F403" s="493"/>
      <c r="G403" s="494"/>
      <c r="H403" s="401">
        <f>SUM(H183,H225,H326,H341,H267,H356,H371,H386,H401)</f>
        <v>965.13</v>
      </c>
      <c r="I403" s="22"/>
      <c r="J403" s="22"/>
      <c r="K403" s="22"/>
      <c r="L403" s="22"/>
      <c r="M403" s="22"/>
      <c r="N403" s="22"/>
      <c r="O403" s="22"/>
      <c r="P403" s="22"/>
      <c r="Q403" s="22"/>
    </row>
    <row r="404" spans="3:17" ht="15" customHeight="1" x14ac:dyDescent="0.3">
      <c r="D404" s="400"/>
      <c r="E404" s="22"/>
      <c r="F404" s="22"/>
      <c r="G404" s="22"/>
      <c r="H404" s="361"/>
      <c r="I404" s="22"/>
      <c r="J404" s="22"/>
      <c r="K404" s="22"/>
      <c r="L404" s="22"/>
      <c r="M404" s="22"/>
      <c r="N404" s="22"/>
      <c r="O404" s="22"/>
      <c r="P404" s="22"/>
      <c r="Q404" s="22"/>
    </row>
    <row r="405" spans="3:17" ht="15" customHeight="1" x14ac:dyDescent="0.3">
      <c r="D405" s="495" t="s">
        <v>46</v>
      </c>
      <c r="E405" s="496"/>
      <c r="F405" s="496"/>
      <c r="G405" s="496"/>
      <c r="H405" s="497"/>
      <c r="I405" s="62">
        <f>H412</f>
        <v>0</v>
      </c>
      <c r="J405" s="22"/>
      <c r="K405" s="22"/>
      <c r="L405" s="22"/>
      <c r="M405" s="22"/>
      <c r="N405" s="22"/>
      <c r="O405" s="22"/>
      <c r="P405" s="22"/>
      <c r="Q405" s="22"/>
    </row>
    <row r="406" spans="3:17" ht="15" customHeight="1" thickBot="1" x14ac:dyDescent="0.35">
      <c r="D406" s="422"/>
      <c r="E406" s="23"/>
      <c r="F406" s="23"/>
      <c r="G406" s="23"/>
      <c r="H406" s="423"/>
      <c r="I406" s="22"/>
      <c r="J406" s="22"/>
      <c r="K406" s="22"/>
      <c r="L406" s="359" t="s">
        <v>6109</v>
      </c>
      <c r="M406" s="359" t="s">
        <v>6109</v>
      </c>
      <c r="N406" s="359" t="s">
        <v>6109</v>
      </c>
      <c r="O406" s="359" t="s">
        <v>6109</v>
      </c>
      <c r="P406" s="22"/>
      <c r="Q406" s="22"/>
    </row>
    <row r="407" spans="3:17" ht="15" customHeight="1" thickBot="1" x14ac:dyDescent="0.35">
      <c r="D407" s="362" t="s">
        <v>6</v>
      </c>
      <c r="E407" s="24" t="s">
        <v>7</v>
      </c>
      <c r="F407" s="24" t="s">
        <v>8</v>
      </c>
      <c r="G407" s="25" t="s">
        <v>9</v>
      </c>
      <c r="H407" s="363" t="s">
        <v>10</v>
      </c>
      <c r="I407" s="23"/>
      <c r="J407" s="22"/>
      <c r="K407" s="22"/>
      <c r="L407" s="359" t="s">
        <v>6105</v>
      </c>
      <c r="M407" s="359" t="s">
        <v>6106</v>
      </c>
      <c r="N407" s="359" t="s">
        <v>6107</v>
      </c>
      <c r="O407" s="359" t="s">
        <v>6108</v>
      </c>
      <c r="P407" s="22"/>
    </row>
    <row r="408" spans="3:17" ht="15" customHeight="1" x14ac:dyDescent="0.3">
      <c r="D408" s="364" t="s">
        <v>102</v>
      </c>
      <c r="E408" s="70" t="s">
        <v>82</v>
      </c>
      <c r="F408" s="83">
        <v>100</v>
      </c>
      <c r="G408" s="166"/>
      <c r="H408" s="365">
        <f>ROUND(F408*G408,2)</f>
        <v>0</v>
      </c>
      <c r="I408" s="33"/>
      <c r="J408" s="45">
        <v>71</v>
      </c>
      <c r="K408" s="22"/>
      <c r="L408" s="359" t="e">
        <f>VLOOKUP(L407,'ANEXO I'!C:K,5,FALSE)</f>
        <v>#N/A</v>
      </c>
      <c r="M408" s="359" t="str">
        <f>VLOOKUP(M407,'ANEXO I'!C:K,5,FALSE)</f>
        <v>Horas</v>
      </c>
      <c r="N408" s="359" t="e">
        <f>VLOOKUP(N407,'ANEXO I'!C:K,5,FALSE)*0.1</f>
        <v>#VALUE!</v>
      </c>
      <c r="O408" s="359" t="e">
        <f>VLOOKUP(O407,'ANEXO I'!C:K,5,FALSE)*0.5</f>
        <v>#N/A</v>
      </c>
      <c r="P408" s="22"/>
      <c r="Q408" s="22"/>
    </row>
    <row r="409" spans="3:17" ht="15" customHeight="1" x14ac:dyDescent="0.3">
      <c r="D409" s="424"/>
      <c r="E409" s="70"/>
      <c r="F409" s="73"/>
      <c r="G409" s="72"/>
      <c r="H409" s="365"/>
      <c r="I409" s="74"/>
      <c r="J409" s="29"/>
      <c r="K409" s="29"/>
      <c r="L409" s="359"/>
      <c r="M409" s="359"/>
      <c r="N409" s="359"/>
      <c r="O409" s="359"/>
      <c r="P409" s="22"/>
      <c r="Q409" s="22"/>
    </row>
    <row r="410" spans="3:17" ht="15" customHeight="1" thickBot="1" x14ac:dyDescent="0.35">
      <c r="D410" s="418"/>
      <c r="E410" s="68"/>
      <c r="F410" s="68"/>
      <c r="G410" s="69"/>
      <c r="H410" s="421">
        <f>TRUNC(F410*G410,2)</f>
        <v>0</v>
      </c>
      <c r="I410" s="33"/>
      <c r="J410" s="22"/>
      <c r="K410" s="22"/>
      <c r="L410" s="22"/>
      <c r="M410" s="22"/>
      <c r="N410" s="22"/>
      <c r="O410" s="22"/>
      <c r="P410" s="22"/>
      <c r="Q410" s="22"/>
    </row>
    <row r="411" spans="3:17" ht="15" customHeight="1" thickBot="1" x14ac:dyDescent="0.35">
      <c r="D411" s="498" t="s">
        <v>98</v>
      </c>
      <c r="E411" s="490"/>
      <c r="F411" s="490"/>
      <c r="G411" s="491"/>
      <c r="H411" s="379">
        <f>SUM(H408:H410)</f>
        <v>0</v>
      </c>
      <c r="I411" s="33"/>
      <c r="J411" s="22"/>
      <c r="K411" s="22"/>
      <c r="L411" s="22"/>
      <c r="M411" s="22"/>
      <c r="N411" s="22"/>
      <c r="O411" s="22"/>
      <c r="P411" s="22"/>
      <c r="Q411" s="22"/>
    </row>
    <row r="412" spans="3:17" ht="30" customHeight="1" thickBot="1" x14ac:dyDescent="0.35">
      <c r="D412" s="492" t="s">
        <v>98</v>
      </c>
      <c r="E412" s="493"/>
      <c r="F412" s="493"/>
      <c r="G412" s="494"/>
      <c r="H412" s="401">
        <f>SUM(H411)</f>
        <v>0</v>
      </c>
      <c r="I412" s="33"/>
      <c r="J412" s="22"/>
      <c r="K412" s="22"/>
      <c r="L412" s="22"/>
      <c r="M412" s="22"/>
      <c r="N412" s="22"/>
      <c r="O412" s="22"/>
      <c r="P412" s="22"/>
      <c r="Q412" s="22"/>
    </row>
    <row r="413" spans="3:17" ht="15" customHeight="1" thickBot="1" x14ac:dyDescent="0.35">
      <c r="D413" s="400"/>
      <c r="E413" s="22"/>
      <c r="F413" s="22"/>
      <c r="G413" s="22"/>
      <c r="H413" s="361"/>
      <c r="I413" s="22"/>
      <c r="J413" s="22"/>
      <c r="K413" s="22"/>
      <c r="L413" s="22"/>
      <c r="M413" s="22"/>
      <c r="N413" s="22"/>
      <c r="O413" s="22"/>
      <c r="P413" s="22"/>
      <c r="Q413" s="22"/>
    </row>
    <row r="414" spans="3:17" ht="20.100000000000001" customHeight="1" thickBot="1" x14ac:dyDescent="0.35">
      <c r="D414" s="420" t="s">
        <v>100</v>
      </c>
      <c r="E414" s="79"/>
      <c r="F414" s="79"/>
      <c r="G414" s="80"/>
      <c r="H414" s="379">
        <f>H412+H403+H139+H116</f>
        <v>40414.189999999995</v>
      </c>
      <c r="I414" s="62">
        <f>SUM(I8:I412)</f>
        <v>40466.829999999994</v>
      </c>
      <c r="J414" s="22"/>
      <c r="K414" s="22"/>
      <c r="L414" s="22"/>
      <c r="M414" s="22"/>
      <c r="N414" s="22"/>
      <c r="O414" s="22"/>
      <c r="P414" s="22"/>
      <c r="Q414" s="22"/>
    </row>
    <row r="415" spans="3:17" ht="20.100000000000001" customHeight="1" thickBot="1" x14ac:dyDescent="0.35">
      <c r="C415" s="20" t="s">
        <v>6136</v>
      </c>
      <c r="D415" s="420" t="s">
        <v>105</v>
      </c>
      <c r="E415" s="79"/>
      <c r="F415" s="79"/>
      <c r="G415" s="80"/>
      <c r="H415" s="425">
        <v>50</v>
      </c>
      <c r="I415" s="22"/>
      <c r="J415" s="22"/>
      <c r="K415" s="22"/>
      <c r="L415" s="22"/>
      <c r="M415" s="22"/>
      <c r="N415" s="22"/>
      <c r="O415" s="22"/>
      <c r="P415" s="22"/>
      <c r="Q415" s="22"/>
    </row>
    <row r="416" spans="3:17" ht="20.100000000000001" customHeight="1" thickBot="1" x14ac:dyDescent="0.35">
      <c r="D416" s="420" t="s">
        <v>97</v>
      </c>
      <c r="E416" s="79"/>
      <c r="F416" s="79"/>
      <c r="G416" s="80"/>
      <c r="H416" s="426">
        <f>ROUND(H414/H415,3)</f>
        <v>808.28399999999999</v>
      </c>
      <c r="I416" s="75"/>
      <c r="J416" s="22"/>
      <c r="K416" s="22"/>
      <c r="L416" s="22"/>
      <c r="M416" s="22"/>
      <c r="N416" s="22"/>
      <c r="O416" s="22"/>
      <c r="P416" s="22"/>
      <c r="Q416" s="22"/>
    </row>
    <row r="417" spans="3:17" ht="20.100000000000001" customHeight="1" thickBot="1" x14ac:dyDescent="0.35">
      <c r="D417" s="420" t="s">
        <v>4</v>
      </c>
      <c r="E417" s="79"/>
      <c r="F417" s="79"/>
      <c r="G417" s="82">
        <f>'III-BDI'!$F$25</f>
        <v>0.24779999999999999</v>
      </c>
      <c r="H417" s="426">
        <f>ROUND(H416*G417,2)</f>
        <v>200.29</v>
      </c>
      <c r="I417" s="22"/>
      <c r="J417" s="22"/>
      <c r="K417" s="22"/>
      <c r="L417" s="22"/>
      <c r="M417" s="22"/>
      <c r="N417" s="22"/>
      <c r="O417" s="22"/>
      <c r="P417" s="22"/>
      <c r="Q417" s="22"/>
    </row>
    <row r="418" spans="3:17" ht="30" customHeight="1" x14ac:dyDescent="0.3">
      <c r="C418" s="208">
        <v>4</v>
      </c>
      <c r="D418" s="486" t="s">
        <v>99</v>
      </c>
      <c r="E418" s="487"/>
      <c r="F418" s="487"/>
      <c r="G418" s="488"/>
      <c r="H418" s="427">
        <f>SUM(H416:H417)</f>
        <v>1008.574</v>
      </c>
      <c r="I418" s="76"/>
      <c r="J418" s="22">
        <v>220.53</v>
      </c>
      <c r="K418" s="184">
        <f>H418/J418-1</f>
        <v>3.5734095134448829</v>
      </c>
      <c r="L418" s="22"/>
      <c r="M418" s="22"/>
      <c r="N418" s="22"/>
      <c r="O418" s="22"/>
      <c r="P418" s="22"/>
      <c r="Q418" s="22"/>
    </row>
    <row r="419" spans="3:17" ht="15" customHeight="1" x14ac:dyDescent="0.3">
      <c r="D419" s="22"/>
      <c r="E419" s="22"/>
      <c r="F419" s="22"/>
      <c r="G419" s="22"/>
      <c r="H419" s="77"/>
      <c r="I419" s="22"/>
      <c r="J419" s="22"/>
      <c r="K419" s="22"/>
      <c r="L419" s="22"/>
      <c r="M419" s="22"/>
      <c r="N419" s="22"/>
      <c r="O419" s="22"/>
      <c r="P419" s="22"/>
      <c r="Q419" s="22"/>
    </row>
    <row r="420" spans="3:17" ht="15" customHeight="1" x14ac:dyDescent="0.3">
      <c r="D420" s="160" t="s">
        <v>152</v>
      </c>
      <c r="E420" s="118"/>
      <c r="F420" s="22"/>
      <c r="G420" s="22"/>
      <c r="H420" s="22"/>
      <c r="I420" s="22"/>
      <c r="J420" s="22"/>
      <c r="K420" s="22"/>
      <c r="L420" s="22"/>
      <c r="M420" s="22"/>
      <c r="N420" s="22"/>
      <c r="O420" s="22"/>
      <c r="P420" s="22"/>
      <c r="Q420" s="22"/>
    </row>
    <row r="421" spans="3:17" ht="15" customHeight="1" x14ac:dyDescent="0.3">
      <c r="D421" s="22"/>
      <c r="E421" s="22"/>
      <c r="F421" s="22"/>
      <c r="G421" s="22"/>
      <c r="H421" s="22"/>
      <c r="I421" s="22"/>
      <c r="J421" s="22"/>
      <c r="K421" s="22"/>
      <c r="L421" s="22"/>
      <c r="M421" s="22"/>
      <c r="N421" s="22"/>
      <c r="O421" s="22"/>
      <c r="P421" s="22"/>
      <c r="Q421" s="22"/>
    </row>
    <row r="422" spans="3:17" ht="15" customHeight="1" x14ac:dyDescent="0.3">
      <c r="D422" s="22"/>
      <c r="E422" s="22"/>
      <c r="F422" s="22"/>
      <c r="G422" s="22"/>
      <c r="H422" s="22"/>
      <c r="I422" s="22"/>
      <c r="J422" s="22"/>
      <c r="K422" s="22"/>
      <c r="L422" s="22"/>
      <c r="M422" s="22"/>
      <c r="N422" s="22"/>
      <c r="O422" s="22"/>
      <c r="P422" s="22"/>
      <c r="Q422" s="22"/>
    </row>
    <row r="423" spans="3:17" ht="15" customHeight="1" x14ac:dyDescent="0.3">
      <c r="D423" s="22"/>
      <c r="E423" s="22"/>
      <c r="F423" s="22"/>
      <c r="G423" s="22"/>
      <c r="H423" s="22"/>
      <c r="I423" s="22"/>
      <c r="J423" s="22"/>
      <c r="K423" s="22"/>
      <c r="L423" s="22"/>
      <c r="M423" s="22"/>
      <c r="N423" s="22"/>
      <c r="O423" s="22"/>
      <c r="P423" s="22"/>
      <c r="Q423" s="22"/>
    </row>
    <row r="424" spans="3:17" ht="15" customHeight="1" x14ac:dyDescent="0.3">
      <c r="D424" s="22"/>
      <c r="E424" s="22"/>
      <c r="F424" s="22"/>
      <c r="G424" s="22"/>
      <c r="H424" s="22"/>
      <c r="I424" s="22"/>
      <c r="J424" s="22"/>
      <c r="K424" s="22"/>
      <c r="L424" s="22"/>
      <c r="M424" s="22"/>
      <c r="N424" s="22"/>
      <c r="O424" s="22"/>
      <c r="P424" s="22"/>
      <c r="Q424" s="22"/>
    </row>
    <row r="425" spans="3:17" ht="15" customHeight="1" x14ac:dyDescent="0.3">
      <c r="D425" s="22"/>
      <c r="E425" s="22"/>
      <c r="F425" s="22"/>
      <c r="G425" s="22"/>
      <c r="H425" s="22"/>
      <c r="I425" s="22"/>
      <c r="J425" s="22"/>
      <c r="K425" s="22"/>
      <c r="L425" s="22"/>
      <c r="M425" s="22"/>
      <c r="N425" s="22"/>
      <c r="O425" s="22"/>
      <c r="P425" s="22"/>
      <c r="Q425" s="22"/>
    </row>
    <row r="426" spans="3:17" ht="15" customHeight="1" x14ac:dyDescent="0.3">
      <c r="D426" s="22"/>
      <c r="E426" s="22"/>
      <c r="F426" s="22"/>
      <c r="G426" s="22"/>
      <c r="H426" s="22"/>
      <c r="I426" s="22"/>
      <c r="J426" s="22"/>
      <c r="K426" s="22"/>
      <c r="L426" s="22"/>
      <c r="M426" s="22"/>
      <c r="N426" s="22"/>
      <c r="O426" s="22"/>
      <c r="P426" s="22"/>
      <c r="Q426" s="22"/>
    </row>
    <row r="427" spans="3:17" ht="15" customHeight="1" x14ac:dyDescent="0.3">
      <c r="D427" s="22"/>
      <c r="E427" s="22"/>
      <c r="F427" s="22"/>
      <c r="G427" s="22"/>
      <c r="H427" s="22"/>
      <c r="I427" s="22"/>
      <c r="J427" s="22"/>
      <c r="K427" s="22"/>
      <c r="L427" s="22"/>
      <c r="M427" s="22"/>
      <c r="N427" s="22"/>
      <c r="O427" s="22"/>
      <c r="P427" s="22"/>
      <c r="Q427" s="22"/>
    </row>
    <row r="428" spans="3:17" ht="15" customHeight="1" x14ac:dyDescent="0.3">
      <c r="D428" s="22"/>
      <c r="E428" s="22"/>
      <c r="F428" s="22"/>
      <c r="G428" s="22"/>
      <c r="H428" s="22"/>
      <c r="I428" s="22"/>
      <c r="J428" s="22"/>
      <c r="K428" s="22"/>
      <c r="L428" s="22"/>
      <c r="M428" s="22"/>
      <c r="N428" s="22"/>
      <c r="O428" s="22"/>
      <c r="P428" s="22"/>
      <c r="Q428" s="22"/>
    </row>
    <row r="429" spans="3:17" ht="15" customHeight="1" x14ac:dyDescent="0.3">
      <c r="D429" s="22"/>
      <c r="E429" s="22"/>
      <c r="F429" s="22"/>
      <c r="G429" s="22"/>
      <c r="H429" s="22"/>
      <c r="I429" s="22"/>
      <c r="J429" s="22"/>
      <c r="K429" s="22"/>
      <c r="L429" s="22"/>
      <c r="M429" s="22"/>
      <c r="N429" s="22"/>
      <c r="O429" s="22"/>
      <c r="P429" s="22"/>
      <c r="Q429" s="22"/>
    </row>
    <row r="430" spans="3:17" ht="15" customHeight="1" x14ac:dyDescent="0.3">
      <c r="D430" s="22"/>
      <c r="E430" s="22"/>
      <c r="F430" s="22"/>
      <c r="G430" s="22"/>
      <c r="H430" s="22"/>
      <c r="I430" s="22"/>
      <c r="J430" s="22"/>
      <c r="K430" s="22"/>
      <c r="L430" s="22"/>
      <c r="M430" s="22"/>
      <c r="N430" s="22"/>
      <c r="O430" s="22"/>
      <c r="P430" s="22"/>
      <c r="Q430" s="22"/>
    </row>
    <row r="431" spans="3:17" ht="15" customHeight="1" x14ac:dyDescent="0.3">
      <c r="D431" s="22"/>
      <c r="E431" s="22"/>
      <c r="F431" s="22"/>
      <c r="G431" s="22"/>
      <c r="H431" s="22"/>
      <c r="I431" s="22"/>
      <c r="J431" s="22"/>
      <c r="K431" s="22"/>
      <c r="L431" s="22"/>
      <c r="M431" s="22"/>
      <c r="N431" s="22"/>
      <c r="O431" s="22"/>
      <c r="P431" s="22"/>
      <c r="Q431" s="22"/>
    </row>
    <row r="432" spans="3:17" ht="15" customHeight="1" x14ac:dyDescent="0.3">
      <c r="D432" s="22"/>
      <c r="E432" s="22"/>
      <c r="F432" s="22"/>
      <c r="G432" s="22"/>
      <c r="H432" s="22"/>
      <c r="I432" s="22"/>
      <c r="J432" s="22"/>
      <c r="K432" s="22"/>
      <c r="L432" s="22"/>
      <c r="M432" s="22"/>
      <c r="N432" s="22"/>
      <c r="O432" s="22"/>
      <c r="P432" s="22"/>
      <c r="Q432" s="22"/>
    </row>
    <row r="433" spans="4:17" ht="15" customHeight="1" x14ac:dyDescent="0.3">
      <c r="D433" s="22"/>
      <c r="E433" s="22"/>
      <c r="F433" s="22"/>
      <c r="G433" s="22"/>
      <c r="H433" s="22"/>
      <c r="I433" s="22"/>
      <c r="J433" s="22"/>
      <c r="K433" s="22"/>
      <c r="L433" s="22"/>
      <c r="M433" s="22"/>
      <c r="N433" s="22"/>
      <c r="O433" s="22"/>
      <c r="P433" s="22"/>
      <c r="Q433" s="22"/>
    </row>
    <row r="434" spans="4:17" ht="15" customHeight="1" x14ac:dyDescent="0.3">
      <c r="D434" s="22"/>
      <c r="E434" s="22"/>
      <c r="F434" s="22"/>
      <c r="G434" s="22"/>
      <c r="H434" s="22"/>
      <c r="I434" s="22"/>
      <c r="J434" s="22"/>
      <c r="K434" s="22"/>
      <c r="L434" s="22"/>
      <c r="M434" s="22"/>
      <c r="N434" s="22"/>
      <c r="O434" s="22"/>
      <c r="P434" s="22"/>
      <c r="Q434" s="22"/>
    </row>
    <row r="435" spans="4:17" ht="15" customHeight="1" x14ac:dyDescent="0.3">
      <c r="D435" s="22"/>
      <c r="E435" s="22"/>
      <c r="F435" s="22"/>
      <c r="G435" s="22"/>
      <c r="H435" s="22"/>
      <c r="I435" s="22"/>
      <c r="J435" s="22"/>
      <c r="K435" s="22"/>
      <c r="L435" s="22"/>
      <c r="M435" s="22"/>
      <c r="N435" s="22"/>
      <c r="O435" s="22"/>
      <c r="P435" s="22"/>
      <c r="Q435" s="22"/>
    </row>
    <row r="436" spans="4:17" ht="15" customHeight="1" x14ac:dyDescent="0.3">
      <c r="D436" s="22"/>
      <c r="E436" s="22"/>
      <c r="F436" s="22"/>
      <c r="G436" s="22"/>
      <c r="H436" s="22"/>
      <c r="I436" s="22"/>
      <c r="J436" s="22"/>
      <c r="K436" s="22"/>
      <c r="L436" s="22"/>
      <c r="M436" s="22"/>
      <c r="N436" s="22"/>
      <c r="O436" s="22"/>
      <c r="P436" s="22"/>
      <c r="Q436" s="22"/>
    </row>
    <row r="437" spans="4:17" ht="15" customHeight="1" x14ac:dyDescent="0.3">
      <c r="D437" s="22"/>
      <c r="E437" s="22"/>
      <c r="F437" s="22"/>
      <c r="G437" s="22"/>
      <c r="H437" s="22"/>
      <c r="I437" s="22"/>
      <c r="J437" s="22"/>
      <c r="K437" s="22"/>
      <c r="L437" s="22"/>
      <c r="M437" s="22"/>
      <c r="N437" s="22"/>
      <c r="O437" s="22"/>
      <c r="P437" s="22"/>
      <c r="Q437" s="22"/>
    </row>
    <row r="438" spans="4:17" ht="15" customHeight="1" x14ac:dyDescent="0.3">
      <c r="D438" s="22"/>
      <c r="E438" s="22"/>
      <c r="F438" s="22"/>
      <c r="G438" s="22"/>
      <c r="H438" s="22"/>
      <c r="I438" s="22"/>
      <c r="J438" s="22"/>
      <c r="K438" s="22"/>
      <c r="L438" s="22"/>
      <c r="M438" s="22"/>
      <c r="N438" s="22"/>
      <c r="O438" s="22"/>
      <c r="P438" s="22"/>
      <c r="Q438" s="22"/>
    </row>
    <row r="439" spans="4:17" ht="15" customHeight="1" x14ac:dyDescent="0.3">
      <c r="D439" s="22"/>
      <c r="E439" s="22"/>
      <c r="F439" s="22"/>
      <c r="G439" s="22"/>
      <c r="H439" s="22"/>
      <c r="I439" s="22"/>
      <c r="J439" s="22"/>
      <c r="K439" s="22"/>
      <c r="L439" s="22"/>
      <c r="M439" s="22"/>
      <c r="N439" s="22"/>
      <c r="O439" s="22"/>
      <c r="P439" s="22"/>
      <c r="Q439" s="22"/>
    </row>
    <row r="440" spans="4:17" ht="15" customHeight="1" x14ac:dyDescent="0.3">
      <c r="D440" s="22"/>
      <c r="E440" s="22"/>
      <c r="F440" s="22"/>
      <c r="G440" s="22"/>
      <c r="H440" s="22"/>
      <c r="I440" s="22"/>
      <c r="J440" s="22"/>
      <c r="K440" s="22"/>
      <c r="L440" s="22"/>
      <c r="M440" s="22"/>
      <c r="N440" s="22"/>
      <c r="O440" s="22"/>
      <c r="P440" s="22"/>
      <c r="Q440" s="22"/>
    </row>
    <row r="441" spans="4:17" ht="15" customHeight="1" x14ac:dyDescent="0.3">
      <c r="D441" s="22"/>
      <c r="E441" s="22"/>
      <c r="F441" s="22"/>
      <c r="G441" s="22"/>
      <c r="H441" s="22"/>
      <c r="I441" s="22"/>
      <c r="J441" s="22"/>
      <c r="K441" s="22"/>
      <c r="L441" s="22"/>
      <c r="M441" s="22"/>
      <c r="N441" s="22"/>
      <c r="O441" s="22"/>
      <c r="P441" s="22"/>
      <c r="Q441" s="22"/>
    </row>
    <row r="442" spans="4:17" ht="15" customHeight="1" x14ac:dyDescent="0.3">
      <c r="D442" s="22"/>
      <c r="E442" s="22"/>
      <c r="F442" s="22"/>
      <c r="G442" s="22"/>
      <c r="H442" s="22"/>
      <c r="I442" s="22"/>
      <c r="J442" s="22"/>
      <c r="K442" s="22"/>
      <c r="L442" s="22"/>
      <c r="M442" s="22"/>
      <c r="N442" s="22"/>
      <c r="O442" s="22"/>
      <c r="P442" s="22"/>
      <c r="Q442" s="22"/>
    </row>
    <row r="443" spans="4:17" ht="15" customHeight="1" x14ac:dyDescent="0.3">
      <c r="D443" s="22"/>
      <c r="E443" s="22"/>
      <c r="F443" s="22"/>
      <c r="G443" s="22"/>
      <c r="H443" s="22"/>
      <c r="I443" s="22"/>
      <c r="J443" s="22"/>
      <c r="K443" s="22"/>
      <c r="L443" s="22"/>
      <c r="M443" s="22"/>
      <c r="N443" s="22"/>
      <c r="O443" s="22"/>
      <c r="P443" s="22"/>
      <c r="Q443" s="22"/>
    </row>
    <row r="444" spans="4:17" ht="15" customHeight="1" x14ac:dyDescent="0.3">
      <c r="D444" s="22"/>
      <c r="E444" s="22"/>
      <c r="F444" s="22"/>
      <c r="G444" s="22"/>
      <c r="H444" s="22"/>
      <c r="I444" s="22"/>
      <c r="J444" s="22"/>
      <c r="K444" s="22"/>
      <c r="L444" s="22"/>
      <c r="M444" s="22"/>
      <c r="N444" s="22"/>
      <c r="O444" s="22"/>
      <c r="P444" s="22"/>
      <c r="Q444" s="22"/>
    </row>
    <row r="445" spans="4:17" ht="15" customHeight="1" x14ac:dyDescent="0.3">
      <c r="D445" s="22"/>
      <c r="E445" s="22"/>
      <c r="F445" s="22"/>
      <c r="G445" s="22"/>
      <c r="H445" s="22"/>
      <c r="I445" s="22"/>
      <c r="J445" s="22"/>
      <c r="K445" s="22"/>
      <c r="L445" s="22"/>
      <c r="M445" s="22"/>
      <c r="N445" s="22"/>
      <c r="O445" s="22"/>
      <c r="P445" s="22"/>
      <c r="Q445" s="22"/>
    </row>
    <row r="446" spans="4:17" ht="15" customHeight="1" x14ac:dyDescent="0.3">
      <c r="D446" s="22"/>
      <c r="E446" s="22"/>
      <c r="F446" s="22"/>
      <c r="G446" s="22"/>
      <c r="H446" s="22"/>
      <c r="I446" s="22"/>
      <c r="J446" s="22"/>
      <c r="K446" s="22"/>
      <c r="L446" s="22"/>
      <c r="M446" s="22"/>
      <c r="N446" s="22"/>
      <c r="O446" s="22"/>
      <c r="P446" s="22"/>
      <c r="Q446" s="22"/>
    </row>
    <row r="447" spans="4:17" ht="15" customHeight="1" x14ac:dyDescent="0.3">
      <c r="D447" s="22"/>
      <c r="E447" s="22"/>
      <c r="F447" s="22"/>
      <c r="G447" s="22"/>
      <c r="H447" s="22"/>
      <c r="I447" s="22"/>
      <c r="J447" s="22"/>
      <c r="K447" s="22"/>
      <c r="L447" s="22"/>
      <c r="M447" s="22"/>
      <c r="N447" s="22"/>
      <c r="O447" s="22"/>
      <c r="P447" s="22"/>
      <c r="Q447" s="22"/>
    </row>
    <row r="448" spans="4:17" ht="15" customHeight="1" x14ac:dyDescent="0.3">
      <c r="D448" s="22"/>
      <c r="E448" s="22"/>
      <c r="F448" s="22"/>
      <c r="G448" s="22"/>
      <c r="H448" s="22"/>
      <c r="I448" s="22"/>
      <c r="J448" s="22"/>
      <c r="K448" s="22"/>
      <c r="L448" s="22"/>
      <c r="M448" s="22"/>
      <c r="N448" s="22"/>
      <c r="O448" s="22"/>
      <c r="P448" s="22"/>
      <c r="Q448" s="22"/>
    </row>
    <row r="449" spans="4:17" ht="15" customHeight="1" x14ac:dyDescent="0.3">
      <c r="D449" s="22"/>
      <c r="E449" s="22"/>
      <c r="F449" s="22"/>
      <c r="G449" s="22"/>
      <c r="H449" s="22"/>
      <c r="I449" s="22"/>
      <c r="J449" s="22"/>
      <c r="K449" s="22"/>
      <c r="L449" s="22"/>
      <c r="M449" s="22"/>
      <c r="N449" s="22"/>
      <c r="O449" s="22"/>
      <c r="P449" s="22"/>
      <c r="Q449" s="22"/>
    </row>
    <row r="450" spans="4:17" ht="15" customHeight="1" x14ac:dyDescent="0.3">
      <c r="D450" s="22"/>
      <c r="E450" s="22"/>
      <c r="F450" s="22"/>
      <c r="G450" s="22"/>
      <c r="H450" s="22"/>
      <c r="I450" s="22"/>
      <c r="J450" s="22"/>
      <c r="K450" s="22"/>
      <c r="L450" s="22"/>
      <c r="M450" s="22"/>
      <c r="N450" s="22"/>
      <c r="O450" s="22"/>
      <c r="P450" s="22"/>
      <c r="Q450" s="22"/>
    </row>
    <row r="451" spans="4:17" ht="15" customHeight="1" x14ac:dyDescent="0.3">
      <c r="D451" s="22"/>
      <c r="E451" s="22"/>
      <c r="F451" s="22"/>
      <c r="G451" s="22"/>
      <c r="H451" s="22"/>
      <c r="I451" s="22"/>
      <c r="J451" s="22"/>
      <c r="K451" s="22"/>
      <c r="L451" s="22"/>
      <c r="M451" s="22"/>
      <c r="N451" s="22"/>
      <c r="O451" s="22"/>
      <c r="P451" s="22"/>
      <c r="Q451" s="22"/>
    </row>
    <row r="452" spans="4:17" ht="15" customHeight="1" x14ac:dyDescent="0.3">
      <c r="D452" s="22"/>
      <c r="E452" s="22"/>
      <c r="F452" s="22"/>
      <c r="G452" s="22"/>
      <c r="H452" s="22"/>
      <c r="I452" s="22"/>
      <c r="J452" s="22"/>
      <c r="K452" s="22"/>
      <c r="L452" s="22"/>
      <c r="M452" s="22"/>
      <c r="N452" s="22"/>
      <c r="O452" s="22"/>
      <c r="P452" s="22"/>
      <c r="Q452" s="22"/>
    </row>
    <row r="453" spans="4:17" ht="15" customHeight="1" x14ac:dyDescent="0.3">
      <c r="D453" s="22"/>
      <c r="E453" s="22"/>
      <c r="F453" s="22"/>
      <c r="G453" s="22"/>
      <c r="H453" s="22"/>
      <c r="I453" s="22"/>
      <c r="J453" s="22"/>
      <c r="K453" s="22"/>
      <c r="L453" s="22"/>
      <c r="M453" s="22"/>
      <c r="N453" s="22"/>
      <c r="O453" s="22"/>
      <c r="P453" s="22"/>
      <c r="Q453" s="22"/>
    </row>
    <row r="454" spans="4:17" ht="15" customHeight="1" x14ac:dyDescent="0.3">
      <c r="D454" s="22"/>
      <c r="E454" s="22"/>
      <c r="F454" s="22"/>
      <c r="G454" s="22"/>
      <c r="H454" s="22"/>
      <c r="I454" s="22"/>
      <c r="J454" s="22"/>
      <c r="K454" s="22"/>
      <c r="L454" s="22"/>
      <c r="M454" s="22"/>
      <c r="N454" s="22"/>
      <c r="O454" s="22"/>
      <c r="P454" s="22"/>
      <c r="Q454" s="22"/>
    </row>
    <row r="455" spans="4:17" ht="15" customHeight="1" x14ac:dyDescent="0.3">
      <c r="D455" s="22"/>
      <c r="E455" s="22"/>
      <c r="F455" s="22"/>
      <c r="G455" s="22"/>
      <c r="H455" s="22"/>
      <c r="I455" s="22"/>
      <c r="J455" s="22"/>
      <c r="K455" s="22"/>
      <c r="L455" s="22"/>
      <c r="M455" s="22"/>
      <c r="N455" s="22"/>
      <c r="O455" s="22"/>
      <c r="P455" s="22"/>
      <c r="Q455" s="22"/>
    </row>
    <row r="456" spans="4:17" ht="15" customHeight="1" x14ac:dyDescent="0.3">
      <c r="D456" s="22"/>
      <c r="E456" s="22"/>
      <c r="F456" s="22"/>
      <c r="G456" s="22"/>
      <c r="H456" s="22"/>
      <c r="I456" s="22"/>
      <c r="J456" s="22"/>
      <c r="K456" s="22"/>
      <c r="L456" s="22"/>
      <c r="M456" s="22"/>
      <c r="N456" s="22"/>
      <c r="O456" s="22"/>
      <c r="P456" s="22"/>
      <c r="Q456" s="22"/>
    </row>
    <row r="457" spans="4:17" ht="15" customHeight="1" x14ac:dyDescent="0.3">
      <c r="D457" s="22"/>
      <c r="E457" s="22"/>
      <c r="F457" s="22"/>
      <c r="G457" s="22"/>
      <c r="H457" s="22"/>
      <c r="I457" s="22"/>
      <c r="J457" s="22"/>
      <c r="K457" s="22"/>
      <c r="L457" s="22"/>
      <c r="M457" s="22"/>
      <c r="N457" s="22"/>
      <c r="O457" s="22"/>
      <c r="P457" s="22"/>
      <c r="Q457" s="22"/>
    </row>
    <row r="458" spans="4:17" ht="15" customHeight="1" x14ac:dyDescent="0.3">
      <c r="D458" s="22"/>
      <c r="E458" s="22"/>
      <c r="F458" s="22"/>
      <c r="G458" s="22"/>
      <c r="H458" s="22"/>
      <c r="I458" s="22"/>
      <c r="J458" s="22"/>
      <c r="K458" s="22"/>
      <c r="L458" s="22"/>
      <c r="M458" s="22"/>
      <c r="N458" s="22"/>
      <c r="O458" s="22"/>
      <c r="P458" s="22"/>
      <c r="Q458" s="22"/>
    </row>
    <row r="459" spans="4:17" ht="15" customHeight="1" x14ac:dyDescent="0.3">
      <c r="D459" s="22"/>
      <c r="E459" s="22"/>
      <c r="F459" s="22"/>
      <c r="G459" s="22"/>
      <c r="H459" s="22"/>
      <c r="I459" s="22"/>
      <c r="J459" s="22"/>
      <c r="K459" s="22"/>
      <c r="L459" s="22"/>
      <c r="M459" s="22"/>
      <c r="N459" s="22"/>
      <c r="O459" s="22"/>
      <c r="P459" s="22"/>
      <c r="Q459" s="22"/>
    </row>
    <row r="460" spans="4:17" ht="15" customHeight="1" x14ac:dyDescent="0.3">
      <c r="D460" s="22"/>
      <c r="E460" s="22"/>
      <c r="F460" s="22"/>
      <c r="G460" s="22"/>
      <c r="H460" s="22"/>
      <c r="I460" s="22"/>
      <c r="J460" s="22"/>
      <c r="K460" s="22"/>
      <c r="L460" s="22"/>
      <c r="M460" s="22"/>
      <c r="N460" s="22"/>
      <c r="O460" s="22"/>
      <c r="P460" s="22"/>
      <c r="Q460" s="22"/>
    </row>
    <row r="461" spans="4:17" ht="15" customHeight="1" x14ac:dyDescent="0.3">
      <c r="D461" s="22"/>
      <c r="E461" s="22"/>
      <c r="F461" s="22"/>
      <c r="G461" s="22"/>
      <c r="H461" s="22"/>
      <c r="I461" s="22"/>
      <c r="J461" s="22"/>
      <c r="K461" s="22"/>
      <c r="L461" s="22"/>
      <c r="M461" s="22"/>
      <c r="N461" s="22"/>
      <c r="O461" s="22"/>
      <c r="P461" s="22"/>
      <c r="Q461" s="22"/>
    </row>
    <row r="462" spans="4:17" ht="15" customHeight="1" x14ac:dyDescent="0.3">
      <c r="D462" s="22"/>
      <c r="E462" s="22"/>
      <c r="F462" s="22"/>
      <c r="G462" s="22"/>
      <c r="H462" s="22"/>
      <c r="I462" s="22"/>
      <c r="J462" s="22"/>
      <c r="K462" s="22"/>
      <c r="L462" s="22"/>
      <c r="M462" s="22"/>
      <c r="N462" s="22"/>
      <c r="O462" s="22"/>
      <c r="P462" s="22"/>
      <c r="Q462" s="22"/>
    </row>
    <row r="463" spans="4:17" ht="15" customHeight="1" x14ac:dyDescent="0.3">
      <c r="D463" s="22"/>
      <c r="E463" s="22"/>
      <c r="F463" s="22"/>
      <c r="G463" s="22"/>
      <c r="H463" s="22"/>
      <c r="I463" s="22"/>
      <c r="J463" s="22"/>
      <c r="K463" s="22"/>
      <c r="L463" s="22"/>
      <c r="M463" s="22"/>
      <c r="N463" s="22"/>
      <c r="O463" s="22"/>
      <c r="P463" s="22"/>
      <c r="Q463" s="22"/>
    </row>
    <row r="464" spans="4:17" ht="15" customHeight="1" x14ac:dyDescent="0.3">
      <c r="D464" s="22"/>
      <c r="E464" s="22"/>
      <c r="F464" s="22"/>
      <c r="G464" s="22"/>
      <c r="H464" s="22"/>
      <c r="I464" s="22"/>
      <c r="J464" s="22"/>
      <c r="K464" s="22"/>
      <c r="L464" s="22"/>
      <c r="M464" s="22"/>
      <c r="N464" s="22"/>
      <c r="O464" s="22"/>
      <c r="P464" s="22"/>
      <c r="Q464" s="22"/>
    </row>
    <row r="465" spans="4:17" ht="15" customHeight="1" x14ac:dyDescent="0.3">
      <c r="D465" s="22"/>
      <c r="E465" s="22"/>
      <c r="F465" s="22"/>
      <c r="G465" s="22"/>
      <c r="H465" s="22"/>
      <c r="I465" s="22"/>
      <c r="J465" s="22"/>
      <c r="K465" s="22"/>
      <c r="L465" s="22"/>
      <c r="M465" s="22"/>
      <c r="N465" s="22"/>
      <c r="O465" s="22"/>
      <c r="P465" s="22"/>
      <c r="Q465" s="22"/>
    </row>
    <row r="466" spans="4:17" ht="15" customHeight="1" x14ac:dyDescent="0.3">
      <c r="D466" s="22"/>
      <c r="E466" s="22"/>
      <c r="F466" s="22"/>
      <c r="G466" s="22"/>
      <c r="H466" s="22"/>
      <c r="I466" s="22"/>
      <c r="J466" s="22"/>
      <c r="K466" s="22"/>
      <c r="L466" s="22"/>
      <c r="M466" s="22"/>
      <c r="N466" s="22"/>
      <c r="O466" s="22"/>
      <c r="P466" s="22"/>
      <c r="Q466" s="22"/>
    </row>
    <row r="467" spans="4:17" ht="15" customHeight="1" x14ac:dyDescent="0.3">
      <c r="D467" s="22"/>
      <c r="E467" s="22"/>
      <c r="F467" s="22"/>
      <c r="G467" s="22"/>
      <c r="H467" s="22"/>
      <c r="I467" s="22"/>
      <c r="J467" s="22"/>
      <c r="K467" s="22"/>
      <c r="L467" s="22"/>
      <c r="M467" s="22"/>
      <c r="N467" s="22"/>
      <c r="O467" s="22"/>
      <c r="P467" s="22"/>
      <c r="Q467" s="22"/>
    </row>
    <row r="468" spans="4:17" ht="15" customHeight="1" x14ac:dyDescent="0.3">
      <c r="D468" s="22"/>
      <c r="E468" s="22"/>
      <c r="F468" s="22"/>
      <c r="G468" s="22"/>
      <c r="H468" s="22"/>
      <c r="I468" s="22"/>
      <c r="J468" s="22"/>
      <c r="K468" s="22"/>
      <c r="L468" s="22"/>
      <c r="M468" s="22"/>
      <c r="N468" s="22"/>
      <c r="O468" s="22"/>
      <c r="P468" s="22"/>
      <c r="Q468" s="22"/>
    </row>
    <row r="469" spans="4:17" ht="15" customHeight="1" x14ac:dyDescent="0.3">
      <c r="D469" s="22"/>
      <c r="E469" s="22"/>
      <c r="F469" s="22"/>
      <c r="G469" s="22"/>
      <c r="H469" s="22"/>
      <c r="I469" s="22"/>
      <c r="J469" s="22"/>
      <c r="K469" s="22"/>
      <c r="L469" s="22"/>
      <c r="M469" s="22"/>
      <c r="N469" s="22"/>
      <c r="O469" s="22"/>
      <c r="P469" s="22"/>
      <c r="Q469" s="22"/>
    </row>
    <row r="470" spans="4:17" ht="15" customHeight="1" x14ac:dyDescent="0.3">
      <c r="D470" s="22"/>
      <c r="E470" s="22"/>
      <c r="F470" s="22"/>
      <c r="G470" s="22"/>
      <c r="H470" s="22"/>
      <c r="I470" s="22"/>
      <c r="J470" s="22"/>
      <c r="K470" s="22"/>
      <c r="L470" s="22"/>
      <c r="M470" s="22"/>
      <c r="N470" s="22"/>
      <c r="O470" s="22"/>
      <c r="P470" s="22"/>
      <c r="Q470" s="22"/>
    </row>
    <row r="471" spans="4:17" ht="15" customHeight="1" x14ac:dyDescent="0.3">
      <c r="D471" s="22"/>
      <c r="E471" s="22"/>
      <c r="F471" s="22"/>
      <c r="G471" s="22"/>
      <c r="H471" s="22"/>
      <c r="I471" s="22"/>
      <c r="J471" s="22"/>
      <c r="K471" s="22"/>
      <c r="L471" s="22"/>
      <c r="M471" s="22"/>
      <c r="N471" s="22"/>
      <c r="O471" s="22"/>
      <c r="P471" s="22"/>
      <c r="Q471" s="22"/>
    </row>
    <row r="472" spans="4:17" ht="15" customHeight="1" x14ac:dyDescent="0.3">
      <c r="D472" s="22"/>
      <c r="E472" s="22"/>
      <c r="F472" s="22"/>
      <c r="G472" s="22"/>
      <c r="H472" s="22"/>
      <c r="I472" s="22"/>
      <c r="J472" s="22"/>
      <c r="K472" s="22"/>
      <c r="L472" s="22"/>
      <c r="M472" s="22"/>
      <c r="N472" s="22"/>
      <c r="O472" s="22"/>
      <c r="P472" s="22"/>
      <c r="Q472" s="22"/>
    </row>
    <row r="473" spans="4:17" ht="15" customHeight="1" x14ac:dyDescent="0.3">
      <c r="D473" s="22"/>
      <c r="E473" s="22"/>
      <c r="F473" s="22"/>
      <c r="G473" s="22"/>
      <c r="H473" s="22"/>
      <c r="I473" s="22"/>
      <c r="J473" s="22"/>
      <c r="K473" s="22"/>
      <c r="L473" s="22"/>
      <c r="M473" s="22"/>
      <c r="N473" s="22"/>
      <c r="O473" s="22"/>
      <c r="P473" s="22"/>
      <c r="Q473" s="22"/>
    </row>
    <row r="474" spans="4:17" ht="15" customHeight="1" x14ac:dyDescent="0.3">
      <c r="D474" s="22"/>
      <c r="E474" s="22"/>
      <c r="F474" s="22"/>
      <c r="G474" s="22"/>
      <c r="H474" s="22"/>
      <c r="I474" s="22"/>
      <c r="J474" s="22"/>
      <c r="K474" s="22"/>
      <c r="L474" s="22"/>
      <c r="M474" s="22"/>
      <c r="N474" s="22"/>
      <c r="O474" s="22"/>
      <c r="P474" s="22"/>
      <c r="Q474" s="22"/>
    </row>
    <row r="475" spans="4:17" ht="15" customHeight="1" x14ac:dyDescent="0.3">
      <c r="D475" s="22"/>
      <c r="E475" s="22"/>
      <c r="F475" s="22"/>
      <c r="G475" s="22"/>
      <c r="H475" s="22"/>
      <c r="I475" s="22"/>
      <c r="J475" s="22"/>
      <c r="K475" s="22"/>
      <c r="L475" s="22"/>
      <c r="M475" s="22"/>
      <c r="N475" s="22"/>
      <c r="O475" s="22"/>
      <c r="P475" s="22"/>
      <c r="Q475" s="22"/>
    </row>
    <row r="476" spans="4:17" ht="15" customHeight="1" x14ac:dyDescent="0.3">
      <c r="D476" s="22"/>
      <c r="E476" s="22"/>
      <c r="F476" s="22"/>
      <c r="G476" s="22"/>
      <c r="H476" s="22"/>
      <c r="I476" s="22"/>
      <c r="J476" s="22"/>
      <c r="K476" s="22"/>
      <c r="L476" s="22"/>
      <c r="M476" s="22"/>
      <c r="N476" s="22"/>
      <c r="O476" s="22"/>
      <c r="P476" s="22"/>
      <c r="Q476" s="22"/>
    </row>
    <row r="477" spans="4:17" ht="15" customHeight="1" x14ac:dyDescent="0.3">
      <c r="D477" s="22"/>
      <c r="E477" s="22"/>
      <c r="F477" s="22"/>
      <c r="G477" s="22"/>
      <c r="H477" s="22"/>
      <c r="I477" s="22"/>
      <c r="J477" s="22"/>
      <c r="K477" s="22"/>
      <c r="L477" s="22"/>
      <c r="M477" s="22"/>
      <c r="N477" s="22"/>
      <c r="O477" s="22"/>
      <c r="P477" s="22"/>
      <c r="Q477" s="22"/>
    </row>
    <row r="478" spans="4:17" ht="15" customHeight="1" x14ac:dyDescent="0.3">
      <c r="D478" s="22"/>
      <c r="E478" s="22"/>
      <c r="F478" s="22"/>
      <c r="G478" s="22"/>
      <c r="H478" s="22"/>
      <c r="I478" s="22"/>
      <c r="J478" s="22"/>
      <c r="K478" s="22"/>
      <c r="L478" s="22"/>
      <c r="M478" s="22"/>
      <c r="N478" s="22"/>
      <c r="O478" s="22"/>
      <c r="P478" s="22"/>
      <c r="Q478" s="22"/>
    </row>
    <row r="479" spans="4:17" ht="15" customHeight="1" x14ac:dyDescent="0.3">
      <c r="D479" s="22"/>
      <c r="E479" s="22"/>
      <c r="F479" s="22"/>
      <c r="G479" s="22"/>
      <c r="H479" s="22"/>
      <c r="I479" s="22"/>
      <c r="J479" s="22"/>
      <c r="K479" s="22"/>
      <c r="L479" s="22"/>
      <c r="M479" s="22"/>
      <c r="N479" s="22"/>
      <c r="O479" s="22"/>
      <c r="P479" s="22"/>
      <c r="Q479" s="22"/>
    </row>
    <row r="480" spans="4:17" ht="15" customHeight="1" x14ac:dyDescent="0.3">
      <c r="D480" s="22"/>
      <c r="E480" s="22"/>
      <c r="F480" s="22"/>
      <c r="G480" s="22"/>
      <c r="H480" s="22"/>
      <c r="I480" s="22"/>
      <c r="J480" s="22"/>
      <c r="K480" s="22"/>
      <c r="L480" s="22"/>
      <c r="M480" s="22"/>
      <c r="N480" s="22"/>
      <c r="O480" s="22"/>
      <c r="P480" s="22"/>
      <c r="Q480" s="22"/>
    </row>
    <row r="481" spans="4:17" ht="15" customHeight="1" x14ac:dyDescent="0.3">
      <c r="D481" s="22"/>
      <c r="E481" s="22"/>
      <c r="F481" s="22"/>
      <c r="G481" s="22"/>
      <c r="H481" s="22"/>
      <c r="I481" s="22"/>
      <c r="J481" s="22"/>
      <c r="K481" s="22"/>
      <c r="L481" s="22"/>
      <c r="M481" s="22"/>
      <c r="N481" s="22"/>
      <c r="O481" s="22"/>
      <c r="P481" s="22"/>
      <c r="Q481" s="22"/>
    </row>
    <row r="482" spans="4:17" ht="15" customHeight="1" x14ac:dyDescent="0.3">
      <c r="D482" s="22"/>
      <c r="E482" s="22"/>
      <c r="F482" s="22"/>
      <c r="G482" s="22"/>
      <c r="H482" s="22"/>
      <c r="I482" s="22"/>
      <c r="J482" s="22"/>
      <c r="K482" s="22"/>
      <c r="L482" s="22"/>
      <c r="M482" s="22"/>
      <c r="N482" s="22"/>
      <c r="O482" s="22"/>
      <c r="P482" s="22"/>
      <c r="Q482" s="22"/>
    </row>
    <row r="483" spans="4:17" ht="15" customHeight="1" x14ac:dyDescent="0.3">
      <c r="D483" s="22"/>
      <c r="E483" s="22"/>
      <c r="F483" s="22"/>
      <c r="G483" s="22"/>
      <c r="H483" s="22"/>
      <c r="I483" s="22"/>
      <c r="J483" s="22"/>
      <c r="K483" s="22"/>
      <c r="L483" s="22"/>
      <c r="M483" s="22"/>
      <c r="N483" s="22"/>
      <c r="O483" s="22"/>
      <c r="P483" s="22"/>
      <c r="Q483" s="22"/>
    </row>
    <row r="484" spans="4:17" ht="15" customHeight="1" x14ac:dyDescent="0.3">
      <c r="D484" s="22"/>
      <c r="E484" s="22"/>
      <c r="F484" s="22"/>
      <c r="G484" s="22"/>
      <c r="H484" s="22"/>
      <c r="I484" s="22"/>
      <c r="J484" s="22"/>
      <c r="K484" s="22"/>
      <c r="L484" s="22"/>
      <c r="M484" s="22"/>
      <c r="N484" s="22"/>
      <c r="O484" s="22"/>
      <c r="P484" s="22"/>
      <c r="Q484" s="22"/>
    </row>
    <row r="485" spans="4:17" ht="15" customHeight="1" x14ac:dyDescent="0.3">
      <c r="D485" s="22"/>
      <c r="E485" s="22"/>
      <c r="F485" s="22"/>
      <c r="G485" s="22"/>
      <c r="H485" s="22"/>
      <c r="I485" s="22"/>
      <c r="J485" s="22"/>
      <c r="K485" s="22"/>
      <c r="L485" s="22"/>
      <c r="M485" s="22"/>
      <c r="N485" s="22"/>
      <c r="O485" s="22"/>
      <c r="P485" s="22"/>
      <c r="Q485" s="22"/>
    </row>
    <row r="486" spans="4:17" ht="15" customHeight="1" x14ac:dyDescent="0.3">
      <c r="D486" s="22"/>
      <c r="E486" s="22"/>
      <c r="F486" s="22"/>
      <c r="G486" s="22"/>
      <c r="H486" s="22"/>
      <c r="I486" s="22"/>
      <c r="J486" s="22"/>
      <c r="K486" s="22"/>
      <c r="L486" s="22"/>
      <c r="M486" s="22"/>
      <c r="N486" s="22"/>
      <c r="O486" s="22"/>
      <c r="P486" s="22"/>
      <c r="Q486" s="22"/>
    </row>
    <row r="487" spans="4:17" ht="15" customHeight="1" x14ac:dyDescent="0.3">
      <c r="D487" s="22"/>
      <c r="E487" s="22"/>
      <c r="F487" s="22"/>
      <c r="G487" s="22"/>
      <c r="H487" s="22"/>
      <c r="I487" s="22"/>
      <c r="J487" s="22"/>
      <c r="K487" s="22"/>
      <c r="L487" s="22"/>
      <c r="M487" s="22"/>
      <c r="N487" s="22"/>
      <c r="O487" s="22"/>
      <c r="P487" s="22"/>
      <c r="Q487" s="22"/>
    </row>
    <row r="488" spans="4:17" ht="15" customHeight="1" x14ac:dyDescent="0.3">
      <c r="D488" s="22"/>
      <c r="E488" s="22"/>
      <c r="F488" s="22"/>
      <c r="G488" s="22"/>
      <c r="H488" s="22"/>
      <c r="I488" s="22"/>
      <c r="J488" s="22"/>
      <c r="K488" s="22"/>
      <c r="L488" s="22"/>
      <c r="M488" s="22"/>
      <c r="N488" s="22"/>
      <c r="O488" s="22"/>
      <c r="P488" s="22"/>
      <c r="Q488" s="22"/>
    </row>
    <row r="489" spans="4:17" ht="15" customHeight="1" x14ac:dyDescent="0.3">
      <c r="D489" s="22"/>
      <c r="E489" s="22"/>
      <c r="F489" s="22"/>
      <c r="G489" s="22"/>
      <c r="H489" s="22"/>
      <c r="I489" s="22"/>
      <c r="J489" s="22"/>
      <c r="K489" s="22"/>
      <c r="L489" s="22"/>
      <c r="M489" s="22"/>
      <c r="N489" s="22"/>
      <c r="O489" s="22"/>
      <c r="P489" s="22"/>
      <c r="Q489" s="22"/>
    </row>
    <row r="490" spans="4:17" ht="15" customHeight="1" x14ac:dyDescent="0.3">
      <c r="D490" s="22"/>
      <c r="E490" s="22"/>
      <c r="F490" s="22"/>
      <c r="G490" s="22"/>
      <c r="H490" s="22"/>
      <c r="I490" s="22"/>
      <c r="J490" s="22"/>
      <c r="K490" s="22"/>
      <c r="L490" s="22"/>
      <c r="M490" s="22"/>
      <c r="N490" s="22"/>
      <c r="O490" s="22"/>
      <c r="P490" s="22"/>
      <c r="Q490" s="22"/>
    </row>
    <row r="491" spans="4:17" ht="15" customHeight="1" x14ac:dyDescent="0.3">
      <c r="D491" s="22"/>
      <c r="E491" s="22"/>
      <c r="F491" s="22"/>
      <c r="G491" s="22"/>
      <c r="H491" s="22"/>
      <c r="I491" s="22"/>
      <c r="J491" s="22"/>
      <c r="K491" s="22"/>
      <c r="L491" s="22"/>
      <c r="M491" s="22"/>
      <c r="N491" s="22"/>
      <c r="O491" s="22"/>
      <c r="P491" s="22"/>
      <c r="Q491" s="22"/>
    </row>
    <row r="492" spans="4:17" ht="15" customHeight="1" x14ac:dyDescent="0.3">
      <c r="D492" s="22"/>
      <c r="E492" s="22"/>
      <c r="F492" s="22"/>
      <c r="G492" s="22"/>
      <c r="H492" s="22"/>
      <c r="I492" s="22"/>
      <c r="J492" s="22"/>
      <c r="K492" s="22"/>
      <c r="L492" s="22"/>
      <c r="M492" s="22"/>
      <c r="N492" s="22"/>
      <c r="O492" s="22"/>
      <c r="P492" s="22"/>
      <c r="Q492" s="22"/>
    </row>
    <row r="493" spans="4:17" ht="15" customHeight="1" x14ac:dyDescent="0.3">
      <c r="D493" s="22"/>
      <c r="E493" s="22"/>
      <c r="F493" s="22"/>
      <c r="G493" s="22"/>
      <c r="H493" s="22"/>
      <c r="I493" s="22"/>
      <c r="J493" s="22"/>
      <c r="K493" s="22"/>
      <c r="L493" s="22"/>
      <c r="M493" s="22"/>
      <c r="N493" s="22"/>
      <c r="O493" s="22"/>
      <c r="P493" s="22"/>
      <c r="Q493" s="22"/>
    </row>
    <row r="494" spans="4:17" ht="15" customHeight="1" x14ac:dyDescent="0.3">
      <c r="D494" s="22"/>
      <c r="E494" s="22"/>
      <c r="F494" s="22"/>
      <c r="G494" s="22"/>
      <c r="H494" s="22"/>
      <c r="I494" s="22"/>
      <c r="J494" s="22"/>
      <c r="K494" s="22"/>
      <c r="L494" s="22"/>
      <c r="M494" s="22"/>
      <c r="N494" s="22"/>
      <c r="O494" s="22"/>
      <c r="P494" s="22"/>
      <c r="Q494" s="22"/>
    </row>
    <row r="495" spans="4:17" ht="15" customHeight="1" x14ac:dyDescent="0.3">
      <c r="D495" s="22"/>
      <c r="E495" s="22"/>
      <c r="F495" s="22"/>
      <c r="G495" s="22"/>
      <c r="H495" s="22"/>
      <c r="I495" s="22"/>
      <c r="J495" s="22"/>
      <c r="K495" s="22"/>
      <c r="L495" s="22"/>
      <c r="M495" s="22"/>
      <c r="N495" s="22"/>
      <c r="O495" s="22"/>
      <c r="P495" s="22"/>
      <c r="Q495" s="22"/>
    </row>
    <row r="496" spans="4:17" ht="15" customHeight="1" x14ac:dyDescent="0.3">
      <c r="D496" s="22"/>
      <c r="E496" s="22"/>
      <c r="F496" s="22"/>
      <c r="G496" s="22"/>
      <c r="H496" s="22"/>
      <c r="I496" s="22"/>
      <c r="J496" s="22"/>
      <c r="K496" s="22"/>
      <c r="L496" s="22"/>
      <c r="M496" s="22"/>
      <c r="N496" s="22"/>
      <c r="O496" s="22"/>
      <c r="P496" s="22"/>
      <c r="Q496" s="22"/>
    </row>
    <row r="497" spans="4:17" ht="15" customHeight="1" x14ac:dyDescent="0.3">
      <c r="D497" s="22"/>
      <c r="E497" s="22"/>
      <c r="F497" s="22"/>
      <c r="G497" s="22"/>
      <c r="H497" s="22"/>
      <c r="I497" s="22"/>
      <c r="J497" s="22"/>
      <c r="K497" s="22"/>
      <c r="L497" s="22"/>
      <c r="M497" s="22"/>
      <c r="N497" s="22"/>
      <c r="O497" s="22"/>
      <c r="P497" s="22"/>
      <c r="Q497" s="22"/>
    </row>
    <row r="498" spans="4:17" ht="15" customHeight="1" x14ac:dyDescent="0.3">
      <c r="D498" s="22"/>
      <c r="E498" s="22"/>
      <c r="F498" s="22"/>
      <c r="G498" s="22"/>
      <c r="H498" s="22"/>
      <c r="I498" s="22"/>
      <c r="J498" s="22"/>
      <c r="K498" s="22"/>
      <c r="L498" s="22"/>
      <c r="M498" s="22"/>
      <c r="N498" s="22"/>
      <c r="O498" s="22"/>
      <c r="P498" s="22"/>
      <c r="Q498" s="22"/>
    </row>
    <row r="499" spans="4:17" ht="15" customHeight="1" x14ac:dyDescent="0.3">
      <c r="D499" s="22"/>
      <c r="E499" s="22"/>
      <c r="F499" s="22"/>
      <c r="G499" s="22"/>
      <c r="H499" s="22"/>
      <c r="I499" s="22"/>
      <c r="J499" s="22"/>
      <c r="K499" s="22"/>
      <c r="L499" s="22"/>
      <c r="M499" s="22"/>
      <c r="N499" s="22"/>
      <c r="O499" s="22"/>
      <c r="P499" s="22"/>
      <c r="Q499" s="22"/>
    </row>
    <row r="500" spans="4:17" ht="15" customHeight="1" x14ac:dyDescent="0.3">
      <c r="D500" s="22"/>
      <c r="E500" s="22"/>
      <c r="F500" s="22"/>
      <c r="G500" s="22"/>
      <c r="H500" s="22"/>
      <c r="I500" s="22"/>
      <c r="J500" s="22"/>
      <c r="K500" s="22"/>
      <c r="L500" s="22"/>
      <c r="M500" s="22"/>
      <c r="N500" s="22"/>
      <c r="O500" s="22"/>
      <c r="P500" s="22"/>
      <c r="Q500" s="22"/>
    </row>
    <row r="501" spans="4:17" ht="14.25" customHeight="1" x14ac:dyDescent="0.3">
      <c r="D501" s="22"/>
      <c r="E501" s="22"/>
      <c r="F501" s="22"/>
      <c r="G501" s="22"/>
      <c r="H501" s="22"/>
      <c r="I501" s="22"/>
      <c r="J501" s="22"/>
      <c r="K501" s="22"/>
      <c r="L501" s="22"/>
      <c r="M501" s="22"/>
      <c r="N501" s="22"/>
      <c r="O501" s="22"/>
      <c r="P501" s="22"/>
      <c r="Q501" s="22"/>
    </row>
    <row r="502" spans="4:17" ht="14.25" customHeight="1" x14ac:dyDescent="0.3">
      <c r="D502" s="22"/>
      <c r="E502" s="22"/>
      <c r="F502" s="22"/>
      <c r="G502" s="22"/>
      <c r="H502" s="22"/>
      <c r="I502" s="22"/>
      <c r="J502" s="22"/>
      <c r="K502" s="22"/>
      <c r="L502" s="22"/>
      <c r="M502" s="22"/>
      <c r="N502" s="22"/>
      <c r="O502" s="22"/>
      <c r="P502" s="22"/>
      <c r="Q502" s="22"/>
    </row>
    <row r="503" spans="4:17" ht="14.25" customHeight="1" x14ac:dyDescent="0.3">
      <c r="D503" s="22"/>
      <c r="E503" s="22"/>
      <c r="F503" s="22"/>
      <c r="G503" s="22"/>
      <c r="H503" s="22"/>
      <c r="I503" s="22"/>
      <c r="J503" s="22"/>
      <c r="K503" s="22"/>
      <c r="L503" s="22"/>
      <c r="M503" s="22"/>
      <c r="N503" s="22"/>
      <c r="O503" s="22"/>
      <c r="P503" s="22"/>
      <c r="Q503" s="22"/>
    </row>
    <row r="504" spans="4:17" ht="14.25" customHeight="1" x14ac:dyDescent="0.3">
      <c r="D504" s="22"/>
      <c r="E504" s="22"/>
      <c r="F504" s="22"/>
      <c r="G504" s="22"/>
      <c r="H504" s="22"/>
      <c r="I504" s="22"/>
      <c r="J504" s="22"/>
      <c r="K504" s="22"/>
      <c r="L504" s="22"/>
      <c r="M504" s="22"/>
      <c r="N504" s="22"/>
      <c r="O504" s="22"/>
      <c r="P504" s="22"/>
      <c r="Q504" s="22"/>
    </row>
    <row r="505" spans="4:17" ht="14.25" customHeight="1" x14ac:dyDescent="0.3">
      <c r="D505" s="22"/>
      <c r="E505" s="22"/>
      <c r="F505" s="22"/>
      <c r="G505" s="22"/>
      <c r="H505" s="22"/>
      <c r="I505" s="22"/>
      <c r="J505" s="22"/>
      <c r="K505" s="22"/>
      <c r="L505" s="22"/>
      <c r="M505" s="22"/>
      <c r="N505" s="22"/>
      <c r="O505" s="22"/>
      <c r="P505" s="22"/>
      <c r="Q505" s="22"/>
    </row>
    <row r="506" spans="4:17" ht="14.25" customHeight="1" x14ac:dyDescent="0.3">
      <c r="D506" s="22"/>
      <c r="E506" s="22"/>
      <c r="F506" s="22"/>
      <c r="G506" s="22"/>
      <c r="H506" s="22"/>
      <c r="I506" s="22"/>
      <c r="J506" s="22"/>
      <c r="K506" s="22"/>
      <c r="L506" s="22"/>
      <c r="M506" s="22"/>
      <c r="N506" s="22"/>
      <c r="O506" s="22"/>
      <c r="P506" s="22"/>
      <c r="Q506" s="22"/>
    </row>
    <row r="507" spans="4:17" ht="14.25" customHeight="1" x14ac:dyDescent="0.3">
      <c r="D507" s="22"/>
      <c r="E507" s="22"/>
      <c r="F507" s="22"/>
      <c r="G507" s="22"/>
      <c r="H507" s="22"/>
      <c r="I507" s="22"/>
      <c r="J507" s="22"/>
      <c r="K507" s="22"/>
      <c r="L507" s="22"/>
      <c r="M507" s="22"/>
      <c r="N507" s="22"/>
      <c r="O507" s="22"/>
      <c r="P507" s="22"/>
      <c r="Q507" s="22"/>
    </row>
    <row r="508" spans="4:17" ht="14.25" customHeight="1" x14ac:dyDescent="0.3">
      <c r="D508" s="22"/>
      <c r="E508" s="22"/>
      <c r="F508" s="22"/>
      <c r="G508" s="22"/>
      <c r="H508" s="22"/>
      <c r="I508" s="22"/>
      <c r="J508" s="22"/>
      <c r="K508" s="22"/>
      <c r="L508" s="22"/>
      <c r="M508" s="22"/>
      <c r="N508" s="22"/>
      <c r="O508" s="22"/>
      <c r="P508" s="22"/>
      <c r="Q508" s="22"/>
    </row>
    <row r="509" spans="4:17" ht="14.25" customHeight="1" x14ac:dyDescent="0.3">
      <c r="D509" s="22"/>
      <c r="E509" s="22"/>
      <c r="F509" s="22"/>
      <c r="G509" s="22"/>
      <c r="H509" s="22"/>
      <c r="I509" s="22"/>
      <c r="J509" s="22"/>
      <c r="K509" s="22"/>
      <c r="L509" s="22"/>
      <c r="M509" s="22"/>
      <c r="N509" s="22"/>
      <c r="O509" s="22"/>
      <c r="P509" s="22"/>
      <c r="Q509" s="22"/>
    </row>
    <row r="510" spans="4:17" ht="14.25" customHeight="1" x14ac:dyDescent="0.3">
      <c r="D510" s="22"/>
      <c r="E510" s="22"/>
      <c r="F510" s="22"/>
      <c r="G510" s="22"/>
      <c r="H510" s="22"/>
      <c r="I510" s="22"/>
      <c r="J510" s="22"/>
      <c r="K510" s="22"/>
      <c r="L510" s="22"/>
      <c r="M510" s="22"/>
      <c r="N510" s="22"/>
      <c r="O510" s="22"/>
      <c r="P510" s="22"/>
      <c r="Q510" s="22"/>
    </row>
    <row r="511" spans="4:17" ht="14.25" customHeight="1" x14ac:dyDescent="0.3">
      <c r="D511" s="22"/>
      <c r="E511" s="22"/>
      <c r="F511" s="22"/>
      <c r="G511" s="22"/>
      <c r="H511" s="22"/>
      <c r="I511" s="22"/>
      <c r="J511" s="22"/>
      <c r="K511" s="22"/>
      <c r="L511" s="22"/>
      <c r="M511" s="22"/>
      <c r="N511" s="22"/>
      <c r="O511" s="22"/>
      <c r="P511" s="22"/>
      <c r="Q511" s="22"/>
    </row>
    <row r="512" spans="4:17" ht="14.25" customHeight="1" x14ac:dyDescent="0.3">
      <c r="D512" s="22"/>
      <c r="E512" s="22"/>
      <c r="F512" s="22"/>
      <c r="G512" s="22"/>
      <c r="H512" s="22"/>
      <c r="I512" s="22"/>
      <c r="J512" s="22"/>
      <c r="K512" s="22"/>
      <c r="L512" s="22"/>
      <c r="M512" s="22"/>
      <c r="N512" s="22"/>
      <c r="O512" s="22"/>
      <c r="P512" s="22"/>
      <c r="Q512" s="22"/>
    </row>
    <row r="513" spans="4:17" ht="14.25" customHeight="1" x14ac:dyDescent="0.3">
      <c r="D513" s="22"/>
      <c r="E513" s="22"/>
      <c r="F513" s="22"/>
      <c r="G513" s="22"/>
      <c r="H513" s="22"/>
      <c r="I513" s="22"/>
      <c r="J513" s="22"/>
      <c r="K513" s="22"/>
      <c r="L513" s="22"/>
      <c r="M513" s="22"/>
      <c r="N513" s="22"/>
      <c r="O513" s="22"/>
      <c r="P513" s="22"/>
      <c r="Q513" s="22"/>
    </row>
    <row r="514" spans="4:17" ht="14.25" customHeight="1" x14ac:dyDescent="0.3">
      <c r="D514" s="22"/>
      <c r="E514" s="22"/>
      <c r="F514" s="22"/>
      <c r="G514" s="22"/>
      <c r="H514" s="22"/>
      <c r="I514" s="22"/>
      <c r="J514" s="22"/>
      <c r="K514" s="22"/>
      <c r="L514" s="22"/>
      <c r="M514" s="22"/>
      <c r="N514" s="22"/>
      <c r="O514" s="22"/>
      <c r="P514" s="22"/>
      <c r="Q514" s="22"/>
    </row>
    <row r="515" spans="4:17" ht="14.25" customHeight="1" x14ac:dyDescent="0.3">
      <c r="D515" s="22"/>
      <c r="E515" s="22"/>
      <c r="F515" s="22"/>
      <c r="G515" s="22"/>
      <c r="H515" s="22"/>
      <c r="I515" s="22"/>
      <c r="J515" s="22"/>
      <c r="K515" s="22"/>
      <c r="L515" s="22"/>
      <c r="M515" s="22"/>
      <c r="N515" s="22"/>
      <c r="O515" s="22"/>
      <c r="P515" s="22"/>
      <c r="Q515" s="22"/>
    </row>
    <row r="516" spans="4:17" ht="14.25" customHeight="1" x14ac:dyDescent="0.3">
      <c r="D516" s="22"/>
      <c r="E516" s="22"/>
      <c r="F516" s="22"/>
      <c r="G516" s="22"/>
      <c r="H516" s="22"/>
      <c r="I516" s="22"/>
      <c r="J516" s="22"/>
      <c r="K516" s="22"/>
      <c r="L516" s="22"/>
      <c r="M516" s="22"/>
      <c r="N516" s="22"/>
      <c r="O516" s="22"/>
      <c r="P516" s="22"/>
      <c r="Q516" s="22"/>
    </row>
    <row r="517" spans="4:17" ht="14.25" customHeight="1" x14ac:dyDescent="0.3">
      <c r="D517" s="22"/>
      <c r="E517" s="22"/>
      <c r="F517" s="22"/>
      <c r="G517" s="22"/>
      <c r="H517" s="22"/>
      <c r="I517" s="22"/>
      <c r="J517" s="22"/>
      <c r="K517" s="22"/>
      <c r="L517" s="22"/>
      <c r="M517" s="22"/>
      <c r="N517" s="22"/>
      <c r="O517" s="22"/>
      <c r="P517" s="22"/>
      <c r="Q517" s="22"/>
    </row>
    <row r="518" spans="4:17" ht="14.25" customHeight="1" x14ac:dyDescent="0.3">
      <c r="D518" s="22"/>
      <c r="E518" s="22"/>
      <c r="F518" s="22"/>
      <c r="G518" s="22"/>
      <c r="H518" s="22"/>
      <c r="I518" s="22"/>
      <c r="J518" s="22"/>
      <c r="K518" s="22"/>
      <c r="L518" s="22"/>
      <c r="M518" s="22"/>
      <c r="N518" s="22"/>
      <c r="O518" s="22"/>
      <c r="P518" s="22"/>
      <c r="Q518" s="22"/>
    </row>
    <row r="519" spans="4:17" ht="14.25" customHeight="1" x14ac:dyDescent="0.3">
      <c r="D519" s="22"/>
      <c r="E519" s="22"/>
      <c r="F519" s="22"/>
      <c r="G519" s="22"/>
      <c r="H519" s="22"/>
      <c r="I519" s="22"/>
      <c r="J519" s="22"/>
      <c r="K519" s="22"/>
      <c r="L519" s="22"/>
      <c r="M519" s="22"/>
      <c r="N519" s="22"/>
      <c r="O519" s="22"/>
      <c r="P519" s="22"/>
      <c r="Q519" s="22"/>
    </row>
    <row r="520" spans="4:17" ht="14.25" customHeight="1" x14ac:dyDescent="0.3">
      <c r="D520" s="22"/>
      <c r="E520" s="22"/>
      <c r="F520" s="22"/>
      <c r="G520" s="22"/>
      <c r="H520" s="22"/>
      <c r="I520" s="22"/>
      <c r="J520" s="22"/>
      <c r="K520" s="22"/>
      <c r="L520" s="22"/>
      <c r="M520" s="22"/>
      <c r="N520" s="22"/>
      <c r="O520" s="22"/>
      <c r="P520" s="22"/>
      <c r="Q520" s="22"/>
    </row>
    <row r="521" spans="4:17" ht="14.25" customHeight="1" x14ac:dyDescent="0.3">
      <c r="D521" s="22"/>
      <c r="E521" s="22"/>
      <c r="F521" s="22"/>
      <c r="G521" s="22"/>
      <c r="H521" s="22"/>
      <c r="I521" s="22"/>
      <c r="J521" s="22"/>
      <c r="K521" s="22"/>
      <c r="L521" s="22"/>
      <c r="M521" s="22"/>
      <c r="N521" s="22"/>
      <c r="O521" s="22"/>
      <c r="P521" s="22"/>
      <c r="Q521" s="22"/>
    </row>
    <row r="522" spans="4:17" ht="14.25" customHeight="1" x14ac:dyDescent="0.3">
      <c r="D522" s="22"/>
      <c r="E522" s="22"/>
      <c r="F522" s="22"/>
      <c r="G522" s="22"/>
      <c r="H522" s="22"/>
      <c r="I522" s="22"/>
      <c r="J522" s="22"/>
      <c r="K522" s="22"/>
      <c r="L522" s="22"/>
      <c r="M522" s="22"/>
      <c r="N522" s="22"/>
      <c r="O522" s="22"/>
      <c r="P522" s="22"/>
      <c r="Q522" s="22"/>
    </row>
    <row r="523" spans="4:17" ht="14.25" customHeight="1" x14ac:dyDescent="0.3">
      <c r="D523" s="22"/>
      <c r="E523" s="22"/>
      <c r="F523" s="22"/>
      <c r="G523" s="22"/>
      <c r="H523" s="22"/>
      <c r="I523" s="22"/>
      <c r="J523" s="22"/>
      <c r="K523" s="22"/>
      <c r="L523" s="22"/>
      <c r="M523" s="22"/>
      <c r="N523" s="22"/>
      <c r="O523" s="22"/>
      <c r="P523" s="22"/>
      <c r="Q523" s="22"/>
    </row>
    <row r="524" spans="4:17" ht="14.25" customHeight="1" x14ac:dyDescent="0.3">
      <c r="D524" s="22"/>
      <c r="E524" s="22"/>
      <c r="F524" s="22"/>
      <c r="G524" s="22"/>
      <c r="H524" s="22"/>
      <c r="I524" s="22"/>
      <c r="J524" s="22"/>
      <c r="K524" s="22"/>
      <c r="L524" s="22"/>
      <c r="M524" s="22"/>
      <c r="N524" s="22"/>
      <c r="O524" s="22"/>
      <c r="P524" s="22"/>
      <c r="Q524" s="22"/>
    </row>
    <row r="525" spans="4:17" ht="14.25" customHeight="1" x14ac:dyDescent="0.3">
      <c r="D525" s="22"/>
      <c r="E525" s="22"/>
      <c r="F525" s="22"/>
      <c r="G525" s="22"/>
      <c r="H525" s="22"/>
      <c r="I525" s="22"/>
      <c r="J525" s="22"/>
      <c r="K525" s="22"/>
      <c r="L525" s="22"/>
      <c r="M525" s="22"/>
      <c r="N525" s="22"/>
      <c r="O525" s="22"/>
      <c r="P525" s="22"/>
      <c r="Q525" s="22"/>
    </row>
    <row r="526" spans="4:17" ht="14.25" customHeight="1" x14ac:dyDescent="0.3">
      <c r="D526" s="22"/>
      <c r="E526" s="22"/>
      <c r="F526" s="22"/>
      <c r="G526" s="22"/>
      <c r="H526" s="22"/>
      <c r="I526" s="22"/>
      <c r="J526" s="22"/>
      <c r="K526" s="22"/>
      <c r="L526" s="22"/>
      <c r="M526" s="22"/>
      <c r="N526" s="22"/>
      <c r="O526" s="22"/>
      <c r="P526" s="22"/>
      <c r="Q526" s="22"/>
    </row>
    <row r="527" spans="4:17" ht="14.25" customHeight="1" x14ac:dyDescent="0.3">
      <c r="D527" s="22"/>
      <c r="E527" s="22"/>
      <c r="F527" s="22"/>
      <c r="G527" s="22"/>
      <c r="H527" s="22"/>
      <c r="I527" s="22"/>
      <c r="J527" s="22"/>
      <c r="K527" s="22"/>
      <c r="L527" s="22"/>
      <c r="M527" s="22"/>
      <c r="N527" s="22"/>
      <c r="O527" s="22"/>
      <c r="P527" s="22"/>
      <c r="Q527" s="22"/>
    </row>
    <row r="528" spans="4:17" ht="14.25" customHeight="1" x14ac:dyDescent="0.3">
      <c r="D528" s="22"/>
      <c r="E528" s="22"/>
      <c r="F528" s="22"/>
      <c r="G528" s="22"/>
      <c r="H528" s="22"/>
      <c r="I528" s="22"/>
      <c r="J528" s="22"/>
      <c r="K528" s="22"/>
      <c r="L528" s="22"/>
      <c r="M528" s="22"/>
      <c r="N528" s="22"/>
      <c r="O528" s="22"/>
      <c r="P528" s="22"/>
      <c r="Q528" s="22"/>
    </row>
    <row r="529" spans="4:17" ht="14.25" customHeight="1" x14ac:dyDescent="0.3">
      <c r="D529" s="22"/>
      <c r="E529" s="22"/>
      <c r="F529" s="22"/>
      <c r="G529" s="22"/>
      <c r="H529" s="22"/>
      <c r="I529" s="22"/>
      <c r="J529" s="22"/>
      <c r="K529" s="22"/>
      <c r="L529" s="22"/>
      <c r="M529" s="22"/>
      <c r="N529" s="22"/>
      <c r="O529" s="22"/>
      <c r="P529" s="22"/>
      <c r="Q529" s="22"/>
    </row>
    <row r="530" spans="4:17" ht="14.25" customHeight="1" x14ac:dyDescent="0.3">
      <c r="D530" s="22"/>
      <c r="E530" s="22"/>
      <c r="F530" s="22"/>
      <c r="G530" s="22"/>
      <c r="H530" s="22"/>
      <c r="I530" s="22"/>
      <c r="J530" s="22"/>
      <c r="K530" s="22"/>
      <c r="L530" s="22"/>
      <c r="M530" s="22"/>
      <c r="N530" s="22"/>
      <c r="O530" s="22"/>
      <c r="P530" s="22"/>
      <c r="Q530" s="22"/>
    </row>
    <row r="531" spans="4:17" ht="14.25" customHeight="1" x14ac:dyDescent="0.3">
      <c r="D531" s="22"/>
      <c r="E531" s="22"/>
      <c r="F531" s="22"/>
      <c r="G531" s="22"/>
      <c r="H531" s="22"/>
      <c r="I531" s="22"/>
      <c r="J531" s="22"/>
      <c r="K531" s="22"/>
      <c r="L531" s="22"/>
      <c r="M531" s="22"/>
      <c r="N531" s="22"/>
      <c r="O531" s="22"/>
      <c r="P531" s="22"/>
      <c r="Q531" s="22"/>
    </row>
    <row r="532" spans="4:17" ht="14.25" customHeight="1" x14ac:dyDescent="0.3">
      <c r="D532" s="22"/>
      <c r="E532" s="22"/>
      <c r="F532" s="22"/>
      <c r="G532" s="22"/>
      <c r="H532" s="22"/>
      <c r="I532" s="22"/>
      <c r="J532" s="22"/>
      <c r="K532" s="22"/>
      <c r="L532" s="22"/>
      <c r="M532" s="22"/>
      <c r="N532" s="22"/>
      <c r="O532" s="22"/>
      <c r="P532" s="22"/>
      <c r="Q532" s="22"/>
    </row>
    <row r="533" spans="4:17" ht="14.25" customHeight="1" x14ac:dyDescent="0.3">
      <c r="D533" s="22"/>
      <c r="E533" s="22"/>
      <c r="F533" s="22"/>
      <c r="G533" s="22"/>
      <c r="H533" s="22"/>
      <c r="I533" s="22"/>
      <c r="J533" s="22"/>
      <c r="K533" s="22"/>
      <c r="L533" s="22"/>
      <c r="M533" s="22"/>
      <c r="N533" s="22"/>
      <c r="O533" s="22"/>
      <c r="P533" s="22"/>
      <c r="Q533" s="22"/>
    </row>
    <row r="534" spans="4:17" ht="14.25" customHeight="1" x14ac:dyDescent="0.3">
      <c r="D534" s="22"/>
      <c r="E534" s="22"/>
      <c r="F534" s="22"/>
      <c r="G534" s="22"/>
      <c r="H534" s="22"/>
      <c r="I534" s="22"/>
      <c r="J534" s="22"/>
      <c r="K534" s="22"/>
      <c r="L534" s="22"/>
      <c r="M534" s="22"/>
      <c r="N534" s="22"/>
      <c r="O534" s="22"/>
      <c r="P534" s="22"/>
      <c r="Q534" s="22"/>
    </row>
    <row r="535" spans="4:17" ht="14.25" customHeight="1" x14ac:dyDescent="0.3">
      <c r="D535" s="22"/>
      <c r="E535" s="22"/>
      <c r="F535" s="22"/>
      <c r="G535" s="22"/>
      <c r="H535" s="22"/>
      <c r="I535" s="22"/>
      <c r="J535" s="22"/>
      <c r="K535" s="22"/>
      <c r="L535" s="22"/>
      <c r="M535" s="22"/>
      <c r="N535" s="22"/>
      <c r="O535" s="22"/>
      <c r="P535" s="22"/>
      <c r="Q535" s="22"/>
    </row>
    <row r="536" spans="4:17" ht="14.25" customHeight="1" x14ac:dyDescent="0.3">
      <c r="D536" s="22"/>
      <c r="E536" s="22"/>
      <c r="F536" s="22"/>
      <c r="G536" s="22"/>
      <c r="H536" s="22"/>
      <c r="I536" s="22"/>
      <c r="J536" s="22"/>
      <c r="K536" s="22"/>
      <c r="L536" s="22"/>
      <c r="M536" s="22"/>
      <c r="N536" s="22"/>
      <c r="O536" s="22"/>
      <c r="P536" s="22"/>
      <c r="Q536" s="22"/>
    </row>
    <row r="537" spans="4:17" ht="14.25" customHeight="1" x14ac:dyDescent="0.3">
      <c r="D537" s="22"/>
      <c r="E537" s="22"/>
      <c r="F537" s="22"/>
      <c r="G537" s="22"/>
      <c r="H537" s="22"/>
      <c r="I537" s="22"/>
      <c r="J537" s="22"/>
      <c r="K537" s="22"/>
      <c r="L537" s="22"/>
      <c r="M537" s="22"/>
      <c r="N537" s="22"/>
      <c r="O537" s="22"/>
      <c r="P537" s="22"/>
      <c r="Q537" s="22"/>
    </row>
    <row r="538" spans="4:17" ht="14.25" customHeight="1" x14ac:dyDescent="0.3">
      <c r="D538" s="22"/>
      <c r="E538" s="22"/>
      <c r="F538" s="22"/>
      <c r="G538" s="22"/>
      <c r="H538" s="22"/>
      <c r="I538" s="22"/>
      <c r="J538" s="22"/>
      <c r="K538" s="22"/>
      <c r="L538" s="22"/>
      <c r="M538" s="22"/>
      <c r="N538" s="22"/>
      <c r="O538" s="22"/>
      <c r="P538" s="22"/>
      <c r="Q538" s="22"/>
    </row>
    <row r="539" spans="4:17" ht="14.25" customHeight="1" x14ac:dyDescent="0.3">
      <c r="D539" s="22"/>
      <c r="E539" s="22"/>
      <c r="F539" s="22"/>
      <c r="G539" s="22"/>
      <c r="H539" s="22"/>
      <c r="I539" s="22"/>
      <c r="J539" s="22"/>
      <c r="K539" s="22"/>
      <c r="L539" s="22"/>
      <c r="M539" s="22"/>
      <c r="N539" s="22"/>
      <c r="O539" s="22"/>
      <c r="P539" s="22"/>
      <c r="Q539" s="22"/>
    </row>
    <row r="540" spans="4:17" ht="14.25" customHeight="1" x14ac:dyDescent="0.3">
      <c r="D540" s="22"/>
      <c r="E540" s="22"/>
      <c r="F540" s="22"/>
      <c r="G540" s="22"/>
      <c r="H540" s="22"/>
      <c r="I540" s="22"/>
      <c r="J540" s="22"/>
      <c r="K540" s="22"/>
      <c r="L540" s="22"/>
      <c r="M540" s="22"/>
      <c r="N540" s="22"/>
      <c r="O540" s="22"/>
      <c r="P540" s="22"/>
      <c r="Q540" s="22"/>
    </row>
    <row r="541" spans="4:17" ht="14.25" customHeight="1" x14ac:dyDescent="0.3">
      <c r="D541" s="22"/>
      <c r="E541" s="22"/>
      <c r="F541" s="22"/>
      <c r="G541" s="22"/>
      <c r="H541" s="22"/>
      <c r="I541" s="22"/>
      <c r="J541" s="22"/>
      <c r="K541" s="22"/>
      <c r="L541" s="22"/>
      <c r="M541" s="22"/>
      <c r="N541" s="22"/>
      <c r="O541" s="22"/>
      <c r="P541" s="22"/>
      <c r="Q541" s="22"/>
    </row>
    <row r="542" spans="4:17" ht="14.25" customHeight="1" x14ac:dyDescent="0.3">
      <c r="D542" s="22"/>
      <c r="E542" s="22"/>
      <c r="F542" s="22"/>
      <c r="G542" s="22"/>
      <c r="H542" s="22"/>
      <c r="I542" s="22"/>
      <c r="J542" s="22"/>
      <c r="K542" s="22"/>
      <c r="L542" s="22"/>
      <c r="M542" s="22"/>
      <c r="N542" s="22"/>
      <c r="O542" s="22"/>
      <c r="P542" s="22"/>
      <c r="Q542" s="22"/>
    </row>
    <row r="543" spans="4:17" ht="14.25" customHeight="1" x14ac:dyDescent="0.3">
      <c r="D543" s="22"/>
      <c r="E543" s="22"/>
      <c r="F543" s="22"/>
      <c r="G543" s="22"/>
      <c r="H543" s="22"/>
      <c r="I543" s="22"/>
      <c r="J543" s="22"/>
      <c r="K543" s="22"/>
      <c r="L543" s="22"/>
      <c r="M543" s="22"/>
      <c r="N543" s="22"/>
      <c r="O543" s="22"/>
      <c r="P543" s="22"/>
      <c r="Q543" s="22"/>
    </row>
    <row r="544" spans="4:17" ht="14.25" customHeight="1" x14ac:dyDescent="0.3">
      <c r="D544" s="22"/>
      <c r="E544" s="22"/>
      <c r="F544" s="22"/>
      <c r="G544" s="22"/>
      <c r="H544" s="22"/>
      <c r="I544" s="22"/>
      <c r="J544" s="22"/>
      <c r="K544" s="22"/>
      <c r="L544" s="22"/>
      <c r="M544" s="22"/>
      <c r="N544" s="22"/>
      <c r="O544" s="22"/>
      <c r="P544" s="22"/>
      <c r="Q544" s="22"/>
    </row>
    <row r="545" spans="4:17" ht="14.25" customHeight="1" x14ac:dyDescent="0.3">
      <c r="D545" s="22"/>
      <c r="E545" s="22"/>
      <c r="F545" s="22"/>
      <c r="G545" s="22"/>
      <c r="H545" s="22"/>
      <c r="I545" s="22"/>
      <c r="J545" s="22"/>
      <c r="K545" s="22"/>
      <c r="L545" s="22"/>
      <c r="M545" s="22"/>
      <c r="N545" s="22"/>
      <c r="O545" s="22"/>
      <c r="P545" s="22"/>
      <c r="Q545" s="22"/>
    </row>
    <row r="546" spans="4:17" ht="14.25" customHeight="1" x14ac:dyDescent="0.3">
      <c r="D546" s="22"/>
      <c r="E546" s="22"/>
      <c r="F546" s="22"/>
      <c r="G546" s="22"/>
      <c r="H546" s="22"/>
      <c r="I546" s="22"/>
      <c r="J546" s="22"/>
      <c r="K546" s="22"/>
      <c r="L546" s="22"/>
      <c r="M546" s="22"/>
      <c r="N546" s="22"/>
      <c r="O546" s="22"/>
      <c r="P546" s="22"/>
      <c r="Q546" s="22"/>
    </row>
    <row r="547" spans="4:17" ht="14.25" customHeight="1" x14ac:dyDescent="0.3">
      <c r="D547" s="22"/>
      <c r="E547" s="22"/>
      <c r="F547" s="22"/>
      <c r="G547" s="22"/>
      <c r="H547" s="22"/>
      <c r="I547" s="22"/>
      <c r="J547" s="22"/>
      <c r="K547" s="22"/>
      <c r="L547" s="22"/>
      <c r="M547" s="22"/>
      <c r="N547" s="22"/>
      <c r="O547" s="22"/>
      <c r="P547" s="22"/>
      <c r="Q547" s="22"/>
    </row>
    <row r="548" spans="4:17" ht="14.25" customHeight="1" x14ac:dyDescent="0.3">
      <c r="D548" s="22"/>
      <c r="E548" s="22"/>
      <c r="F548" s="22"/>
      <c r="G548" s="22"/>
      <c r="H548" s="22"/>
      <c r="I548" s="22"/>
      <c r="J548" s="22"/>
      <c r="K548" s="22"/>
      <c r="L548" s="22"/>
      <c r="M548" s="22"/>
      <c r="N548" s="22"/>
      <c r="O548" s="22"/>
      <c r="P548" s="22"/>
      <c r="Q548" s="22"/>
    </row>
    <row r="549" spans="4:17" ht="14.25" customHeight="1" x14ac:dyDescent="0.3">
      <c r="D549" s="22"/>
      <c r="E549" s="22"/>
      <c r="F549" s="22"/>
      <c r="G549" s="22"/>
      <c r="H549" s="22"/>
      <c r="I549" s="22"/>
      <c r="J549" s="22"/>
      <c r="K549" s="22"/>
      <c r="L549" s="22"/>
      <c r="M549" s="22"/>
      <c r="N549" s="22"/>
      <c r="O549" s="22"/>
      <c r="P549" s="22"/>
      <c r="Q549" s="22"/>
    </row>
    <row r="550" spans="4:17" ht="14.25" customHeight="1" x14ac:dyDescent="0.3">
      <c r="D550" s="22"/>
      <c r="E550" s="22"/>
      <c r="F550" s="22"/>
      <c r="G550" s="22"/>
      <c r="H550" s="22"/>
      <c r="I550" s="22"/>
      <c r="J550" s="22"/>
      <c r="K550" s="22"/>
      <c r="L550" s="22"/>
      <c r="M550" s="22"/>
      <c r="N550" s="22"/>
      <c r="O550" s="22"/>
      <c r="P550" s="22"/>
      <c r="Q550" s="22"/>
    </row>
    <row r="551" spans="4:17" ht="14.25" customHeight="1" x14ac:dyDescent="0.3">
      <c r="D551" s="22"/>
      <c r="E551" s="22"/>
      <c r="F551" s="22"/>
      <c r="G551" s="22"/>
      <c r="H551" s="22"/>
      <c r="I551" s="22"/>
      <c r="J551" s="22"/>
      <c r="K551" s="22"/>
      <c r="L551" s="22"/>
      <c r="M551" s="22"/>
      <c r="N551" s="22"/>
      <c r="O551" s="22"/>
      <c r="P551" s="22"/>
      <c r="Q551" s="22"/>
    </row>
    <row r="552" spans="4:17" ht="14.25" customHeight="1" x14ac:dyDescent="0.3">
      <c r="D552" s="22"/>
      <c r="E552" s="22"/>
      <c r="F552" s="22"/>
      <c r="G552" s="22"/>
      <c r="H552" s="22"/>
      <c r="I552" s="22"/>
      <c r="J552" s="22"/>
      <c r="K552" s="22"/>
      <c r="L552" s="22"/>
      <c r="M552" s="22"/>
      <c r="N552" s="22"/>
      <c r="O552" s="22"/>
      <c r="P552" s="22"/>
      <c r="Q552" s="22"/>
    </row>
    <row r="553" spans="4:17" ht="14.25" customHeight="1" x14ac:dyDescent="0.3">
      <c r="D553" s="22"/>
      <c r="E553" s="22"/>
      <c r="F553" s="22"/>
      <c r="G553" s="22"/>
      <c r="H553" s="22"/>
      <c r="I553" s="22"/>
      <c r="J553" s="22"/>
      <c r="K553" s="22"/>
      <c r="L553" s="22"/>
      <c r="M553" s="22"/>
      <c r="N553" s="22"/>
      <c r="O553" s="22"/>
      <c r="P553" s="22"/>
      <c r="Q553" s="22"/>
    </row>
    <row r="554" spans="4:17" ht="14.25" customHeight="1" x14ac:dyDescent="0.3">
      <c r="D554" s="22"/>
      <c r="E554" s="22"/>
      <c r="F554" s="22"/>
      <c r="G554" s="22"/>
      <c r="H554" s="22"/>
      <c r="I554" s="22"/>
      <c r="J554" s="22"/>
      <c r="K554" s="22"/>
      <c r="L554" s="22"/>
      <c r="M554" s="22"/>
      <c r="N554" s="22"/>
      <c r="O554" s="22"/>
      <c r="P554" s="22"/>
      <c r="Q554" s="22"/>
    </row>
    <row r="555" spans="4:17" ht="14.25" customHeight="1" x14ac:dyDescent="0.3">
      <c r="D555" s="22"/>
      <c r="E555" s="22"/>
      <c r="F555" s="22"/>
      <c r="G555" s="22"/>
      <c r="H555" s="22"/>
      <c r="I555" s="22"/>
      <c r="J555" s="22"/>
      <c r="K555" s="22"/>
      <c r="L555" s="22"/>
      <c r="M555" s="22"/>
      <c r="N555" s="22"/>
      <c r="O555" s="22"/>
      <c r="P555" s="22"/>
      <c r="Q555" s="22"/>
    </row>
    <row r="556" spans="4:17" ht="14.25" customHeight="1" x14ac:dyDescent="0.3">
      <c r="D556" s="22"/>
      <c r="E556" s="22"/>
      <c r="F556" s="22"/>
      <c r="G556" s="22"/>
      <c r="H556" s="22"/>
      <c r="I556" s="22"/>
      <c r="J556" s="22"/>
      <c r="K556" s="22"/>
      <c r="L556" s="22"/>
      <c r="M556" s="22"/>
      <c r="N556" s="22"/>
      <c r="O556" s="22"/>
      <c r="P556" s="22"/>
      <c r="Q556" s="22"/>
    </row>
    <row r="557" spans="4:17" ht="14.25" customHeight="1" x14ac:dyDescent="0.3">
      <c r="D557" s="22"/>
      <c r="E557" s="22"/>
      <c r="F557" s="22"/>
      <c r="G557" s="22"/>
      <c r="H557" s="22"/>
      <c r="I557" s="22"/>
      <c r="J557" s="22"/>
      <c r="K557" s="22"/>
      <c r="L557" s="22"/>
      <c r="M557" s="22"/>
      <c r="N557" s="22"/>
      <c r="O557" s="22"/>
      <c r="P557" s="22"/>
      <c r="Q557" s="22"/>
    </row>
    <row r="558" spans="4:17" ht="14.25" customHeight="1" x14ac:dyDescent="0.3">
      <c r="D558" s="22"/>
      <c r="E558" s="22"/>
      <c r="F558" s="22"/>
      <c r="G558" s="22"/>
      <c r="H558" s="22"/>
      <c r="I558" s="22"/>
      <c r="J558" s="22"/>
      <c r="K558" s="22"/>
      <c r="L558" s="22"/>
      <c r="M558" s="22"/>
      <c r="N558" s="22"/>
      <c r="O558" s="22"/>
      <c r="P558" s="22"/>
      <c r="Q558" s="22"/>
    </row>
    <row r="559" spans="4:17" ht="14.25" customHeight="1" x14ac:dyDescent="0.3">
      <c r="D559" s="22"/>
      <c r="E559" s="22"/>
      <c r="F559" s="22"/>
      <c r="G559" s="22"/>
      <c r="H559" s="22"/>
      <c r="I559" s="22"/>
      <c r="J559" s="22"/>
      <c r="K559" s="22"/>
      <c r="L559" s="22"/>
      <c r="M559" s="22"/>
      <c r="N559" s="22"/>
      <c r="O559" s="22"/>
      <c r="P559" s="22"/>
      <c r="Q559" s="22"/>
    </row>
    <row r="560" spans="4:17" ht="14.25" customHeight="1" x14ac:dyDescent="0.3">
      <c r="D560" s="22"/>
      <c r="E560" s="22"/>
      <c r="F560" s="22"/>
      <c r="G560" s="22"/>
      <c r="H560" s="22"/>
      <c r="I560" s="22"/>
      <c r="J560" s="22"/>
      <c r="K560" s="22"/>
      <c r="L560" s="22"/>
      <c r="M560" s="22"/>
      <c r="N560" s="22"/>
      <c r="O560" s="22"/>
      <c r="P560" s="22"/>
      <c r="Q560" s="22"/>
    </row>
    <row r="561" spans="4:17" ht="14.25" customHeight="1" x14ac:dyDescent="0.3">
      <c r="D561" s="22"/>
      <c r="E561" s="22"/>
      <c r="F561" s="22"/>
      <c r="G561" s="22"/>
      <c r="H561" s="22"/>
      <c r="I561" s="22"/>
      <c r="J561" s="22"/>
      <c r="K561" s="22"/>
      <c r="L561" s="22"/>
      <c r="M561" s="22"/>
      <c r="N561" s="22"/>
      <c r="O561" s="22"/>
      <c r="P561" s="22"/>
      <c r="Q561" s="22"/>
    </row>
    <row r="562" spans="4:17" ht="14.25" customHeight="1" x14ac:dyDescent="0.3">
      <c r="D562" s="22"/>
      <c r="E562" s="22"/>
      <c r="F562" s="22"/>
      <c r="G562" s="22"/>
      <c r="H562" s="22"/>
      <c r="I562" s="22"/>
      <c r="J562" s="22"/>
      <c r="K562" s="22"/>
      <c r="L562" s="22"/>
      <c r="M562" s="22"/>
      <c r="N562" s="22"/>
      <c r="O562" s="22"/>
      <c r="P562" s="22"/>
      <c r="Q562" s="22"/>
    </row>
    <row r="563" spans="4:17" ht="14.25" customHeight="1" x14ac:dyDescent="0.3">
      <c r="D563" s="22"/>
      <c r="E563" s="22"/>
      <c r="F563" s="22"/>
      <c r="G563" s="22"/>
      <c r="H563" s="22"/>
      <c r="I563" s="22"/>
      <c r="J563" s="22"/>
      <c r="K563" s="22"/>
      <c r="L563" s="22"/>
      <c r="M563" s="22"/>
      <c r="N563" s="22"/>
      <c r="O563" s="22"/>
      <c r="P563" s="22"/>
      <c r="Q563" s="22"/>
    </row>
    <row r="564" spans="4:17" ht="14.25" customHeight="1" x14ac:dyDescent="0.3">
      <c r="D564" s="22"/>
      <c r="E564" s="22"/>
      <c r="F564" s="22"/>
      <c r="G564" s="22"/>
      <c r="H564" s="22"/>
      <c r="I564" s="22"/>
      <c r="J564" s="22"/>
      <c r="K564" s="22"/>
      <c r="L564" s="22"/>
      <c r="M564" s="22"/>
      <c r="N564" s="22"/>
      <c r="O564" s="22"/>
      <c r="P564" s="22"/>
      <c r="Q564" s="22"/>
    </row>
    <row r="565" spans="4:17" ht="14.25" customHeight="1" x14ac:dyDescent="0.3">
      <c r="D565" s="22"/>
      <c r="E565" s="22"/>
      <c r="F565" s="22"/>
      <c r="G565" s="22"/>
      <c r="H565" s="22"/>
      <c r="I565" s="22"/>
      <c r="J565" s="22"/>
      <c r="K565" s="22"/>
      <c r="L565" s="22"/>
      <c r="M565" s="22"/>
      <c r="N565" s="22"/>
      <c r="O565" s="22"/>
      <c r="P565" s="22"/>
      <c r="Q565" s="22"/>
    </row>
    <row r="566" spans="4:17" ht="14.25" customHeight="1" x14ac:dyDescent="0.3">
      <c r="D566" s="22"/>
      <c r="E566" s="22"/>
      <c r="F566" s="22"/>
      <c r="G566" s="22"/>
      <c r="H566" s="22"/>
      <c r="I566" s="22"/>
      <c r="J566" s="22"/>
      <c r="K566" s="22"/>
      <c r="L566" s="22"/>
      <c r="M566" s="22"/>
      <c r="N566" s="22"/>
      <c r="O566" s="22"/>
      <c r="P566" s="22"/>
      <c r="Q566" s="22"/>
    </row>
    <row r="567" spans="4:17" ht="14.25" customHeight="1" x14ac:dyDescent="0.3">
      <c r="D567" s="22"/>
      <c r="E567" s="22"/>
      <c r="F567" s="22"/>
      <c r="G567" s="22"/>
      <c r="H567" s="22"/>
      <c r="I567" s="22"/>
      <c r="J567" s="22"/>
      <c r="K567" s="22"/>
      <c r="L567" s="22"/>
      <c r="M567" s="22"/>
      <c r="N567" s="22"/>
      <c r="O567" s="22"/>
      <c r="P567" s="22"/>
      <c r="Q567" s="22"/>
    </row>
    <row r="568" spans="4:17" ht="14.25" customHeight="1" x14ac:dyDescent="0.3">
      <c r="D568" s="22"/>
      <c r="E568" s="22"/>
      <c r="F568" s="22"/>
      <c r="G568" s="22"/>
      <c r="H568" s="22"/>
      <c r="I568" s="22"/>
      <c r="J568" s="22"/>
      <c r="K568" s="22"/>
      <c r="L568" s="22"/>
      <c r="M568" s="22"/>
      <c r="N568" s="22"/>
      <c r="O568" s="22"/>
      <c r="P568" s="22"/>
      <c r="Q568" s="22"/>
    </row>
    <row r="569" spans="4:17" ht="14.25" customHeight="1" x14ac:dyDescent="0.3">
      <c r="D569" s="22"/>
      <c r="E569" s="22"/>
      <c r="F569" s="22"/>
      <c r="G569" s="22"/>
      <c r="H569" s="22"/>
      <c r="I569" s="22"/>
      <c r="J569" s="22"/>
      <c r="K569" s="22"/>
      <c r="L569" s="22"/>
      <c r="M569" s="22"/>
      <c r="N569" s="22"/>
      <c r="O569" s="22"/>
      <c r="P569" s="22"/>
      <c r="Q569" s="22"/>
    </row>
    <row r="570" spans="4:17" ht="14.25" customHeight="1" x14ac:dyDescent="0.3">
      <c r="D570" s="22"/>
      <c r="E570" s="22"/>
      <c r="F570" s="22"/>
      <c r="G570" s="22"/>
      <c r="H570" s="22"/>
      <c r="I570" s="22"/>
      <c r="J570" s="22"/>
      <c r="K570" s="22"/>
      <c r="L570" s="22"/>
      <c r="M570" s="22"/>
      <c r="N570" s="22"/>
      <c r="O570" s="22"/>
      <c r="P570" s="22"/>
      <c r="Q570" s="22"/>
    </row>
    <row r="571" spans="4:17" ht="14.25" customHeight="1" x14ac:dyDescent="0.3">
      <c r="D571" s="22"/>
      <c r="E571" s="22"/>
      <c r="F571" s="22"/>
      <c r="G571" s="22"/>
      <c r="H571" s="22"/>
      <c r="I571" s="22"/>
      <c r="J571" s="22"/>
      <c r="K571" s="22"/>
      <c r="L571" s="22"/>
      <c r="M571" s="22"/>
      <c r="N571" s="22"/>
      <c r="O571" s="22"/>
      <c r="P571" s="22"/>
      <c r="Q571" s="22"/>
    </row>
    <row r="572" spans="4:17" ht="14.25" customHeight="1" x14ac:dyDescent="0.3">
      <c r="D572" s="22"/>
      <c r="E572" s="22"/>
      <c r="F572" s="22"/>
      <c r="G572" s="22"/>
      <c r="H572" s="22"/>
      <c r="I572" s="22"/>
      <c r="J572" s="22"/>
      <c r="K572" s="22"/>
      <c r="L572" s="22"/>
      <c r="M572" s="22"/>
      <c r="N572" s="22"/>
      <c r="O572" s="22"/>
      <c r="P572" s="22"/>
      <c r="Q572" s="22"/>
    </row>
    <row r="573" spans="4:17" ht="14.25" customHeight="1" x14ac:dyDescent="0.3">
      <c r="D573" s="22"/>
      <c r="E573" s="22"/>
      <c r="F573" s="22"/>
      <c r="G573" s="22"/>
      <c r="H573" s="22"/>
      <c r="I573" s="22"/>
      <c r="J573" s="22"/>
      <c r="K573" s="22"/>
      <c r="L573" s="22"/>
      <c r="M573" s="22"/>
      <c r="N573" s="22"/>
      <c r="O573" s="22"/>
      <c r="P573" s="22"/>
      <c r="Q573" s="22"/>
    </row>
    <row r="574" spans="4:17" ht="14.25" customHeight="1" x14ac:dyDescent="0.3">
      <c r="D574" s="22"/>
      <c r="E574" s="22"/>
      <c r="F574" s="22"/>
      <c r="G574" s="22"/>
      <c r="H574" s="22"/>
      <c r="I574" s="22"/>
      <c r="J574" s="22"/>
      <c r="K574" s="22"/>
      <c r="L574" s="22"/>
      <c r="M574" s="22"/>
      <c r="N574" s="22"/>
      <c r="O574" s="22"/>
      <c r="P574" s="22"/>
      <c r="Q574" s="22"/>
    </row>
    <row r="575" spans="4:17" ht="14.25" customHeight="1" x14ac:dyDescent="0.3">
      <c r="D575" s="22"/>
      <c r="E575" s="22"/>
      <c r="F575" s="22"/>
      <c r="G575" s="22"/>
      <c r="H575" s="22"/>
      <c r="I575" s="22"/>
      <c r="J575" s="22"/>
      <c r="K575" s="22"/>
      <c r="L575" s="22"/>
      <c r="M575" s="22"/>
      <c r="N575" s="22"/>
      <c r="O575" s="22"/>
      <c r="P575" s="22"/>
      <c r="Q575" s="22"/>
    </row>
    <row r="576" spans="4:17" ht="14.25" customHeight="1" x14ac:dyDescent="0.3">
      <c r="D576" s="22"/>
      <c r="E576" s="22"/>
      <c r="F576" s="22"/>
      <c r="G576" s="22"/>
      <c r="H576" s="22"/>
      <c r="I576" s="22"/>
      <c r="J576" s="22"/>
      <c r="K576" s="22"/>
      <c r="L576" s="22"/>
      <c r="M576" s="22"/>
      <c r="N576" s="22"/>
      <c r="O576" s="22"/>
      <c r="P576" s="22"/>
      <c r="Q576" s="22"/>
    </row>
    <row r="577" spans="4:17" ht="14.25" customHeight="1" x14ac:dyDescent="0.3">
      <c r="D577" s="22"/>
      <c r="E577" s="22"/>
      <c r="F577" s="22"/>
      <c r="G577" s="22"/>
      <c r="H577" s="22"/>
      <c r="I577" s="22"/>
      <c r="J577" s="22"/>
      <c r="K577" s="22"/>
      <c r="L577" s="22"/>
      <c r="M577" s="22"/>
      <c r="N577" s="22"/>
      <c r="O577" s="22"/>
      <c r="P577" s="22"/>
      <c r="Q577" s="22"/>
    </row>
    <row r="578" spans="4:17" ht="14.25" customHeight="1" x14ac:dyDescent="0.3">
      <c r="D578" s="22"/>
      <c r="E578" s="22"/>
      <c r="F578" s="22"/>
      <c r="G578" s="22"/>
      <c r="H578" s="22"/>
      <c r="I578" s="22"/>
      <c r="J578" s="22"/>
      <c r="K578" s="22"/>
      <c r="L578" s="22"/>
      <c r="M578" s="22"/>
      <c r="N578" s="22"/>
      <c r="O578" s="22"/>
      <c r="P578" s="22"/>
      <c r="Q578" s="22"/>
    </row>
    <row r="579" spans="4:17" ht="14.25" customHeight="1" x14ac:dyDescent="0.3">
      <c r="D579" s="22"/>
      <c r="E579" s="22"/>
      <c r="F579" s="22"/>
      <c r="G579" s="22"/>
      <c r="H579" s="22"/>
      <c r="I579" s="22"/>
      <c r="J579" s="22"/>
      <c r="K579" s="22"/>
      <c r="L579" s="22"/>
      <c r="M579" s="22"/>
      <c r="N579" s="22"/>
      <c r="O579" s="22"/>
      <c r="P579" s="22"/>
      <c r="Q579" s="22"/>
    </row>
    <row r="580" spans="4:17" ht="14.25" customHeight="1" x14ac:dyDescent="0.3">
      <c r="D580" s="22"/>
      <c r="E580" s="22"/>
      <c r="F580" s="22"/>
      <c r="G580" s="22"/>
      <c r="H580" s="22"/>
      <c r="I580" s="22"/>
      <c r="J580" s="22"/>
      <c r="K580" s="22"/>
      <c r="L580" s="22"/>
      <c r="M580" s="22"/>
      <c r="N580" s="22"/>
      <c r="O580" s="22"/>
      <c r="P580" s="22"/>
      <c r="Q580" s="22"/>
    </row>
    <row r="581" spans="4:17" ht="14.25" customHeight="1" x14ac:dyDescent="0.3">
      <c r="D581" s="22"/>
      <c r="E581" s="22"/>
      <c r="F581" s="22"/>
      <c r="G581" s="22"/>
      <c r="H581" s="22"/>
      <c r="I581" s="22"/>
      <c r="J581" s="22"/>
      <c r="K581" s="22"/>
      <c r="L581" s="22"/>
      <c r="M581" s="22"/>
      <c r="N581" s="22"/>
      <c r="O581" s="22"/>
      <c r="P581" s="22"/>
      <c r="Q581" s="22"/>
    </row>
    <row r="582" spans="4:17" ht="14.25" customHeight="1" x14ac:dyDescent="0.3">
      <c r="D582" s="22"/>
      <c r="E582" s="22"/>
      <c r="F582" s="22"/>
      <c r="G582" s="22"/>
      <c r="H582" s="22"/>
      <c r="I582" s="22"/>
      <c r="J582" s="22"/>
      <c r="K582" s="22"/>
      <c r="L582" s="22"/>
      <c r="M582" s="22"/>
      <c r="N582" s="22"/>
      <c r="O582" s="22"/>
      <c r="P582" s="22"/>
      <c r="Q582" s="22"/>
    </row>
    <row r="583" spans="4:17" ht="14.25" customHeight="1" x14ac:dyDescent="0.3">
      <c r="D583" s="22"/>
      <c r="E583" s="22"/>
      <c r="F583" s="22"/>
      <c r="G583" s="22"/>
      <c r="H583" s="22"/>
      <c r="I583" s="22"/>
      <c r="J583" s="22"/>
      <c r="K583" s="22"/>
      <c r="L583" s="22"/>
      <c r="M583" s="22"/>
      <c r="N583" s="22"/>
      <c r="O583" s="22"/>
      <c r="P583" s="22"/>
      <c r="Q583" s="22"/>
    </row>
    <row r="584" spans="4:17" ht="14.25" customHeight="1" x14ac:dyDescent="0.3">
      <c r="D584" s="22"/>
      <c r="E584" s="22"/>
      <c r="F584" s="22"/>
      <c r="G584" s="22"/>
      <c r="H584" s="22"/>
      <c r="I584" s="22"/>
      <c r="J584" s="22"/>
      <c r="K584" s="22"/>
      <c r="L584" s="22"/>
      <c r="M584" s="22"/>
      <c r="N584" s="22"/>
      <c r="O584" s="22"/>
      <c r="P584" s="22"/>
      <c r="Q584" s="22"/>
    </row>
    <row r="585" spans="4:17" ht="14.25" customHeight="1" x14ac:dyDescent="0.3">
      <c r="D585" s="22"/>
      <c r="E585" s="22"/>
      <c r="F585" s="22"/>
      <c r="G585" s="22"/>
      <c r="H585" s="22"/>
      <c r="I585" s="22"/>
      <c r="J585" s="22"/>
      <c r="K585" s="22"/>
      <c r="L585" s="22"/>
      <c r="M585" s="22"/>
      <c r="N585" s="22"/>
      <c r="O585" s="22"/>
      <c r="P585" s="22"/>
      <c r="Q585" s="22"/>
    </row>
    <row r="586" spans="4:17" ht="14.25" customHeight="1" x14ac:dyDescent="0.3">
      <c r="D586" s="22"/>
      <c r="E586" s="22"/>
      <c r="F586" s="22"/>
      <c r="G586" s="22"/>
      <c r="H586" s="22"/>
      <c r="I586" s="22"/>
      <c r="J586" s="22"/>
      <c r="K586" s="22"/>
      <c r="L586" s="22"/>
      <c r="M586" s="22"/>
      <c r="N586" s="22"/>
      <c r="O586" s="22"/>
      <c r="P586" s="22"/>
      <c r="Q586" s="22"/>
    </row>
    <row r="587" spans="4:17" ht="14.25" customHeight="1" x14ac:dyDescent="0.3">
      <c r="D587" s="22"/>
      <c r="E587" s="22"/>
      <c r="F587" s="22"/>
      <c r="G587" s="22"/>
      <c r="H587" s="22"/>
      <c r="I587" s="22"/>
      <c r="J587" s="22"/>
      <c r="K587" s="22"/>
      <c r="L587" s="22"/>
      <c r="M587" s="22"/>
      <c r="N587" s="22"/>
      <c r="O587" s="22"/>
      <c r="P587" s="22"/>
      <c r="Q587" s="22"/>
    </row>
    <row r="588" spans="4:17" ht="14.25" customHeight="1" x14ac:dyDescent="0.3">
      <c r="D588" s="22"/>
      <c r="E588" s="22"/>
      <c r="F588" s="22"/>
      <c r="G588" s="22"/>
      <c r="H588" s="22"/>
      <c r="I588" s="22"/>
      <c r="J588" s="22"/>
      <c r="K588" s="22"/>
      <c r="L588" s="22"/>
      <c r="M588" s="22"/>
      <c r="N588" s="22"/>
      <c r="O588" s="22"/>
      <c r="P588" s="22"/>
      <c r="Q588" s="22"/>
    </row>
    <row r="589" spans="4:17" ht="14.25" customHeight="1" x14ac:dyDescent="0.3">
      <c r="D589" s="22"/>
      <c r="E589" s="22"/>
      <c r="F589" s="22"/>
      <c r="G589" s="22"/>
      <c r="H589" s="22"/>
      <c r="I589" s="22"/>
      <c r="J589" s="22"/>
      <c r="K589" s="22"/>
      <c r="L589" s="22"/>
      <c r="M589" s="22"/>
      <c r="N589" s="22"/>
      <c r="O589" s="22"/>
      <c r="P589" s="22"/>
      <c r="Q589" s="22"/>
    </row>
    <row r="590" spans="4:17" ht="14.25" customHeight="1" x14ac:dyDescent="0.3">
      <c r="D590" s="22"/>
      <c r="E590" s="22"/>
      <c r="F590" s="22"/>
      <c r="G590" s="22"/>
      <c r="H590" s="22"/>
      <c r="I590" s="22"/>
      <c r="J590" s="22"/>
      <c r="K590" s="22"/>
      <c r="L590" s="22"/>
      <c r="M590" s="22"/>
      <c r="N590" s="22"/>
      <c r="O590" s="22"/>
      <c r="P590" s="22"/>
      <c r="Q590" s="22"/>
    </row>
    <row r="591" spans="4:17" ht="14.25" customHeight="1" x14ac:dyDescent="0.3">
      <c r="D591" s="22"/>
      <c r="E591" s="22"/>
      <c r="F591" s="22"/>
      <c r="G591" s="22"/>
      <c r="H591" s="22"/>
      <c r="I591" s="22"/>
      <c r="J591" s="22"/>
      <c r="K591" s="22"/>
      <c r="L591" s="22"/>
      <c r="M591" s="22"/>
      <c r="N591" s="22"/>
      <c r="O591" s="22"/>
      <c r="P591" s="22"/>
      <c r="Q591" s="22"/>
    </row>
    <row r="592" spans="4:17" ht="14.25" customHeight="1" x14ac:dyDescent="0.3">
      <c r="D592" s="22"/>
      <c r="E592" s="22"/>
      <c r="F592" s="22"/>
      <c r="G592" s="22"/>
      <c r="H592" s="22"/>
      <c r="I592" s="22"/>
      <c r="J592" s="22"/>
      <c r="K592" s="22"/>
      <c r="L592" s="22"/>
      <c r="M592" s="22"/>
      <c r="N592" s="22"/>
      <c r="O592" s="22"/>
      <c r="P592" s="22"/>
      <c r="Q592" s="22"/>
    </row>
    <row r="593" spans="4:17" ht="14.25" customHeight="1" x14ac:dyDescent="0.3">
      <c r="D593" s="22"/>
      <c r="E593" s="22"/>
      <c r="F593" s="22"/>
      <c r="G593" s="22"/>
      <c r="H593" s="22"/>
      <c r="I593" s="22"/>
      <c r="J593" s="22"/>
      <c r="K593" s="22"/>
      <c r="L593" s="22"/>
      <c r="M593" s="22"/>
      <c r="N593" s="22"/>
      <c r="O593" s="22"/>
      <c r="P593" s="22"/>
      <c r="Q593" s="22"/>
    </row>
    <row r="594" spans="4:17" ht="14.25" customHeight="1" x14ac:dyDescent="0.3">
      <c r="D594" s="22"/>
      <c r="E594" s="22"/>
      <c r="F594" s="22"/>
      <c r="G594" s="22"/>
      <c r="H594" s="22"/>
      <c r="I594" s="22"/>
      <c r="J594" s="22"/>
      <c r="K594" s="22"/>
      <c r="L594" s="22"/>
      <c r="M594" s="22"/>
      <c r="N594" s="22"/>
      <c r="O594" s="22"/>
      <c r="P594" s="22"/>
      <c r="Q594" s="22"/>
    </row>
    <row r="595" spans="4:17" ht="14.25" customHeight="1" x14ac:dyDescent="0.3">
      <c r="D595" s="22"/>
      <c r="E595" s="22"/>
      <c r="F595" s="22"/>
      <c r="G595" s="22"/>
      <c r="H595" s="22"/>
      <c r="I595" s="22"/>
      <c r="J595" s="22"/>
      <c r="K595" s="22"/>
      <c r="L595" s="22"/>
      <c r="M595" s="22"/>
      <c r="N595" s="22"/>
      <c r="O595" s="22"/>
      <c r="P595" s="22"/>
      <c r="Q595" s="22"/>
    </row>
    <row r="596" spans="4:17" ht="14.25" customHeight="1" x14ac:dyDescent="0.3">
      <c r="D596" s="22"/>
      <c r="E596" s="22"/>
      <c r="F596" s="22"/>
      <c r="G596" s="22"/>
      <c r="H596" s="22"/>
      <c r="I596" s="22"/>
      <c r="J596" s="22"/>
      <c r="K596" s="22"/>
      <c r="L596" s="22"/>
      <c r="M596" s="22"/>
      <c r="N596" s="22"/>
      <c r="O596" s="22"/>
      <c r="P596" s="22"/>
      <c r="Q596" s="22"/>
    </row>
    <row r="597" spans="4:17" ht="14.25" customHeight="1" x14ac:dyDescent="0.3">
      <c r="D597" s="22"/>
      <c r="E597" s="22"/>
      <c r="F597" s="22"/>
      <c r="G597" s="22"/>
      <c r="H597" s="22"/>
      <c r="I597" s="22"/>
      <c r="J597" s="22"/>
      <c r="K597" s="22"/>
      <c r="L597" s="22"/>
      <c r="M597" s="22"/>
      <c r="N597" s="22"/>
      <c r="O597" s="22"/>
      <c r="P597" s="22"/>
      <c r="Q597" s="22"/>
    </row>
    <row r="598" spans="4:17" ht="14.25" customHeight="1" x14ac:dyDescent="0.3">
      <c r="D598" s="22"/>
      <c r="E598" s="22"/>
      <c r="F598" s="22"/>
      <c r="G598" s="22"/>
      <c r="H598" s="22"/>
      <c r="I598" s="22"/>
      <c r="J598" s="22"/>
      <c r="K598" s="22"/>
      <c r="L598" s="22"/>
      <c r="M598" s="22"/>
      <c r="N598" s="22"/>
      <c r="O598" s="22"/>
      <c r="P598" s="22"/>
      <c r="Q598" s="22"/>
    </row>
    <row r="599" spans="4:17" ht="14.25" customHeight="1" x14ac:dyDescent="0.3">
      <c r="D599" s="22"/>
      <c r="E599" s="22"/>
      <c r="F599" s="22"/>
      <c r="G599" s="22"/>
      <c r="H599" s="22"/>
      <c r="I599" s="22"/>
      <c r="J599" s="22"/>
      <c r="K599" s="22"/>
      <c r="L599" s="22"/>
      <c r="M599" s="22"/>
      <c r="N599" s="22"/>
      <c r="O599" s="22"/>
      <c r="P599" s="22"/>
      <c r="Q599" s="22"/>
    </row>
    <row r="600" spans="4:17" ht="14.25" customHeight="1" x14ac:dyDescent="0.3">
      <c r="D600" s="22"/>
      <c r="E600" s="22"/>
      <c r="F600" s="22"/>
      <c r="G600" s="22"/>
      <c r="H600" s="22"/>
      <c r="I600" s="22"/>
      <c r="J600" s="22"/>
      <c r="K600" s="22"/>
      <c r="L600" s="22"/>
      <c r="M600" s="22"/>
      <c r="N600" s="22"/>
      <c r="O600" s="22"/>
      <c r="P600" s="22"/>
      <c r="Q600" s="22"/>
    </row>
    <row r="601" spans="4:17" ht="14.25" customHeight="1" x14ac:dyDescent="0.3">
      <c r="D601" s="22"/>
      <c r="E601" s="22"/>
      <c r="F601" s="22"/>
      <c r="G601" s="22"/>
      <c r="H601" s="22"/>
      <c r="I601" s="22"/>
      <c r="J601" s="22"/>
      <c r="K601" s="22"/>
      <c r="L601" s="22"/>
      <c r="M601" s="22"/>
      <c r="N601" s="22"/>
      <c r="O601" s="22"/>
      <c r="P601" s="22"/>
      <c r="Q601" s="22"/>
    </row>
    <row r="602" spans="4:17" ht="14.25" customHeight="1" x14ac:dyDescent="0.3">
      <c r="D602" s="22"/>
      <c r="E602" s="22"/>
      <c r="F602" s="22"/>
      <c r="G602" s="22"/>
      <c r="H602" s="22"/>
      <c r="I602" s="22"/>
      <c r="J602" s="22"/>
      <c r="K602" s="22"/>
      <c r="L602" s="22"/>
      <c r="M602" s="22"/>
      <c r="N602" s="22"/>
      <c r="O602" s="22"/>
      <c r="P602" s="22"/>
      <c r="Q602" s="22"/>
    </row>
    <row r="603" spans="4:17" ht="14.25" customHeight="1" x14ac:dyDescent="0.3">
      <c r="D603" s="22"/>
      <c r="E603" s="22"/>
      <c r="F603" s="22"/>
      <c r="G603" s="22"/>
      <c r="H603" s="22"/>
      <c r="I603" s="22"/>
      <c r="J603" s="22"/>
      <c r="K603" s="22"/>
      <c r="L603" s="22"/>
      <c r="M603" s="22"/>
      <c r="N603" s="22"/>
      <c r="O603" s="22"/>
      <c r="P603" s="22"/>
      <c r="Q603" s="22"/>
    </row>
    <row r="604" spans="4:17" ht="14.25" customHeight="1" x14ac:dyDescent="0.3">
      <c r="D604" s="22"/>
      <c r="E604" s="22"/>
      <c r="F604" s="22"/>
      <c r="G604" s="22"/>
      <c r="H604" s="22"/>
      <c r="I604" s="22"/>
      <c r="J604" s="22"/>
      <c r="K604" s="22"/>
      <c r="L604" s="22"/>
      <c r="M604" s="22"/>
      <c r="N604" s="22"/>
      <c r="O604" s="22"/>
      <c r="P604" s="22"/>
      <c r="Q604" s="22"/>
    </row>
    <row r="605" spans="4:17" ht="14.25" customHeight="1" x14ac:dyDescent="0.3">
      <c r="D605" s="22"/>
      <c r="E605" s="22"/>
      <c r="F605" s="22"/>
      <c r="G605" s="22"/>
      <c r="H605" s="22"/>
      <c r="I605" s="22"/>
      <c r="J605" s="22"/>
      <c r="K605" s="22"/>
      <c r="L605" s="22"/>
      <c r="M605" s="22"/>
      <c r="N605" s="22"/>
      <c r="O605" s="22"/>
      <c r="P605" s="22"/>
      <c r="Q605" s="22"/>
    </row>
    <row r="606" spans="4:17" ht="14.25" customHeight="1" x14ac:dyDescent="0.3">
      <c r="D606" s="22"/>
      <c r="E606" s="22"/>
      <c r="F606" s="22"/>
      <c r="G606" s="22"/>
      <c r="H606" s="22"/>
      <c r="I606" s="22"/>
      <c r="J606" s="22"/>
      <c r="K606" s="22"/>
      <c r="L606" s="22"/>
      <c r="M606" s="22"/>
      <c r="N606" s="22"/>
      <c r="O606" s="22"/>
      <c r="P606" s="22"/>
      <c r="Q606" s="22"/>
    </row>
    <row r="607" spans="4:17" ht="14.25" customHeight="1" x14ac:dyDescent="0.3">
      <c r="D607" s="22"/>
      <c r="E607" s="22"/>
      <c r="F607" s="22"/>
      <c r="G607" s="22"/>
      <c r="H607" s="22"/>
      <c r="I607" s="22"/>
      <c r="J607" s="22"/>
      <c r="K607" s="22"/>
      <c r="L607" s="22"/>
      <c r="M607" s="22"/>
      <c r="N607" s="22"/>
      <c r="O607" s="22"/>
      <c r="P607" s="22"/>
      <c r="Q607" s="22"/>
    </row>
    <row r="608" spans="4:17" ht="14.25" customHeight="1" x14ac:dyDescent="0.3">
      <c r="D608" s="22"/>
      <c r="E608" s="22"/>
      <c r="F608" s="22"/>
      <c r="G608" s="22"/>
      <c r="H608" s="22"/>
      <c r="I608" s="22"/>
      <c r="J608" s="22"/>
      <c r="K608" s="22"/>
      <c r="L608" s="22"/>
      <c r="M608" s="22"/>
      <c r="N608" s="22"/>
      <c r="O608" s="22"/>
      <c r="P608" s="22"/>
      <c r="Q608" s="22"/>
    </row>
    <row r="609" spans="4:17" ht="14.25" customHeight="1" x14ac:dyDescent="0.3">
      <c r="D609" s="22"/>
      <c r="E609" s="22"/>
      <c r="F609" s="22"/>
      <c r="G609" s="22"/>
      <c r="H609" s="22"/>
      <c r="I609" s="22"/>
      <c r="J609" s="22"/>
      <c r="K609" s="22"/>
      <c r="L609" s="22"/>
      <c r="M609" s="22"/>
      <c r="N609" s="22"/>
      <c r="O609" s="22"/>
      <c r="P609" s="22"/>
      <c r="Q609" s="22"/>
    </row>
    <row r="610" spans="4:17" ht="14.25" customHeight="1" x14ac:dyDescent="0.3">
      <c r="D610" s="22"/>
      <c r="E610" s="22"/>
      <c r="F610" s="22"/>
      <c r="G610" s="22"/>
      <c r="H610" s="22"/>
      <c r="I610" s="22"/>
      <c r="J610" s="22"/>
      <c r="K610" s="22"/>
      <c r="L610" s="22"/>
      <c r="M610" s="22"/>
      <c r="N610" s="22"/>
      <c r="O610" s="22"/>
      <c r="P610" s="22"/>
      <c r="Q610" s="22"/>
    </row>
    <row r="611" spans="4:17" ht="14.25" customHeight="1" x14ac:dyDescent="0.3">
      <c r="D611" s="22"/>
      <c r="E611" s="22"/>
      <c r="F611" s="22"/>
      <c r="G611" s="22"/>
      <c r="H611" s="22"/>
      <c r="I611" s="22"/>
      <c r="J611" s="22"/>
      <c r="K611" s="22"/>
      <c r="L611" s="22"/>
      <c r="M611" s="22"/>
      <c r="N611" s="22"/>
      <c r="O611" s="22"/>
      <c r="P611" s="22"/>
      <c r="Q611" s="22"/>
    </row>
    <row r="612" spans="4:17" ht="14.25" customHeight="1" x14ac:dyDescent="0.3">
      <c r="D612" s="22"/>
      <c r="E612" s="22"/>
      <c r="F612" s="22"/>
      <c r="G612" s="22"/>
      <c r="H612" s="22"/>
      <c r="I612" s="22"/>
      <c r="J612" s="22"/>
      <c r="K612" s="22"/>
      <c r="L612" s="22"/>
      <c r="M612" s="22"/>
      <c r="N612" s="22"/>
      <c r="O612" s="22"/>
      <c r="P612" s="22"/>
      <c r="Q612" s="22"/>
    </row>
    <row r="613" spans="4:17" ht="14.25" customHeight="1" x14ac:dyDescent="0.3">
      <c r="D613" s="22"/>
      <c r="E613" s="22"/>
      <c r="F613" s="22"/>
      <c r="G613" s="22"/>
      <c r="H613" s="22"/>
      <c r="I613" s="22"/>
      <c r="J613" s="22"/>
      <c r="K613" s="22"/>
      <c r="L613" s="22"/>
      <c r="M613" s="22"/>
      <c r="N613" s="22"/>
      <c r="O613" s="22"/>
      <c r="P613" s="22"/>
      <c r="Q613" s="22"/>
    </row>
    <row r="614" spans="4:17" ht="14.25" customHeight="1" x14ac:dyDescent="0.3">
      <c r="D614" s="22"/>
      <c r="E614" s="22"/>
      <c r="F614" s="22"/>
      <c r="G614" s="22"/>
      <c r="H614" s="22"/>
      <c r="I614" s="22"/>
      <c r="J614" s="22"/>
      <c r="K614" s="22"/>
      <c r="L614" s="22"/>
      <c r="M614" s="22"/>
      <c r="N614" s="22"/>
      <c r="O614" s="22"/>
      <c r="P614" s="22"/>
      <c r="Q614" s="22"/>
    </row>
    <row r="615" spans="4:17" ht="14.25" customHeight="1" x14ac:dyDescent="0.3">
      <c r="D615" s="22"/>
      <c r="E615" s="22"/>
      <c r="F615" s="22"/>
      <c r="G615" s="22"/>
      <c r="H615" s="22"/>
      <c r="I615" s="22"/>
      <c r="J615" s="22"/>
      <c r="K615" s="22"/>
      <c r="L615" s="22"/>
      <c r="M615" s="22"/>
      <c r="N615" s="22"/>
      <c r="O615" s="22"/>
      <c r="P615" s="22"/>
      <c r="Q615" s="22"/>
    </row>
    <row r="616" spans="4:17" ht="14.25" customHeight="1" x14ac:dyDescent="0.3">
      <c r="D616" s="22"/>
      <c r="E616" s="22"/>
      <c r="F616" s="22"/>
      <c r="G616" s="22"/>
      <c r="H616" s="22"/>
      <c r="I616" s="22"/>
      <c r="J616" s="22"/>
      <c r="K616" s="22"/>
      <c r="L616" s="22"/>
      <c r="M616" s="22"/>
      <c r="N616" s="22"/>
      <c r="O616" s="22"/>
      <c r="P616" s="22"/>
      <c r="Q616" s="22"/>
    </row>
    <row r="617" spans="4:17" ht="14.25" customHeight="1" x14ac:dyDescent="0.3">
      <c r="D617" s="22"/>
      <c r="E617" s="22"/>
      <c r="F617" s="22"/>
      <c r="G617" s="22"/>
      <c r="H617" s="22"/>
      <c r="I617" s="22"/>
      <c r="J617" s="22"/>
      <c r="K617" s="22"/>
      <c r="L617" s="22"/>
      <c r="M617" s="22"/>
      <c r="N617" s="22"/>
      <c r="O617" s="22"/>
      <c r="P617" s="22"/>
      <c r="Q617" s="22"/>
    </row>
    <row r="618" spans="4:17" ht="14.25" customHeight="1" x14ac:dyDescent="0.3">
      <c r="D618" s="22"/>
      <c r="E618" s="22"/>
      <c r="F618" s="22"/>
      <c r="G618" s="22"/>
      <c r="H618" s="22"/>
      <c r="I618" s="22"/>
      <c r="J618" s="22"/>
      <c r="K618" s="22"/>
      <c r="L618" s="22"/>
      <c r="M618" s="22"/>
      <c r="N618" s="22"/>
      <c r="O618" s="22"/>
      <c r="P618" s="22"/>
      <c r="Q618" s="22"/>
    </row>
    <row r="619" spans="4:17" ht="14.25" customHeight="1" x14ac:dyDescent="0.3">
      <c r="D619" s="22"/>
      <c r="E619" s="22"/>
      <c r="F619" s="22"/>
      <c r="G619" s="22"/>
      <c r="H619" s="22"/>
      <c r="I619" s="22"/>
      <c r="J619" s="22"/>
      <c r="K619" s="22"/>
      <c r="L619" s="22"/>
      <c r="M619" s="22"/>
      <c r="N619" s="22"/>
      <c r="O619" s="22"/>
      <c r="P619" s="22"/>
      <c r="Q619" s="22"/>
    </row>
    <row r="620" spans="4:17" ht="14.25" customHeight="1" x14ac:dyDescent="0.3">
      <c r="D620" s="22"/>
      <c r="E620" s="22"/>
      <c r="F620" s="22"/>
      <c r="G620" s="22"/>
      <c r="H620" s="22"/>
      <c r="I620" s="22"/>
      <c r="J620" s="22"/>
      <c r="K620" s="22"/>
      <c r="L620" s="22"/>
      <c r="M620" s="22"/>
      <c r="N620" s="22"/>
      <c r="O620" s="22"/>
      <c r="P620" s="22"/>
      <c r="Q620" s="22"/>
    </row>
    <row r="621" spans="4:17" ht="14.25" customHeight="1" x14ac:dyDescent="0.3">
      <c r="D621" s="22"/>
      <c r="E621" s="22"/>
      <c r="F621" s="22"/>
      <c r="G621" s="22"/>
      <c r="H621" s="22"/>
      <c r="I621" s="22"/>
      <c r="J621" s="22"/>
      <c r="K621" s="22"/>
      <c r="L621" s="22"/>
      <c r="M621" s="22"/>
      <c r="N621" s="22"/>
      <c r="O621" s="22"/>
      <c r="P621" s="22"/>
      <c r="Q621" s="22"/>
    </row>
    <row r="622" spans="4:17" ht="14.25" customHeight="1" x14ac:dyDescent="0.3">
      <c r="D622" s="22"/>
      <c r="E622" s="22"/>
      <c r="F622" s="22"/>
      <c r="G622" s="22"/>
      <c r="H622" s="22"/>
      <c r="I622" s="22"/>
      <c r="L622" s="22"/>
      <c r="M622" s="22"/>
      <c r="N622" s="22"/>
      <c r="O622" s="22"/>
      <c r="P622" s="22"/>
      <c r="Q622" s="22"/>
    </row>
    <row r="623" spans="4:17" ht="14.25" customHeight="1" x14ac:dyDescent="0.3">
      <c r="D623" s="22"/>
      <c r="E623" s="22"/>
      <c r="F623" s="22"/>
      <c r="G623" s="22"/>
      <c r="H623" s="22"/>
      <c r="I623" s="22"/>
      <c r="L623" s="22"/>
      <c r="M623" s="22"/>
      <c r="N623" s="22"/>
      <c r="O623" s="22"/>
      <c r="P623" s="22"/>
      <c r="Q623" s="22"/>
    </row>
  </sheetData>
  <mergeCells count="100">
    <mergeCell ref="D33:G33"/>
    <mergeCell ref="D1:H1"/>
    <mergeCell ref="D6:H7"/>
    <mergeCell ref="D8:H8"/>
    <mergeCell ref="D21:G21"/>
    <mergeCell ref="D22:H22"/>
    <mergeCell ref="D94:H94"/>
    <mergeCell ref="D34:H34"/>
    <mergeCell ref="D45:G45"/>
    <mergeCell ref="D56:G56"/>
    <mergeCell ref="D57:H57"/>
    <mergeCell ref="D58:H58"/>
    <mergeCell ref="D70:G70"/>
    <mergeCell ref="D71:H71"/>
    <mergeCell ref="D80:G80"/>
    <mergeCell ref="D81:G81"/>
    <mergeCell ref="D92:G92"/>
    <mergeCell ref="D93:H93"/>
    <mergeCell ref="D173:H173"/>
    <mergeCell ref="D181:G181"/>
    <mergeCell ref="D182:H182"/>
    <mergeCell ref="D141:H141"/>
    <mergeCell ref="D95:H95"/>
    <mergeCell ref="D96:G96"/>
    <mergeCell ref="D97:H97"/>
    <mergeCell ref="D105:G105"/>
    <mergeCell ref="D114:G114"/>
    <mergeCell ref="D116:G116"/>
    <mergeCell ref="D118:H118"/>
    <mergeCell ref="D137:G137"/>
    <mergeCell ref="D138:H138"/>
    <mergeCell ref="D139:G139"/>
    <mergeCell ref="D140:H140"/>
    <mergeCell ref="D142:H142"/>
    <mergeCell ref="D148:G148"/>
    <mergeCell ref="D149:H149"/>
    <mergeCell ref="D155:G155"/>
    <mergeCell ref="D172:G172"/>
    <mergeCell ref="M182:Q182"/>
    <mergeCell ref="D183:G183"/>
    <mergeCell ref="D184:H184"/>
    <mergeCell ref="D191:H191"/>
    <mergeCell ref="D197:G197"/>
    <mergeCell ref="D190:G190"/>
    <mergeCell ref="D214:G214"/>
    <mergeCell ref="D215:H215"/>
    <mergeCell ref="D223:G223"/>
    <mergeCell ref="M266:Q266"/>
    <mergeCell ref="D267:G267"/>
    <mergeCell ref="M224:Q224"/>
    <mergeCell ref="D225:G225"/>
    <mergeCell ref="D226:H226"/>
    <mergeCell ref="D232:G232"/>
    <mergeCell ref="D233:H233"/>
    <mergeCell ref="D239:G239"/>
    <mergeCell ref="D224:H224"/>
    <mergeCell ref="D299:H299"/>
    <mergeCell ref="D256:G256"/>
    <mergeCell ref="D257:H257"/>
    <mergeCell ref="D265:G265"/>
    <mergeCell ref="D266:H266"/>
    <mergeCell ref="D268:H268"/>
    <mergeCell ref="D274:G274"/>
    <mergeCell ref="D275:H275"/>
    <mergeCell ref="D281:G281"/>
    <mergeCell ref="D298:G298"/>
    <mergeCell ref="D339:G339"/>
    <mergeCell ref="D307:G307"/>
    <mergeCell ref="D308:H308"/>
    <mergeCell ref="M308:Q308"/>
    <mergeCell ref="D309:G309"/>
    <mergeCell ref="D310:H310"/>
    <mergeCell ref="D316:G316"/>
    <mergeCell ref="D322:G322"/>
    <mergeCell ref="D324:G324"/>
    <mergeCell ref="D326:G326"/>
    <mergeCell ref="D327:H327"/>
    <mergeCell ref="D333:G333"/>
    <mergeCell ref="D384:G384"/>
    <mergeCell ref="D341:G341"/>
    <mergeCell ref="D342:H342"/>
    <mergeCell ref="D348:G348"/>
    <mergeCell ref="D354:G354"/>
    <mergeCell ref="D356:G356"/>
    <mergeCell ref="D357:H357"/>
    <mergeCell ref="D363:G363"/>
    <mergeCell ref="D369:G369"/>
    <mergeCell ref="D371:G371"/>
    <mergeCell ref="D372:H372"/>
    <mergeCell ref="D378:G378"/>
    <mergeCell ref="D405:H405"/>
    <mergeCell ref="D411:G411"/>
    <mergeCell ref="D412:G412"/>
    <mergeCell ref="D418:G418"/>
    <mergeCell ref="D386:G386"/>
    <mergeCell ref="D387:H387"/>
    <mergeCell ref="D393:G393"/>
    <mergeCell ref="D399:G399"/>
    <mergeCell ref="D401:G401"/>
    <mergeCell ref="D403:G403"/>
  </mergeCells>
  <printOptions horizontalCentered="1"/>
  <pageMargins left="0.98425196850393704" right="0.78740157480314965" top="1.1811023622047245" bottom="0.78740157480314965" header="0.31496062992125984" footer="0.31496062992125984"/>
  <pageSetup paperSize="9" scale="59" fitToHeight="4" orientation="landscape" r:id="rId1"/>
  <rowBreaks count="4" manualBreakCount="4">
    <brk id="58" min="3" max="7" man="1"/>
    <brk id="97" min="3" max="7" man="1"/>
    <brk id="139" min="3" max="7" man="1"/>
    <brk id="401" min="3"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4D011-00BA-4026-BEA2-7DE0177128FF}">
  <sheetPr>
    <tabColor rgb="FFFF0000"/>
  </sheetPr>
  <dimension ref="B1:U581"/>
  <sheetViews>
    <sheetView zoomScale="90" zoomScaleNormal="90" workbookViewId="0">
      <selection activeCell="D380" sqref="D380"/>
    </sheetView>
  </sheetViews>
  <sheetFormatPr defaultColWidth="17.33203125" defaultRowHeight="15" customHeight="1" x14ac:dyDescent="0.3"/>
  <cols>
    <col min="1" max="3" width="6.6640625" style="20" customWidth="1"/>
    <col min="4" max="4" width="113.6640625" style="20" customWidth="1"/>
    <col min="5" max="5" width="12.88671875" style="20" customWidth="1"/>
    <col min="6" max="6" width="13.88671875" style="20" customWidth="1"/>
    <col min="7" max="8" width="19.33203125" style="20" customWidth="1"/>
    <col min="9" max="9" width="17.5546875" style="20" customWidth="1"/>
    <col min="10" max="10" width="13.6640625" style="20" customWidth="1"/>
    <col min="11" max="11" width="11.5546875" style="20" customWidth="1"/>
    <col min="12" max="17" width="9.109375" style="20" customWidth="1"/>
    <col min="18" max="16384" width="17.33203125" style="20"/>
  </cols>
  <sheetData>
    <row r="1" spans="3:17" ht="15" customHeight="1" x14ac:dyDescent="0.3">
      <c r="D1" s="524" t="s">
        <v>6048</v>
      </c>
      <c r="E1" s="496"/>
      <c r="F1" s="496"/>
      <c r="G1" s="496"/>
      <c r="H1" s="525"/>
    </row>
    <row r="3" spans="3:17" ht="30" customHeight="1" x14ac:dyDescent="0.3">
      <c r="D3" s="213" t="str">
        <f>'ANEXO I'!D3</f>
        <v>MUNICÍPIO DE GUAÍRA</v>
      </c>
      <c r="E3" s="213"/>
      <c r="F3" s="213"/>
      <c r="G3" s="213"/>
      <c r="H3" s="213"/>
      <c r="J3" s="20" t="s">
        <v>5964</v>
      </c>
      <c r="K3" s="202">
        <f>'ENCARGOS SOCIAIS'!$E$41</f>
        <v>0.71260000000000012</v>
      </c>
    </row>
    <row r="4" spans="3:17" ht="15" customHeight="1" x14ac:dyDescent="0.3">
      <c r="J4" s="20" t="s">
        <v>5965</v>
      </c>
      <c r="K4" s="202">
        <v>1.25</v>
      </c>
    </row>
    <row r="6" spans="3:17" ht="18.75" customHeight="1" x14ac:dyDescent="0.3">
      <c r="C6" s="208" t="s">
        <v>6107</v>
      </c>
      <c r="D6" s="526" t="str">
        <f>VLOOKUP(C6,'ANEXO I'!C:K,3,FALSE)</f>
        <v>Destinação final dos Rejeitos Volumosos</v>
      </c>
      <c r="E6" s="554"/>
      <c r="F6" s="554"/>
      <c r="G6" s="554"/>
      <c r="H6" s="555"/>
      <c r="I6" s="21"/>
      <c r="J6" s="22"/>
      <c r="K6" s="22"/>
      <c r="L6" s="22"/>
      <c r="M6" s="22"/>
      <c r="N6" s="22"/>
      <c r="O6" s="22"/>
      <c r="P6" s="22"/>
      <c r="Q6" s="22"/>
    </row>
    <row r="7" spans="3:17" ht="18.75" customHeight="1" thickBot="1" x14ac:dyDescent="0.35">
      <c r="D7" s="556"/>
      <c r="E7" s="557"/>
      <c r="F7" s="557"/>
      <c r="G7" s="557"/>
      <c r="H7" s="558"/>
      <c r="I7" s="21"/>
      <c r="J7" s="22"/>
      <c r="K7" s="22"/>
      <c r="L7" s="22"/>
      <c r="M7" s="22"/>
      <c r="N7" s="22"/>
      <c r="O7" s="22"/>
      <c r="P7" s="22"/>
      <c r="Q7" s="22"/>
    </row>
    <row r="8" spans="3:17" ht="21" customHeight="1" x14ac:dyDescent="0.3">
      <c r="D8" s="495" t="s">
        <v>5</v>
      </c>
      <c r="E8" s="496"/>
      <c r="F8" s="496"/>
      <c r="G8" s="496"/>
      <c r="H8" s="497"/>
      <c r="I8" s="62">
        <f>H116</f>
        <v>1122.9325000000001</v>
      </c>
      <c r="J8" s="22"/>
      <c r="K8" s="22"/>
      <c r="L8" s="22"/>
      <c r="M8" s="22"/>
      <c r="N8" s="22"/>
      <c r="O8" s="22"/>
      <c r="P8" s="22"/>
      <c r="Q8" s="22"/>
    </row>
    <row r="9" spans="3:17" ht="12.6" customHeight="1" thickBot="1" x14ac:dyDescent="0.35">
      <c r="D9" s="360"/>
      <c r="E9" s="22"/>
      <c r="F9" s="22"/>
      <c r="G9" s="22"/>
      <c r="H9" s="361"/>
      <c r="I9" s="22"/>
      <c r="J9" s="22"/>
      <c r="K9" s="22"/>
      <c r="L9" s="22"/>
      <c r="M9" s="22"/>
      <c r="N9" s="22"/>
      <c r="O9" s="22"/>
      <c r="P9" s="22"/>
      <c r="Q9" s="22"/>
    </row>
    <row r="10" spans="3:17" ht="28.5" customHeight="1" thickBot="1" x14ac:dyDescent="0.35">
      <c r="D10" s="431" t="s">
        <v>6</v>
      </c>
      <c r="E10" s="432" t="s">
        <v>7</v>
      </c>
      <c r="F10" s="432" t="s">
        <v>8</v>
      </c>
      <c r="G10" s="433" t="s">
        <v>9</v>
      </c>
      <c r="H10" s="434" t="s">
        <v>10</v>
      </c>
      <c r="I10" s="23"/>
      <c r="J10" s="50"/>
      <c r="K10" s="22"/>
      <c r="L10" s="22"/>
      <c r="M10" s="22"/>
      <c r="N10" s="22"/>
      <c r="O10" s="22"/>
      <c r="P10" s="22"/>
      <c r="Q10" s="22"/>
    </row>
    <row r="11" spans="3:17" ht="19.95" customHeight="1" x14ac:dyDescent="0.3">
      <c r="D11" s="428" t="str">
        <f>VLOOKUP(C12,INSUMOS!C:I,3,FALSE)</f>
        <v xml:space="preserve">MOTORISTA DE CAMINHAO (MENSALISTA)                                                                                                                                                                                                                                                                                                                                                                                                                                                                        </v>
      </c>
      <c r="E11" s="429"/>
      <c r="F11" s="429"/>
      <c r="G11" s="429"/>
      <c r="H11" s="430"/>
      <c r="I11" s="33"/>
      <c r="J11" s="22"/>
      <c r="K11" s="22"/>
      <c r="L11" s="22" t="s">
        <v>6113</v>
      </c>
      <c r="M11" s="22" t="s">
        <v>6114</v>
      </c>
      <c r="N11" s="22"/>
      <c r="O11" s="22"/>
      <c r="P11" s="22"/>
      <c r="Q11" s="22"/>
    </row>
    <row r="12" spans="3:17" ht="15" customHeight="1" x14ac:dyDescent="0.3">
      <c r="C12" s="201">
        <v>24</v>
      </c>
      <c r="D12" s="364" t="s">
        <v>24</v>
      </c>
      <c r="E12" s="26" t="s">
        <v>11</v>
      </c>
      <c r="F12" s="27">
        <v>1</v>
      </c>
      <c r="G12" s="169" t="str">
        <f>VLOOKUP($C12,INSUMOS!$C:$I,6,)</f>
        <v>4.760,41</v>
      </c>
      <c r="H12" s="365">
        <f t="shared" ref="H12:H16" si="0">ROUND(F12*G12,2)</f>
        <v>4760.41</v>
      </c>
      <c r="I12" s="39"/>
      <c r="J12" s="28">
        <v>1234.98</v>
      </c>
      <c r="K12" s="22"/>
      <c r="L12" s="22">
        <v>1</v>
      </c>
      <c r="M12" s="22">
        <v>1</v>
      </c>
      <c r="N12" s="22"/>
      <c r="O12" s="22"/>
      <c r="P12" s="22"/>
      <c r="Q12" s="22"/>
    </row>
    <row r="13" spans="3:17" ht="15" customHeight="1" x14ac:dyDescent="0.3">
      <c r="D13" s="366" t="s">
        <v>12</v>
      </c>
      <c r="E13" s="30" t="s">
        <v>13</v>
      </c>
      <c r="F13" s="31">
        <v>0</v>
      </c>
      <c r="G13" s="32">
        <v>0</v>
      </c>
      <c r="H13" s="367">
        <f t="shared" si="0"/>
        <v>0</v>
      </c>
      <c r="I13" s="39"/>
      <c r="J13" s="22"/>
      <c r="K13" s="22"/>
      <c r="L13" s="22"/>
      <c r="M13" s="22"/>
      <c r="N13" s="22"/>
      <c r="O13" s="22"/>
      <c r="P13" s="22"/>
      <c r="Q13" s="22"/>
    </row>
    <row r="14" spans="3:17" ht="15" customHeight="1" x14ac:dyDescent="0.3">
      <c r="D14" s="366" t="s">
        <v>14</v>
      </c>
      <c r="E14" s="30" t="s">
        <v>13</v>
      </c>
      <c r="F14" s="31">
        <f>2*2*4*0</f>
        <v>0</v>
      </c>
      <c r="G14" s="32">
        <v>0</v>
      </c>
      <c r="H14" s="367">
        <f t="shared" si="0"/>
        <v>0</v>
      </c>
      <c r="I14" s="39"/>
      <c r="J14" s="22"/>
      <c r="K14" s="22"/>
      <c r="L14" s="22"/>
      <c r="M14" s="22"/>
      <c r="N14" s="22"/>
      <c r="O14" s="22"/>
      <c r="P14" s="22"/>
      <c r="Q14" s="22"/>
    </row>
    <row r="15" spans="3:17" ht="15" customHeight="1" x14ac:dyDescent="0.3">
      <c r="D15" s="366" t="s">
        <v>15</v>
      </c>
      <c r="E15" s="30" t="s">
        <v>13</v>
      </c>
      <c r="F15" s="31">
        <v>0</v>
      </c>
      <c r="G15" s="32">
        <v>0</v>
      </c>
      <c r="H15" s="367">
        <f t="shared" si="0"/>
        <v>0</v>
      </c>
      <c r="I15" s="33"/>
      <c r="J15" s="22"/>
      <c r="K15" s="22"/>
      <c r="L15" s="22"/>
      <c r="M15" s="22"/>
      <c r="N15" s="22"/>
      <c r="O15" s="22"/>
      <c r="P15" s="22"/>
      <c r="Q15" s="22"/>
    </row>
    <row r="16" spans="3:17" ht="15" customHeight="1" x14ac:dyDescent="0.3">
      <c r="D16" s="366" t="s">
        <v>16</v>
      </c>
      <c r="E16" s="30" t="s">
        <v>17</v>
      </c>
      <c r="F16" s="40">
        <v>0</v>
      </c>
      <c r="G16" s="32" t="str">
        <f>G12</f>
        <v>4.760,41</v>
      </c>
      <c r="H16" s="367">
        <f t="shared" si="0"/>
        <v>0</v>
      </c>
      <c r="I16" s="33"/>
      <c r="J16" s="22"/>
      <c r="K16" s="22"/>
      <c r="L16" s="22"/>
      <c r="M16" s="22"/>
      <c r="N16" s="22"/>
      <c r="O16" s="22"/>
      <c r="P16" s="22"/>
      <c r="Q16" s="22"/>
    </row>
    <row r="17" spans="2:17" ht="15" customHeight="1" x14ac:dyDescent="0.3">
      <c r="D17" s="368" t="s">
        <v>18</v>
      </c>
      <c r="E17" s="30"/>
      <c r="F17" s="30"/>
      <c r="G17" s="32"/>
      <c r="H17" s="367">
        <f>SUM(H12:H16)</f>
        <v>4760.41</v>
      </c>
      <c r="I17" s="39"/>
      <c r="J17" s="22"/>
      <c r="K17" s="22"/>
      <c r="L17" s="22"/>
      <c r="M17" s="22"/>
      <c r="N17" s="22"/>
      <c r="O17" s="22"/>
      <c r="P17" s="22"/>
      <c r="Q17" s="22"/>
    </row>
    <row r="18" spans="2:17" ht="15" customHeight="1" x14ac:dyDescent="0.3">
      <c r="D18" s="366" t="s">
        <v>19</v>
      </c>
      <c r="E18" s="30" t="s">
        <v>17</v>
      </c>
      <c r="F18" s="180">
        <f>$K$3</f>
        <v>0.71260000000000012</v>
      </c>
      <c r="G18" s="32">
        <f>H17</f>
        <v>4760.41</v>
      </c>
      <c r="H18" s="367">
        <f>ROUND(G18*F18,2)</f>
        <v>3392.27</v>
      </c>
      <c r="I18" s="39"/>
      <c r="J18" s="22"/>
      <c r="K18" s="22"/>
      <c r="L18" s="22"/>
      <c r="M18" s="22"/>
      <c r="N18" s="22"/>
      <c r="O18" s="22"/>
      <c r="P18" s="22"/>
      <c r="Q18" s="22"/>
    </row>
    <row r="19" spans="2:17" ht="15" customHeight="1" x14ac:dyDescent="0.3">
      <c r="D19" s="368" t="s">
        <v>20</v>
      </c>
      <c r="E19" s="30"/>
      <c r="F19" s="30"/>
      <c r="G19" s="32"/>
      <c r="H19" s="367">
        <f>SUM(H17:H18)</f>
        <v>8152.68</v>
      </c>
      <c r="I19" s="39"/>
      <c r="J19" s="22"/>
      <c r="K19" s="22"/>
      <c r="L19" s="22"/>
      <c r="M19" s="22"/>
      <c r="N19" s="22"/>
      <c r="O19" s="22"/>
      <c r="P19" s="22"/>
      <c r="Q19" s="22"/>
    </row>
    <row r="20" spans="2:17" ht="15" customHeight="1" thickBot="1" x14ac:dyDescent="0.35">
      <c r="D20" s="369" t="s">
        <v>21</v>
      </c>
      <c r="E20" s="36" t="s">
        <v>22</v>
      </c>
      <c r="F20" s="176"/>
      <c r="G20" s="37">
        <f>H19</f>
        <v>8152.68</v>
      </c>
      <c r="H20" s="370">
        <f>SUM(F20*G20)</f>
        <v>0</v>
      </c>
      <c r="I20" s="38"/>
      <c r="J20" s="22"/>
      <c r="K20" s="22"/>
      <c r="L20" s="22"/>
      <c r="M20" s="22"/>
      <c r="N20" s="22"/>
      <c r="O20" s="22"/>
      <c r="P20" s="22"/>
      <c r="Q20" s="22"/>
    </row>
    <row r="21" spans="2:17" ht="15" customHeight="1" thickBot="1" x14ac:dyDescent="0.35">
      <c r="B21" s="445"/>
      <c r="D21" s="499" t="s">
        <v>23</v>
      </c>
      <c r="E21" s="500"/>
      <c r="F21" s="500"/>
      <c r="G21" s="501"/>
      <c r="H21" s="372">
        <f>H20</f>
        <v>0</v>
      </c>
      <c r="I21" s="39"/>
      <c r="J21" s="22"/>
      <c r="K21" s="22"/>
      <c r="L21" s="22"/>
      <c r="M21" s="22"/>
      <c r="N21" s="22"/>
      <c r="O21" s="22"/>
      <c r="P21" s="22"/>
      <c r="Q21" s="22"/>
    </row>
    <row r="22" spans="2:17" ht="19.95" customHeight="1" thickBot="1" x14ac:dyDescent="0.35">
      <c r="D22" s="532" t="s">
        <v>5966</v>
      </c>
      <c r="E22" s="533"/>
      <c r="F22" s="533"/>
      <c r="G22" s="533"/>
      <c r="H22" s="534"/>
      <c r="I22" s="39"/>
      <c r="J22" s="22"/>
      <c r="K22" s="22"/>
      <c r="L22" s="22"/>
      <c r="M22" s="22"/>
      <c r="N22" s="22"/>
      <c r="O22" s="22"/>
      <c r="P22" s="22"/>
      <c r="Q22" s="22"/>
    </row>
    <row r="23" spans="2:17" ht="23.4" customHeight="1" x14ac:dyDescent="0.3">
      <c r="D23" s="435" t="str">
        <f>VLOOKUP(C24,INSUMOS!C:I,3,FALSE)</f>
        <v xml:space="preserve">OPERADOR DE MARTELETE OU MARTELETEIRO (MENSALISTA)                                                                                                                                                                                                                                                                                                                                                                                                                                                        </v>
      </c>
      <c r="E23" s="436"/>
      <c r="F23" s="436"/>
      <c r="G23" s="436"/>
      <c r="H23" s="437"/>
      <c r="I23" s="22"/>
      <c r="J23" s="22"/>
      <c r="K23" s="22"/>
      <c r="L23" s="22"/>
      <c r="M23" s="22"/>
      <c r="N23" s="22"/>
      <c r="O23" s="22"/>
      <c r="P23" s="22"/>
      <c r="Q23" s="22"/>
    </row>
    <row r="24" spans="2:17" ht="15" customHeight="1" x14ac:dyDescent="0.3">
      <c r="C24" s="201">
        <v>25</v>
      </c>
      <c r="D24" s="364" t="s">
        <v>24</v>
      </c>
      <c r="E24" s="26" t="s">
        <v>11</v>
      </c>
      <c r="F24" s="27">
        <v>1</v>
      </c>
      <c r="G24" s="169" t="str">
        <f>VLOOKUP($C24,INSUMOS!$C:$I,6,)</f>
        <v>3.719,05</v>
      </c>
      <c r="H24" s="365">
        <f t="shared" ref="H24:H28" si="1">ROUND(F24*G24,2)</f>
        <v>3719.05</v>
      </c>
      <c r="I24" s="39"/>
      <c r="J24" s="41">
        <v>1567.5</v>
      </c>
      <c r="K24" s="22"/>
      <c r="L24" s="22"/>
      <c r="M24" s="22"/>
      <c r="N24" s="22"/>
      <c r="O24" s="22"/>
      <c r="P24" s="22"/>
      <c r="Q24" s="22"/>
    </row>
    <row r="25" spans="2:17" ht="15" customHeight="1" x14ac:dyDescent="0.3">
      <c r="D25" s="366" t="s">
        <v>12</v>
      </c>
      <c r="E25" s="30" t="s">
        <v>13</v>
      </c>
      <c r="F25" s="31">
        <v>0</v>
      </c>
      <c r="G25" s="32">
        <v>0</v>
      </c>
      <c r="H25" s="367">
        <f t="shared" si="1"/>
        <v>0</v>
      </c>
      <c r="I25" s="39"/>
      <c r="J25" s="22"/>
      <c r="K25" s="22"/>
      <c r="L25" s="22"/>
      <c r="M25" s="22"/>
      <c r="N25" s="22"/>
      <c r="O25" s="22"/>
      <c r="P25" s="22"/>
      <c r="Q25" s="22"/>
    </row>
    <row r="26" spans="2:17" ht="15" customHeight="1" x14ac:dyDescent="0.3">
      <c r="D26" s="366" t="s">
        <v>14</v>
      </c>
      <c r="E26" s="30" t="s">
        <v>13</v>
      </c>
      <c r="F26" s="31">
        <f>2*2*4*0</f>
        <v>0</v>
      </c>
      <c r="G26" s="32">
        <v>0</v>
      </c>
      <c r="H26" s="367">
        <f t="shared" si="1"/>
        <v>0</v>
      </c>
      <c r="I26" s="39"/>
      <c r="J26" s="22"/>
      <c r="K26" s="22"/>
      <c r="L26" s="22"/>
      <c r="M26" s="22"/>
      <c r="N26" s="22"/>
      <c r="O26" s="22"/>
      <c r="P26" s="22"/>
      <c r="Q26" s="22"/>
    </row>
    <row r="27" spans="2:17" ht="15" customHeight="1" x14ac:dyDescent="0.3">
      <c r="D27" s="366" t="s">
        <v>15</v>
      </c>
      <c r="E27" s="30" t="s">
        <v>13</v>
      </c>
      <c r="F27" s="31">
        <v>0</v>
      </c>
      <c r="G27" s="32">
        <v>4.42</v>
      </c>
      <c r="H27" s="367">
        <f t="shared" si="1"/>
        <v>0</v>
      </c>
      <c r="I27" s="39"/>
      <c r="J27" s="22"/>
      <c r="K27" s="22"/>
      <c r="L27" s="22"/>
      <c r="M27" s="22"/>
      <c r="N27" s="22"/>
      <c r="O27" s="22"/>
      <c r="P27" s="22"/>
      <c r="Q27" s="22"/>
    </row>
    <row r="28" spans="2:17" ht="15" customHeight="1" x14ac:dyDescent="0.3">
      <c r="D28" s="366" t="s">
        <v>16</v>
      </c>
      <c r="E28" s="30" t="s">
        <v>17</v>
      </c>
      <c r="F28" s="34">
        <v>0</v>
      </c>
      <c r="G28" s="32" t="str">
        <f>G24</f>
        <v>3.719,05</v>
      </c>
      <c r="H28" s="367">
        <f t="shared" si="1"/>
        <v>0</v>
      </c>
      <c r="I28" s="39"/>
      <c r="J28" s="22"/>
      <c r="K28" s="22"/>
      <c r="L28" s="22"/>
      <c r="M28" s="22"/>
      <c r="N28" s="22"/>
      <c r="O28" s="22"/>
      <c r="P28" s="22"/>
      <c r="Q28" s="22"/>
    </row>
    <row r="29" spans="2:17" ht="15" customHeight="1" x14ac:dyDescent="0.3">
      <c r="D29" s="368" t="s">
        <v>18</v>
      </c>
      <c r="E29" s="30"/>
      <c r="F29" s="30"/>
      <c r="G29" s="32"/>
      <c r="H29" s="367">
        <f>SUM(H24:H28)</f>
        <v>3719.05</v>
      </c>
      <c r="I29" s="39"/>
      <c r="J29" s="22"/>
      <c r="K29" s="22"/>
      <c r="L29" s="22"/>
      <c r="M29" s="22"/>
      <c r="N29" s="22"/>
      <c r="O29" s="22"/>
      <c r="P29" s="22"/>
      <c r="Q29" s="22"/>
    </row>
    <row r="30" spans="2:17" ht="15" customHeight="1" x14ac:dyDescent="0.3">
      <c r="D30" s="366" t="s">
        <v>19</v>
      </c>
      <c r="E30" s="30" t="s">
        <v>17</v>
      </c>
      <c r="F30" s="180">
        <f>$K$3</f>
        <v>0.71260000000000012</v>
      </c>
      <c r="G30" s="32">
        <f>H29</f>
        <v>3719.05</v>
      </c>
      <c r="H30" s="367">
        <f>ROUND(G30*F30,2)</f>
        <v>2650.2</v>
      </c>
      <c r="I30" s="39"/>
      <c r="J30" s="22"/>
      <c r="K30" s="22"/>
      <c r="L30" s="22"/>
      <c r="M30" s="22"/>
      <c r="N30" s="22"/>
      <c r="O30" s="22"/>
      <c r="P30" s="22"/>
      <c r="Q30" s="22"/>
    </row>
    <row r="31" spans="2:17" ht="15" customHeight="1" x14ac:dyDescent="0.3">
      <c r="D31" s="368" t="s">
        <v>20</v>
      </c>
      <c r="E31" s="30"/>
      <c r="F31" s="30"/>
      <c r="G31" s="32"/>
      <c r="H31" s="367">
        <f>SUM(H29:H30)</f>
        <v>6369.25</v>
      </c>
      <c r="I31" s="39"/>
      <c r="J31" s="22"/>
      <c r="K31" s="22"/>
      <c r="L31" s="22"/>
      <c r="M31" s="22"/>
      <c r="N31" s="22"/>
      <c r="O31" s="22"/>
      <c r="P31" s="22"/>
      <c r="Q31" s="22"/>
    </row>
    <row r="32" spans="2:17" ht="15" customHeight="1" thickBot="1" x14ac:dyDescent="0.35">
      <c r="D32" s="369" t="s">
        <v>21</v>
      </c>
      <c r="E32" s="36" t="s">
        <v>22</v>
      </c>
      <c r="F32" s="176"/>
      <c r="G32" s="37">
        <f>H31</f>
        <v>6369.25</v>
      </c>
      <c r="H32" s="370">
        <f>F32*G32</f>
        <v>0</v>
      </c>
      <c r="I32" s="39"/>
      <c r="J32" s="22"/>
      <c r="K32" s="22"/>
      <c r="L32" s="22"/>
      <c r="M32" s="22"/>
      <c r="N32" s="22"/>
      <c r="O32" s="22"/>
      <c r="P32" s="22"/>
      <c r="Q32" s="22"/>
    </row>
    <row r="33" spans="2:17" ht="15" customHeight="1" thickBot="1" x14ac:dyDescent="0.35">
      <c r="B33" s="445"/>
      <c r="D33" s="551" t="s">
        <v>23</v>
      </c>
      <c r="E33" s="552"/>
      <c r="F33" s="552"/>
      <c r="G33" s="553"/>
      <c r="H33" s="372">
        <f>H32</f>
        <v>0</v>
      </c>
      <c r="I33" s="39"/>
      <c r="J33" s="22"/>
      <c r="K33" s="22"/>
      <c r="L33" s="22"/>
      <c r="M33" s="22"/>
      <c r="N33" s="22"/>
      <c r="O33" s="22"/>
      <c r="P33" s="22"/>
      <c r="Q33" s="22"/>
    </row>
    <row r="34" spans="2:17" ht="19.95" customHeight="1" thickBot="1" x14ac:dyDescent="0.35">
      <c r="D34" s="532" t="str">
        <f>D58</f>
        <v>Fonte: Sinapi - 03-2024</v>
      </c>
      <c r="E34" s="533"/>
      <c r="F34" s="533"/>
      <c r="G34" s="533"/>
      <c r="H34" s="534"/>
      <c r="I34" s="39"/>
      <c r="J34" s="22"/>
      <c r="K34" s="22"/>
      <c r="L34" s="22"/>
      <c r="M34" s="22"/>
      <c r="N34" s="22"/>
      <c r="O34" s="22"/>
      <c r="P34" s="22"/>
      <c r="Q34" s="22"/>
    </row>
    <row r="35" spans="2:17" ht="23.4" customHeight="1" x14ac:dyDescent="0.3">
      <c r="D35" s="435" t="str">
        <f>VLOOKUP(C36,INSUMOS!C:I,3,FALSE)</f>
        <v xml:space="preserve">OPERADOR DE PA CARREGADEIRA (MENSALISTA)                                                                                                                                                                                                                                                                                                                                                                                                                                                                  </v>
      </c>
      <c r="E35" s="436"/>
      <c r="F35" s="436"/>
      <c r="G35" s="436"/>
      <c r="H35" s="437"/>
      <c r="I35" s="22"/>
      <c r="J35" s="22"/>
      <c r="K35" s="22"/>
      <c r="L35" s="22"/>
      <c r="M35" s="22"/>
      <c r="N35" s="22"/>
      <c r="O35" s="22"/>
      <c r="P35" s="22"/>
      <c r="Q35" s="22"/>
    </row>
    <row r="36" spans="2:17" ht="15" customHeight="1" x14ac:dyDescent="0.3">
      <c r="C36" s="201">
        <v>26</v>
      </c>
      <c r="D36" s="364" t="s">
        <v>24</v>
      </c>
      <c r="E36" s="26" t="s">
        <v>11</v>
      </c>
      <c r="F36" s="27"/>
      <c r="G36" s="169" t="str">
        <f>VLOOKUP($C36,INSUMOS!$C:$I,6,)</f>
        <v>4.015,23</v>
      </c>
      <c r="H36" s="365">
        <f t="shared" ref="H36:H40" si="2">ROUND(F36*G36,2)</f>
        <v>0</v>
      </c>
      <c r="I36" s="29"/>
      <c r="J36" s="28">
        <v>1647.07</v>
      </c>
      <c r="K36" s="22"/>
      <c r="L36" s="22"/>
      <c r="M36" s="22"/>
      <c r="N36" s="22"/>
      <c r="O36" s="22"/>
      <c r="P36" s="22"/>
      <c r="Q36" s="22"/>
    </row>
    <row r="37" spans="2:17" ht="15" customHeight="1" x14ac:dyDescent="0.3">
      <c r="D37" s="366" t="s">
        <v>12</v>
      </c>
      <c r="E37" s="30" t="s">
        <v>13</v>
      </c>
      <c r="F37" s="31">
        <v>0</v>
      </c>
      <c r="G37" s="32">
        <v>0</v>
      </c>
      <c r="H37" s="367">
        <f t="shared" si="2"/>
        <v>0</v>
      </c>
      <c r="I37" s="33"/>
      <c r="J37" s="22"/>
      <c r="K37" s="22"/>
      <c r="L37" s="22"/>
      <c r="M37" s="22"/>
      <c r="N37" s="22"/>
      <c r="O37" s="22"/>
      <c r="P37" s="22"/>
      <c r="Q37" s="22"/>
    </row>
    <row r="38" spans="2:17" ht="15" customHeight="1" x14ac:dyDescent="0.3">
      <c r="D38" s="366" t="s">
        <v>14</v>
      </c>
      <c r="E38" s="30" t="s">
        <v>13</v>
      </c>
      <c r="F38" s="31">
        <f>2*2*4*0</f>
        <v>0</v>
      </c>
      <c r="G38" s="32">
        <v>0</v>
      </c>
      <c r="H38" s="367">
        <f t="shared" si="2"/>
        <v>0</v>
      </c>
      <c r="I38" s="33"/>
      <c r="J38" s="22"/>
      <c r="K38" s="22"/>
      <c r="L38" s="22"/>
      <c r="M38" s="22"/>
      <c r="N38" s="22"/>
      <c r="O38" s="22"/>
      <c r="P38" s="22"/>
      <c r="Q38" s="22"/>
    </row>
    <row r="39" spans="2:17" ht="15" customHeight="1" x14ac:dyDescent="0.3">
      <c r="D39" s="366" t="s">
        <v>15</v>
      </c>
      <c r="E39" s="30" t="s">
        <v>13</v>
      </c>
      <c r="F39" s="31">
        <v>0</v>
      </c>
      <c r="G39" s="32">
        <f>TRUNC((G36/220)*0.3714,2)*0</f>
        <v>0</v>
      </c>
      <c r="H39" s="367">
        <f t="shared" si="2"/>
        <v>0</v>
      </c>
      <c r="I39" s="22"/>
      <c r="J39" s="22"/>
      <c r="K39" s="22"/>
      <c r="L39" s="22"/>
      <c r="M39" s="22"/>
      <c r="N39" s="22"/>
      <c r="O39" s="22"/>
      <c r="P39" s="22"/>
      <c r="Q39" s="22"/>
    </row>
    <row r="40" spans="2:17" ht="15" customHeight="1" x14ac:dyDescent="0.3">
      <c r="D40" s="366" t="s">
        <v>16</v>
      </c>
      <c r="E40" s="30" t="s">
        <v>17</v>
      </c>
      <c r="F40" s="125">
        <v>0</v>
      </c>
      <c r="G40" s="32" t="str">
        <f>G36</f>
        <v>4.015,23</v>
      </c>
      <c r="H40" s="367">
        <f t="shared" si="2"/>
        <v>0</v>
      </c>
      <c r="I40" s="22"/>
      <c r="J40" s="22"/>
      <c r="K40" s="22"/>
      <c r="L40" s="22"/>
      <c r="M40" s="22"/>
      <c r="N40" s="22"/>
      <c r="O40" s="22"/>
      <c r="P40" s="22"/>
      <c r="Q40" s="22"/>
    </row>
    <row r="41" spans="2:17" ht="15" customHeight="1" x14ac:dyDescent="0.3">
      <c r="D41" s="368" t="s">
        <v>18</v>
      </c>
      <c r="E41" s="30"/>
      <c r="F41" s="30"/>
      <c r="G41" s="32"/>
      <c r="H41" s="367">
        <f>SUM(H36:H40)</f>
        <v>0</v>
      </c>
      <c r="I41" s="22"/>
      <c r="J41" s="22"/>
      <c r="K41" s="22"/>
      <c r="L41" s="22"/>
      <c r="M41" s="22"/>
      <c r="N41" s="22"/>
      <c r="O41" s="22"/>
      <c r="P41" s="22"/>
      <c r="Q41" s="22"/>
    </row>
    <row r="42" spans="2:17" ht="15" customHeight="1" x14ac:dyDescent="0.3">
      <c r="D42" s="366" t="s">
        <v>19</v>
      </c>
      <c r="E42" s="30" t="s">
        <v>17</v>
      </c>
      <c r="F42" s="180">
        <f>$K$3</f>
        <v>0.71260000000000012</v>
      </c>
      <c r="G42" s="32">
        <f>H41</f>
        <v>0</v>
      </c>
      <c r="H42" s="367">
        <f>ROUND(G42*F42,2)</f>
        <v>0</v>
      </c>
      <c r="I42" s="22"/>
      <c r="J42" s="22"/>
      <c r="K42" s="22"/>
      <c r="L42" s="22"/>
      <c r="M42" s="22"/>
      <c r="N42" s="22"/>
      <c r="O42" s="22"/>
      <c r="P42" s="22"/>
      <c r="Q42" s="22"/>
    </row>
    <row r="43" spans="2:17" ht="15" customHeight="1" x14ac:dyDescent="0.3">
      <c r="D43" s="368" t="s">
        <v>20</v>
      </c>
      <c r="E43" s="30"/>
      <c r="F43" s="30"/>
      <c r="G43" s="32"/>
      <c r="H43" s="367">
        <f>SUM(H41:H42)</f>
        <v>0</v>
      </c>
      <c r="I43" s="35"/>
      <c r="J43" s="22"/>
      <c r="K43" s="22"/>
      <c r="L43" s="22"/>
      <c r="M43" s="22"/>
      <c r="N43" s="22"/>
      <c r="O43" s="22"/>
      <c r="P43" s="22"/>
      <c r="Q43" s="22"/>
    </row>
    <row r="44" spans="2:17" ht="15" customHeight="1" thickBot="1" x14ac:dyDescent="0.35">
      <c r="D44" s="369" t="s">
        <v>21</v>
      </c>
      <c r="E44" s="36" t="s">
        <v>22</v>
      </c>
      <c r="F44" s="176"/>
      <c r="G44" s="37">
        <f>H43</f>
        <v>0</v>
      </c>
      <c r="H44" s="370">
        <f>F44*G44</f>
        <v>0</v>
      </c>
      <c r="I44" s="38"/>
      <c r="J44" s="22">
        <f>3200/3000</f>
        <v>1.0666666666666667</v>
      </c>
      <c r="K44" s="22"/>
      <c r="L44" s="22"/>
      <c r="M44" s="22"/>
      <c r="N44" s="22"/>
      <c r="O44" s="22"/>
      <c r="P44" s="22"/>
      <c r="Q44" s="22"/>
    </row>
    <row r="45" spans="2:17" ht="15" customHeight="1" thickBot="1" x14ac:dyDescent="0.35">
      <c r="B45" s="445"/>
      <c r="D45" s="538" t="s">
        <v>23</v>
      </c>
      <c r="E45" s="549"/>
      <c r="F45" s="549"/>
      <c r="G45" s="550"/>
      <c r="H45" s="438">
        <f>H44</f>
        <v>0</v>
      </c>
      <c r="I45" s="22"/>
      <c r="J45" s="22"/>
      <c r="K45" s="22"/>
      <c r="L45" s="22"/>
      <c r="M45" s="22"/>
      <c r="N45" s="22"/>
      <c r="O45" s="22"/>
      <c r="P45" s="22"/>
      <c r="Q45" s="22"/>
    </row>
    <row r="46" spans="2:17" ht="19.95" customHeight="1" x14ac:dyDescent="0.3">
      <c r="D46" s="428" t="str">
        <f>VLOOKUP(C47,INSUMOS!C:I,3,FALSE)</f>
        <v>SERVENTE - MÃO DE OBRA BRAÇAL</v>
      </c>
      <c r="E46" s="429"/>
      <c r="F46" s="429"/>
      <c r="G46" s="429"/>
      <c r="H46" s="430"/>
      <c r="I46" s="39"/>
      <c r="J46" s="22"/>
      <c r="K46" s="22"/>
      <c r="L46" s="22"/>
      <c r="M46" s="22"/>
      <c r="N46" s="22"/>
      <c r="O46" s="22"/>
      <c r="P46" s="22"/>
      <c r="Q46" s="22"/>
    </row>
    <row r="47" spans="2:17" ht="15" customHeight="1" x14ac:dyDescent="0.3">
      <c r="C47" s="201">
        <v>31</v>
      </c>
      <c r="D47" s="364" t="s">
        <v>24</v>
      </c>
      <c r="E47" s="26" t="s">
        <v>11</v>
      </c>
      <c r="F47" s="27">
        <v>1</v>
      </c>
      <c r="G47" s="169">
        <f>VLOOKUP($C47,INSUMOS!$C:$I,6,)</f>
        <v>1530.06</v>
      </c>
      <c r="H47" s="365">
        <f t="shared" ref="H47:H51" si="3">ROUND(F47*G47,2)</f>
        <v>1530.06</v>
      </c>
      <c r="I47" s="39"/>
      <c r="J47" s="41">
        <v>2845.04</v>
      </c>
      <c r="K47" s="22"/>
      <c r="L47" s="22"/>
      <c r="M47" s="22"/>
      <c r="N47" s="22"/>
      <c r="O47" s="22"/>
      <c r="P47" s="22"/>
      <c r="Q47" s="22"/>
    </row>
    <row r="48" spans="2:17" ht="15" customHeight="1" x14ac:dyDescent="0.3">
      <c r="D48" s="366" t="s">
        <v>12</v>
      </c>
      <c r="E48" s="30" t="s">
        <v>13</v>
      </c>
      <c r="F48" s="31">
        <v>0</v>
      </c>
      <c r="G48" s="32">
        <v>0</v>
      </c>
      <c r="H48" s="367">
        <f t="shared" si="3"/>
        <v>0</v>
      </c>
      <c r="I48" s="39"/>
      <c r="J48" s="22"/>
      <c r="K48" s="22"/>
      <c r="L48" s="22"/>
      <c r="M48" s="22"/>
      <c r="N48" s="22"/>
      <c r="O48" s="22"/>
      <c r="P48" s="22"/>
      <c r="Q48" s="22"/>
    </row>
    <row r="49" spans="2:17" ht="15" customHeight="1" x14ac:dyDescent="0.3">
      <c r="D49" s="366" t="s">
        <v>14</v>
      </c>
      <c r="E49" s="30" t="s">
        <v>13</v>
      </c>
      <c r="F49" s="31">
        <f>2*2*4*0</f>
        <v>0</v>
      </c>
      <c r="G49" s="32">
        <v>0</v>
      </c>
      <c r="H49" s="367">
        <f t="shared" si="3"/>
        <v>0</v>
      </c>
      <c r="I49" s="39"/>
      <c r="J49" s="22"/>
      <c r="K49" s="22"/>
      <c r="L49" s="22"/>
      <c r="M49" s="22"/>
      <c r="N49" s="22"/>
      <c r="O49" s="22"/>
      <c r="P49" s="22"/>
      <c r="Q49" s="22"/>
    </row>
    <row r="50" spans="2:17" ht="15" customHeight="1" x14ac:dyDescent="0.3">
      <c r="D50" s="366" t="s">
        <v>15</v>
      </c>
      <c r="E50" s="30" t="s">
        <v>13</v>
      </c>
      <c r="F50" s="31">
        <v>0</v>
      </c>
      <c r="G50" s="32">
        <v>0</v>
      </c>
      <c r="H50" s="367">
        <f t="shared" si="3"/>
        <v>0</v>
      </c>
      <c r="I50" s="39"/>
      <c r="J50" s="22"/>
      <c r="K50" s="22"/>
      <c r="L50" s="22"/>
      <c r="M50" s="22"/>
      <c r="N50" s="22"/>
      <c r="O50" s="22"/>
      <c r="P50" s="22"/>
      <c r="Q50" s="22"/>
    </row>
    <row r="51" spans="2:17" ht="15" customHeight="1" x14ac:dyDescent="0.3">
      <c r="D51" s="366" t="s">
        <v>16</v>
      </c>
      <c r="E51" s="30" t="s">
        <v>17</v>
      </c>
      <c r="F51" s="34">
        <v>0</v>
      </c>
      <c r="G51" s="32">
        <f>G47</f>
        <v>1530.06</v>
      </c>
      <c r="H51" s="367">
        <f t="shared" si="3"/>
        <v>0</v>
      </c>
      <c r="I51" s="39"/>
      <c r="J51" s="22"/>
      <c r="K51" s="22"/>
      <c r="L51" s="22"/>
      <c r="M51" s="22"/>
      <c r="N51" s="22"/>
      <c r="O51" s="22"/>
      <c r="P51" s="22"/>
      <c r="Q51" s="22"/>
    </row>
    <row r="52" spans="2:17" ht="15" customHeight="1" x14ac:dyDescent="0.3">
      <c r="D52" s="368" t="s">
        <v>18</v>
      </c>
      <c r="E52" s="30"/>
      <c r="F52" s="30"/>
      <c r="G52" s="32"/>
      <c r="H52" s="367">
        <f>SUM(H47:H51)</f>
        <v>1530.06</v>
      </c>
      <c r="I52" s="39"/>
      <c r="J52" s="22"/>
      <c r="K52" s="22"/>
      <c r="L52" s="22"/>
      <c r="M52" s="22"/>
      <c r="N52" s="22"/>
      <c r="O52" s="22"/>
      <c r="P52" s="22"/>
      <c r="Q52" s="22"/>
    </row>
    <row r="53" spans="2:17" ht="15" customHeight="1" x14ac:dyDescent="0.3">
      <c r="D53" s="366" t="s">
        <v>19</v>
      </c>
      <c r="E53" s="30" t="s">
        <v>17</v>
      </c>
      <c r="F53" s="180">
        <f>$K$3</f>
        <v>0.71260000000000012</v>
      </c>
      <c r="G53" s="32">
        <f>H52</f>
        <v>1530.06</v>
      </c>
      <c r="H53" s="367">
        <f>ROUND(G53*F53,2)</f>
        <v>1090.32</v>
      </c>
      <c r="I53" s="39"/>
      <c r="J53" s="22"/>
      <c r="K53" s="22"/>
      <c r="L53" s="22"/>
      <c r="M53" s="22"/>
      <c r="N53" s="22"/>
      <c r="O53" s="22"/>
      <c r="P53" s="22"/>
      <c r="Q53" s="22"/>
    </row>
    <row r="54" spans="2:17" ht="15" customHeight="1" x14ac:dyDescent="0.3">
      <c r="D54" s="368" t="s">
        <v>20</v>
      </c>
      <c r="E54" s="30"/>
      <c r="F54" s="30"/>
      <c r="G54" s="32"/>
      <c r="H54" s="367">
        <f>SUM(H52:H53)</f>
        <v>2620.38</v>
      </c>
      <c r="I54" s="39"/>
      <c r="J54" s="22"/>
      <c r="K54" s="22"/>
      <c r="L54" s="22"/>
      <c r="M54" s="22"/>
      <c r="N54" s="22"/>
      <c r="O54" s="22"/>
      <c r="P54" s="22"/>
      <c r="Q54" s="22"/>
    </row>
    <row r="55" spans="2:17" ht="15" customHeight="1" thickBot="1" x14ac:dyDescent="0.35">
      <c r="D55" s="369" t="s">
        <v>21</v>
      </c>
      <c r="E55" s="36" t="s">
        <v>22</v>
      </c>
      <c r="F55" s="176"/>
      <c r="G55" s="37">
        <f>H54</f>
        <v>2620.38</v>
      </c>
      <c r="H55" s="370">
        <f>F55*G55</f>
        <v>0</v>
      </c>
      <c r="I55" s="39"/>
      <c r="J55" s="22"/>
      <c r="K55" s="22"/>
      <c r="L55" s="22"/>
      <c r="M55" s="22"/>
      <c r="N55" s="22"/>
      <c r="O55" s="22"/>
      <c r="P55" s="22"/>
      <c r="Q55" s="22"/>
    </row>
    <row r="56" spans="2:17" ht="15" customHeight="1" thickBot="1" x14ac:dyDescent="0.35">
      <c r="B56" s="445"/>
      <c r="D56" s="499" t="s">
        <v>23</v>
      </c>
      <c r="E56" s="541"/>
      <c r="F56" s="541"/>
      <c r="G56" s="542"/>
      <c r="H56" s="372">
        <f>H55</f>
        <v>0</v>
      </c>
      <c r="I56" s="39"/>
      <c r="J56" s="22"/>
      <c r="K56" s="22"/>
      <c r="L56" s="22"/>
      <c r="M56" s="22"/>
      <c r="N56" s="22"/>
      <c r="O56" s="22"/>
      <c r="P56" s="22"/>
      <c r="Q56" s="22"/>
    </row>
    <row r="57" spans="2:17" ht="15" customHeight="1" thickBot="1" x14ac:dyDescent="0.35">
      <c r="D57" s="507"/>
      <c r="E57" s="508"/>
      <c r="F57" s="508"/>
      <c r="G57" s="508"/>
      <c r="H57" s="509"/>
      <c r="I57" s="39"/>
      <c r="J57" s="22"/>
      <c r="K57" s="22"/>
      <c r="L57" s="22"/>
      <c r="M57" s="22"/>
      <c r="N57" s="22"/>
      <c r="O57" s="22"/>
      <c r="P57" s="22"/>
      <c r="Q57" s="22"/>
    </row>
    <row r="58" spans="2:17" ht="19.95" customHeight="1" thickBot="1" x14ac:dyDescent="0.35">
      <c r="D58" s="532" t="s">
        <v>5966</v>
      </c>
      <c r="E58" s="533"/>
      <c r="F58" s="533"/>
      <c r="G58" s="533"/>
      <c r="H58" s="534"/>
      <c r="I58" s="39"/>
      <c r="J58" s="22"/>
      <c r="K58" s="22"/>
      <c r="L58" s="22"/>
      <c r="M58" s="22"/>
      <c r="N58" s="22"/>
      <c r="O58" s="22"/>
      <c r="P58" s="22"/>
      <c r="Q58" s="22"/>
    </row>
    <row r="59" spans="2:17" ht="19.95" customHeight="1" thickBot="1" x14ac:dyDescent="0.35">
      <c r="D59" s="360" t="str">
        <f>VLOOKUP(C61,INSUMOS!C:I,3,FALSE)</f>
        <v>ENCARREGADO</v>
      </c>
      <c r="E59" s="22"/>
      <c r="F59" s="22"/>
      <c r="G59" s="22"/>
      <c r="H59" s="361"/>
      <c r="I59" s="39"/>
      <c r="J59" s="22"/>
      <c r="K59" s="22"/>
      <c r="L59" s="22"/>
      <c r="M59" s="22"/>
      <c r="N59" s="22"/>
      <c r="O59" s="22"/>
      <c r="P59" s="22"/>
      <c r="Q59" s="22"/>
    </row>
    <row r="60" spans="2:17" ht="15" customHeight="1" thickBot="1" x14ac:dyDescent="0.35">
      <c r="D60" s="362" t="s">
        <v>6</v>
      </c>
      <c r="E60" s="24" t="s">
        <v>7</v>
      </c>
      <c r="F60" s="24" t="s">
        <v>8</v>
      </c>
      <c r="G60" s="25" t="s">
        <v>9</v>
      </c>
      <c r="H60" s="363" t="s">
        <v>10</v>
      </c>
      <c r="I60" s="39"/>
      <c r="J60" s="22"/>
      <c r="K60" s="22"/>
      <c r="L60" s="22"/>
      <c r="M60" s="22"/>
      <c r="N60" s="22"/>
      <c r="O60" s="22"/>
      <c r="P60" s="22"/>
      <c r="Q60" s="22"/>
    </row>
    <row r="61" spans="2:17" ht="15" customHeight="1" x14ac:dyDescent="0.3">
      <c r="C61" s="201">
        <v>53</v>
      </c>
      <c r="D61" s="364" t="s">
        <v>24</v>
      </c>
      <c r="E61" s="26" t="s">
        <v>11</v>
      </c>
      <c r="F61" s="27">
        <v>1</v>
      </c>
      <c r="G61" s="169">
        <f>VLOOKUP($C61,INSUMOS!$C:$I,6,)</f>
        <v>2161.1849999999999</v>
      </c>
      <c r="H61" s="365">
        <f t="shared" ref="H61:H65" si="4">ROUND(F61*G61,2)</f>
        <v>2161.19</v>
      </c>
      <c r="I61" s="29"/>
      <c r="J61" s="41">
        <v>1525.29</v>
      </c>
      <c r="K61" s="22"/>
      <c r="L61" s="22"/>
      <c r="M61" s="22"/>
      <c r="N61" s="22"/>
      <c r="O61" s="22"/>
      <c r="P61" s="22"/>
      <c r="Q61" s="22"/>
    </row>
    <row r="62" spans="2:17" ht="15" customHeight="1" x14ac:dyDescent="0.3">
      <c r="D62" s="366" t="s">
        <v>12</v>
      </c>
      <c r="E62" s="30" t="s">
        <v>13</v>
      </c>
      <c r="F62" s="31">
        <v>0</v>
      </c>
      <c r="G62" s="32">
        <v>0</v>
      </c>
      <c r="H62" s="367">
        <f t="shared" si="4"/>
        <v>0</v>
      </c>
      <c r="I62" s="39"/>
      <c r="J62" s="22"/>
      <c r="K62" s="22"/>
      <c r="L62" s="22"/>
      <c r="M62" s="22"/>
      <c r="N62" s="22"/>
      <c r="O62" s="22"/>
      <c r="P62" s="22"/>
      <c r="Q62" s="22"/>
    </row>
    <row r="63" spans="2:17" ht="15" customHeight="1" x14ac:dyDescent="0.3">
      <c r="D63" s="366" t="s">
        <v>14</v>
      </c>
      <c r="E63" s="30" t="s">
        <v>13</v>
      </c>
      <c r="F63" s="31">
        <f>2*2*4*0</f>
        <v>0</v>
      </c>
      <c r="G63" s="32">
        <v>0</v>
      </c>
      <c r="H63" s="367">
        <f t="shared" si="4"/>
        <v>0</v>
      </c>
      <c r="I63" s="39"/>
      <c r="J63" s="22"/>
      <c r="K63" s="22"/>
      <c r="L63" s="22"/>
      <c r="M63" s="22"/>
      <c r="N63" s="22"/>
      <c r="O63" s="22"/>
      <c r="P63" s="22"/>
      <c r="Q63" s="22"/>
    </row>
    <row r="64" spans="2:17" ht="15" customHeight="1" x14ac:dyDescent="0.3">
      <c r="D64" s="366" t="s">
        <v>15</v>
      </c>
      <c r="E64" s="30" t="s">
        <v>13</v>
      </c>
      <c r="F64" s="31">
        <v>0</v>
      </c>
      <c r="G64" s="32">
        <v>0</v>
      </c>
      <c r="H64" s="367">
        <f t="shared" si="4"/>
        <v>0</v>
      </c>
      <c r="I64" s="39"/>
      <c r="J64" s="22"/>
      <c r="K64" s="22"/>
      <c r="L64" s="22"/>
      <c r="M64" s="22"/>
      <c r="N64" s="22"/>
      <c r="O64" s="22"/>
      <c r="P64" s="22"/>
      <c r="Q64" s="22"/>
    </row>
    <row r="65" spans="2:17" ht="15" customHeight="1" x14ac:dyDescent="0.3">
      <c r="D65" s="366" t="s">
        <v>16</v>
      </c>
      <c r="E65" s="30" t="s">
        <v>17</v>
      </c>
      <c r="F65" s="34">
        <v>0</v>
      </c>
      <c r="G65" s="32" t="str">
        <f>$G$40</f>
        <v>4.015,23</v>
      </c>
      <c r="H65" s="367">
        <f t="shared" si="4"/>
        <v>0</v>
      </c>
      <c r="I65" s="39"/>
      <c r="J65" s="22"/>
      <c r="K65" s="22"/>
      <c r="L65" s="22"/>
      <c r="M65" s="22"/>
      <c r="N65" s="22"/>
      <c r="O65" s="22"/>
      <c r="P65" s="22"/>
      <c r="Q65" s="22"/>
    </row>
    <row r="66" spans="2:17" ht="15" customHeight="1" x14ac:dyDescent="0.3">
      <c r="D66" s="368" t="s">
        <v>18</v>
      </c>
      <c r="E66" s="30"/>
      <c r="F66" s="30"/>
      <c r="G66" s="32"/>
      <c r="H66" s="367">
        <f>SUM(H61:H65)</f>
        <v>2161.19</v>
      </c>
      <c r="I66" s="39"/>
      <c r="J66" s="22"/>
      <c r="K66" s="22"/>
      <c r="L66" s="22"/>
      <c r="M66" s="22"/>
      <c r="N66" s="22"/>
      <c r="O66" s="22"/>
      <c r="P66" s="22"/>
      <c r="Q66" s="22"/>
    </row>
    <row r="67" spans="2:17" ht="15" customHeight="1" x14ac:dyDescent="0.3">
      <c r="D67" s="366" t="s">
        <v>19</v>
      </c>
      <c r="E67" s="30" t="s">
        <v>17</v>
      </c>
      <c r="F67" s="180">
        <f>$K$3</f>
        <v>0.71260000000000012</v>
      </c>
      <c r="G67" s="32">
        <f>H66</f>
        <v>2161.19</v>
      </c>
      <c r="H67" s="367">
        <f>ROUND(G67*F67,2)</f>
        <v>1540.06</v>
      </c>
      <c r="I67" s="39"/>
      <c r="J67" s="22"/>
      <c r="K67" s="22"/>
      <c r="L67" s="22"/>
      <c r="M67" s="22"/>
      <c r="N67" s="22"/>
      <c r="O67" s="22"/>
      <c r="P67" s="22"/>
      <c r="Q67" s="22"/>
    </row>
    <row r="68" spans="2:17" ht="15" customHeight="1" x14ac:dyDescent="0.3">
      <c r="D68" s="368" t="s">
        <v>20</v>
      </c>
      <c r="E68" s="30"/>
      <c r="F68" s="30"/>
      <c r="G68" s="32"/>
      <c r="H68" s="367">
        <f>SUM(H66:H67)</f>
        <v>3701.25</v>
      </c>
      <c r="I68" s="39"/>
      <c r="J68" s="22"/>
      <c r="K68" s="22"/>
      <c r="L68" s="22"/>
      <c r="M68" s="22"/>
      <c r="N68" s="22"/>
      <c r="O68" s="22"/>
      <c r="P68" s="22"/>
      <c r="Q68" s="22"/>
    </row>
    <row r="69" spans="2:17" ht="15" customHeight="1" thickBot="1" x14ac:dyDescent="0.35">
      <c r="D69" s="369" t="s">
        <v>21</v>
      </c>
      <c r="E69" s="36" t="s">
        <v>22</v>
      </c>
      <c r="F69" s="176">
        <v>0.25</v>
      </c>
      <c r="G69" s="37">
        <f>H68</f>
        <v>3701.25</v>
      </c>
      <c r="H69" s="370">
        <f>F69*G69</f>
        <v>925.3125</v>
      </c>
      <c r="I69" s="38"/>
      <c r="J69" s="22"/>
      <c r="K69" s="22"/>
      <c r="L69" s="22"/>
      <c r="M69" s="22"/>
      <c r="N69" s="22"/>
      <c r="O69" s="22"/>
      <c r="P69" s="22"/>
      <c r="Q69" s="22"/>
    </row>
    <row r="70" spans="2:17" ht="15" customHeight="1" x14ac:dyDescent="0.3">
      <c r="B70" s="445"/>
      <c r="D70" s="499" t="s">
        <v>23</v>
      </c>
      <c r="E70" s="500"/>
      <c r="F70" s="500"/>
      <c r="G70" s="501"/>
      <c r="H70" s="372">
        <f>H69</f>
        <v>925.3125</v>
      </c>
      <c r="I70" s="39"/>
      <c r="J70" s="22"/>
      <c r="K70" s="22"/>
      <c r="L70" s="22"/>
      <c r="M70" s="22"/>
      <c r="N70" s="22"/>
      <c r="O70" s="22"/>
      <c r="P70" s="22"/>
      <c r="Q70" s="22"/>
    </row>
    <row r="71" spans="2:17" ht="15" customHeight="1" x14ac:dyDescent="0.3">
      <c r="D71" s="543" t="s">
        <v>5983</v>
      </c>
      <c r="E71" s="544"/>
      <c r="F71" s="544"/>
      <c r="G71" s="544"/>
      <c r="H71" s="545"/>
      <c r="I71" s="39"/>
      <c r="J71" s="22"/>
      <c r="K71" s="22"/>
      <c r="L71" s="22"/>
      <c r="M71" s="22"/>
      <c r="N71" s="22"/>
      <c r="O71" s="22"/>
      <c r="P71" s="22"/>
      <c r="Q71" s="22"/>
    </row>
    <row r="72" spans="2:17" ht="12.6" customHeight="1" x14ac:dyDescent="0.3">
      <c r="D72" s="376"/>
      <c r="E72" s="110"/>
      <c r="F72" s="110"/>
      <c r="G72" s="110"/>
      <c r="H72" s="377"/>
      <c r="I72" s="39"/>
      <c r="J72" s="22"/>
      <c r="K72" s="22"/>
      <c r="L72" s="22"/>
      <c r="M72" s="22"/>
      <c r="N72" s="22"/>
      <c r="O72" s="22"/>
      <c r="P72" s="22"/>
      <c r="Q72" s="22"/>
    </row>
    <row r="73" spans="2:17" ht="12.6" customHeight="1" x14ac:dyDescent="0.3">
      <c r="D73" s="373" t="s">
        <v>25</v>
      </c>
      <c r="E73" s="109"/>
      <c r="F73" s="109"/>
      <c r="G73" s="111"/>
      <c r="H73" s="378"/>
      <c r="I73" s="22"/>
      <c r="J73" s="22"/>
      <c r="K73" s="21"/>
      <c r="L73" s="22"/>
      <c r="M73" s="22"/>
      <c r="N73" s="22"/>
      <c r="O73" s="22"/>
      <c r="P73" s="22"/>
      <c r="Q73" s="22"/>
    </row>
    <row r="74" spans="2:17" ht="15" customHeight="1" thickBot="1" x14ac:dyDescent="0.35">
      <c r="D74" s="374" t="s">
        <v>6</v>
      </c>
      <c r="E74" s="107" t="s">
        <v>7</v>
      </c>
      <c r="F74" s="107" t="s">
        <v>8</v>
      </c>
      <c r="G74" s="108" t="s">
        <v>9</v>
      </c>
      <c r="H74" s="375" t="s">
        <v>10</v>
      </c>
      <c r="I74" s="23"/>
      <c r="J74" s="44"/>
      <c r="L74" s="205">
        <v>0.06</v>
      </c>
      <c r="M74" s="47"/>
      <c r="N74" s="22"/>
      <c r="O74" s="22"/>
      <c r="P74" s="22"/>
      <c r="Q74" s="22"/>
    </row>
    <row r="75" spans="2:17" ht="15" customHeight="1" x14ac:dyDescent="0.3">
      <c r="C75" s="201">
        <v>24</v>
      </c>
      <c r="D75" s="364" t="str">
        <f>VLOOKUP(C75,INSUMOS!C:I,3,FALSE)</f>
        <v xml:space="preserve">MOTORISTA DE CAMINHAO (MENSALISTA)                                                                                                                                                                                                                                                                                                                                                                                                                                                                        </v>
      </c>
      <c r="E75" s="26" t="s">
        <v>26</v>
      </c>
      <c r="F75" s="181">
        <f>J75</f>
        <v>0</v>
      </c>
      <c r="G75" s="45">
        <f>$M$75-L75</f>
        <v>-51.624599999999987</v>
      </c>
      <c r="H75" s="365">
        <f t="shared" ref="H75:H79" si="5">ROUND(F75*G75,2)</f>
        <v>0</v>
      </c>
      <c r="I75" s="120"/>
      <c r="J75" s="46">
        <f>F20</f>
        <v>0</v>
      </c>
      <c r="K75" s="169" t="str">
        <f>VLOOKUP($C75,INSUMOS!$C:$I,6,)</f>
        <v>4.760,41</v>
      </c>
      <c r="L75" s="206">
        <f>K75*$L$74</f>
        <v>285.62459999999999</v>
      </c>
      <c r="M75" s="20">
        <f>J81*26*2</f>
        <v>234</v>
      </c>
      <c r="N75" s="22" t="s">
        <v>5980</v>
      </c>
      <c r="O75" s="22"/>
      <c r="P75" s="22"/>
      <c r="Q75" s="22"/>
    </row>
    <row r="76" spans="2:17" ht="15" customHeight="1" x14ac:dyDescent="0.3">
      <c r="C76" s="201">
        <v>25</v>
      </c>
      <c r="D76" s="364" t="str">
        <f>VLOOKUP(C76,INSUMOS!C:I,3,FALSE)</f>
        <v xml:space="preserve">OPERADOR DE MARTELETE OU MARTELETEIRO (MENSALISTA)                                                                                                                                                                                                                                                                                                                                                                                                                                                        </v>
      </c>
      <c r="E76" s="26" t="s">
        <v>26</v>
      </c>
      <c r="F76" s="181">
        <f t="shared" ref="F76:F79" si="6">J76</f>
        <v>0</v>
      </c>
      <c r="G76" s="45">
        <f t="shared" ref="G76:G79" si="7">$M$75-L76</f>
        <v>10.856999999999999</v>
      </c>
      <c r="H76" s="365">
        <f t="shared" si="5"/>
        <v>0</v>
      </c>
      <c r="I76" s="120"/>
      <c r="J76" s="46">
        <f>F32</f>
        <v>0</v>
      </c>
      <c r="K76" s="169" t="str">
        <f>VLOOKUP($C76,INSUMOS!$C:$I,6,)</f>
        <v>3.719,05</v>
      </c>
      <c r="L76" s="206">
        <f t="shared" ref="L76:L79" si="8">K76*$L$74</f>
        <v>223.143</v>
      </c>
      <c r="M76" s="20">
        <f>J82*26*2</f>
        <v>0</v>
      </c>
      <c r="N76" s="22" t="s">
        <v>5980</v>
      </c>
      <c r="O76" s="22"/>
      <c r="P76" s="22"/>
      <c r="Q76" s="22"/>
    </row>
    <row r="77" spans="2:17" ht="15" customHeight="1" x14ac:dyDescent="0.3">
      <c r="C77" s="201">
        <v>26</v>
      </c>
      <c r="D77" s="364" t="str">
        <f>VLOOKUP(C77,INSUMOS!C:I,3,FALSE)</f>
        <v xml:space="preserve">OPERADOR DE PA CARREGADEIRA (MENSALISTA)                                                                                                                                                                                                                                                                                                                                                                                                                                                                  </v>
      </c>
      <c r="E77" s="26" t="s">
        <v>26</v>
      </c>
      <c r="F77" s="181">
        <f t="shared" si="6"/>
        <v>0</v>
      </c>
      <c r="G77" s="45">
        <f t="shared" si="7"/>
        <v>-6.9137999999999806</v>
      </c>
      <c r="H77" s="365">
        <f t="shared" si="5"/>
        <v>0</v>
      </c>
      <c r="I77" s="120"/>
      <c r="J77" s="46">
        <f>F44</f>
        <v>0</v>
      </c>
      <c r="K77" s="169" t="str">
        <f>VLOOKUP($C77,INSUMOS!$C:$I,6,)</f>
        <v>4.015,23</v>
      </c>
      <c r="L77" s="206">
        <f t="shared" si="8"/>
        <v>240.91379999999998</v>
      </c>
      <c r="M77" s="20">
        <f>J83*26*2</f>
        <v>0</v>
      </c>
      <c r="N77" s="22" t="s">
        <v>5980</v>
      </c>
      <c r="O77" s="22"/>
      <c r="P77" s="22"/>
      <c r="Q77" s="22"/>
    </row>
    <row r="78" spans="2:17" ht="15" customHeight="1" x14ac:dyDescent="0.3">
      <c r="C78" s="201">
        <v>51</v>
      </c>
      <c r="D78" s="364" t="str">
        <f>VLOOKUP(C78,INSUMOS!C:I,3,FALSE)</f>
        <v xml:space="preserve">SERVENTE DE OBRAS (MENSALISTA)                                                                                                                                                                                                                                                                                                                                                                                                                                                                            </v>
      </c>
      <c r="E78" s="26" t="s">
        <v>26</v>
      </c>
      <c r="F78" s="181">
        <f t="shared" si="6"/>
        <v>0</v>
      </c>
      <c r="G78" s="45">
        <f t="shared" si="7"/>
        <v>18.763199999999983</v>
      </c>
      <c r="H78" s="365">
        <f t="shared" si="5"/>
        <v>0</v>
      </c>
      <c r="I78" s="120"/>
      <c r="J78" s="46">
        <f>F55</f>
        <v>0</v>
      </c>
      <c r="K78" s="169" t="str">
        <f>VLOOKUP($C78,INSUMOS!$C:$I,6,)</f>
        <v>3.587,28</v>
      </c>
      <c r="L78" s="206">
        <f t="shared" si="8"/>
        <v>215.23680000000002</v>
      </c>
      <c r="M78" s="20">
        <f>J84*26*2</f>
        <v>0</v>
      </c>
      <c r="N78" s="22" t="s">
        <v>5980</v>
      </c>
      <c r="O78" s="22"/>
      <c r="P78" s="22"/>
      <c r="Q78" s="22"/>
    </row>
    <row r="79" spans="2:17" ht="15" customHeight="1" thickBot="1" x14ac:dyDescent="0.35">
      <c r="C79" s="201">
        <v>53</v>
      </c>
      <c r="D79" s="364" t="str">
        <f>VLOOKUP(C79,INSUMOS!C:I,3,FALSE)</f>
        <v>ENCARREGADO</v>
      </c>
      <c r="E79" s="26" t="s">
        <v>26</v>
      </c>
      <c r="F79" s="181">
        <f t="shared" si="6"/>
        <v>0.25</v>
      </c>
      <c r="G79" s="45">
        <f t="shared" si="7"/>
        <v>104.3289</v>
      </c>
      <c r="H79" s="365">
        <f t="shared" si="5"/>
        <v>26.08</v>
      </c>
      <c r="I79" s="120"/>
      <c r="J79" s="46">
        <f>F69</f>
        <v>0.25</v>
      </c>
      <c r="K79" s="169">
        <f>VLOOKUP($C79,INSUMOS!$C:$I,6,)</f>
        <v>2161.1849999999999</v>
      </c>
      <c r="L79" s="206">
        <f t="shared" si="8"/>
        <v>129.6711</v>
      </c>
      <c r="M79" s="20">
        <f>J85*26*2</f>
        <v>0</v>
      </c>
      <c r="N79" s="22" t="s">
        <v>5980</v>
      </c>
      <c r="O79" s="22"/>
      <c r="P79" s="22"/>
      <c r="Q79" s="22"/>
    </row>
    <row r="80" spans="2:17" ht="15" customHeight="1" thickBot="1" x14ac:dyDescent="0.35">
      <c r="D80" s="546" t="s">
        <v>5967</v>
      </c>
      <c r="E80" s="547"/>
      <c r="F80" s="547"/>
      <c r="G80" s="548"/>
      <c r="H80" s="379">
        <f>SUM(H75:H79)</f>
        <v>26.08</v>
      </c>
      <c r="J80" s="48"/>
      <c r="L80" s="47"/>
      <c r="M80" s="47"/>
      <c r="N80" s="22"/>
      <c r="O80" s="22"/>
      <c r="P80" s="22"/>
      <c r="Q80" s="22"/>
    </row>
    <row r="81" spans="4:17" ht="15" customHeight="1" thickBot="1" x14ac:dyDescent="0.35">
      <c r="D81" s="489" t="s">
        <v>23</v>
      </c>
      <c r="E81" s="490"/>
      <c r="F81" s="490"/>
      <c r="G81" s="491"/>
      <c r="H81" s="379">
        <f>SUM(H75:H79)</f>
        <v>26.08</v>
      </c>
      <c r="I81" s="23"/>
      <c r="J81" s="22">
        <v>4.5</v>
      </c>
      <c r="K81" s="49"/>
      <c r="L81" s="22"/>
      <c r="M81" s="22"/>
      <c r="N81" s="22"/>
      <c r="O81" s="22"/>
      <c r="P81" s="22"/>
      <c r="Q81" s="22"/>
    </row>
    <row r="82" spans="4:17" ht="15" customHeight="1" x14ac:dyDescent="0.3">
      <c r="D82" s="371"/>
      <c r="E82" s="106"/>
      <c r="F82" s="106"/>
      <c r="G82" s="4"/>
      <c r="H82" s="381"/>
      <c r="I82" s="23"/>
      <c r="J82" s="22"/>
      <c r="K82" s="49"/>
      <c r="L82" s="22"/>
      <c r="M82" s="22"/>
      <c r="N82" s="22"/>
      <c r="O82" s="22"/>
      <c r="P82" s="22"/>
      <c r="Q82" s="22"/>
    </row>
    <row r="83" spans="4:17" ht="15" customHeight="1" x14ac:dyDescent="0.3">
      <c r="D83" s="382" t="s">
        <v>116</v>
      </c>
      <c r="E83" s="113"/>
      <c r="F83" s="113"/>
      <c r="G83" s="114"/>
      <c r="H83" s="383"/>
      <c r="I83" s="23"/>
      <c r="J83" s="22"/>
      <c r="K83" s="49"/>
      <c r="L83" s="22"/>
      <c r="M83" s="22"/>
      <c r="N83" s="22"/>
      <c r="O83" s="22"/>
      <c r="P83" s="22"/>
      <c r="Q83" s="22"/>
    </row>
    <row r="84" spans="4:17" ht="15" customHeight="1" x14ac:dyDescent="0.3">
      <c r="D84" s="384"/>
      <c r="E84" s="115"/>
      <c r="F84" s="116"/>
      <c r="G84" s="117"/>
      <c r="H84" s="385"/>
      <c r="I84" s="22"/>
      <c r="J84" s="22"/>
      <c r="K84" s="49"/>
      <c r="L84" s="22"/>
      <c r="M84" s="22"/>
      <c r="N84" s="22"/>
      <c r="O84" s="22"/>
      <c r="P84" s="22"/>
      <c r="Q84" s="22"/>
    </row>
    <row r="85" spans="4:17" ht="15" customHeight="1" thickBot="1" x14ac:dyDescent="0.35">
      <c r="D85" s="360" t="s">
        <v>168</v>
      </c>
      <c r="E85" s="22"/>
      <c r="F85" s="22"/>
      <c r="G85" s="22"/>
      <c r="H85" s="361"/>
      <c r="I85" s="19"/>
      <c r="J85" s="22"/>
      <c r="K85" s="22"/>
      <c r="L85" s="22"/>
      <c r="M85" s="22"/>
      <c r="N85" s="22"/>
      <c r="O85" s="22"/>
      <c r="P85" s="22"/>
      <c r="Q85" s="22"/>
    </row>
    <row r="86" spans="4:17" ht="15" customHeight="1" thickBot="1" x14ac:dyDescent="0.35">
      <c r="D86" s="386" t="s">
        <v>6</v>
      </c>
      <c r="E86" s="100" t="s">
        <v>7</v>
      </c>
      <c r="F86" s="104" t="s">
        <v>8</v>
      </c>
      <c r="G86" s="105" t="s">
        <v>9</v>
      </c>
      <c r="H86" s="387" t="s">
        <v>10</v>
      </c>
      <c r="I86" s="19"/>
      <c r="J86" s="22"/>
      <c r="K86" s="22"/>
      <c r="L86" s="22"/>
      <c r="M86" s="22"/>
      <c r="N86" s="22"/>
      <c r="O86" s="22"/>
      <c r="P86" s="22"/>
      <c r="Q86" s="22"/>
    </row>
    <row r="87" spans="4:17" ht="15" customHeight="1" x14ac:dyDescent="0.3">
      <c r="D87" s="388" t="str">
        <f>D75</f>
        <v xml:space="preserve">MOTORISTA DE CAMINHAO (MENSALISTA)                                                                                                                                                                                                                                                                                                                                                                                                                                                                        </v>
      </c>
      <c r="E87" s="101" t="s">
        <v>7</v>
      </c>
      <c r="F87" s="177">
        <f>F75</f>
        <v>0</v>
      </c>
      <c r="G87" s="112">
        <f>I87*26</f>
        <v>682.5</v>
      </c>
      <c r="H87" s="389">
        <f t="shared" ref="H87:H91" si="9">ROUND(F87*G87,2)</f>
        <v>0</v>
      </c>
      <c r="I87" s="19">
        <v>26.25</v>
      </c>
      <c r="J87" s="19">
        <f>15+4.5</f>
        <v>19.5</v>
      </c>
      <c r="K87" s="22">
        <f>G87/26</f>
        <v>26.25</v>
      </c>
      <c r="L87" s="22"/>
      <c r="M87" s="22"/>
      <c r="N87" s="22"/>
      <c r="O87" s="22"/>
      <c r="P87" s="22"/>
      <c r="Q87" s="22"/>
    </row>
    <row r="88" spans="4:17" ht="15" customHeight="1" x14ac:dyDescent="0.3">
      <c r="D88" s="118" t="str">
        <f>D76</f>
        <v xml:space="preserve">OPERADOR DE MARTELETE OU MARTELETEIRO (MENSALISTA)                                                                                                                                                                                                                                                                                                                                                                                                                                                        </v>
      </c>
      <c r="E88" s="102" t="s">
        <v>7</v>
      </c>
      <c r="F88" s="178">
        <f>F76</f>
        <v>0</v>
      </c>
      <c r="G88" s="182">
        <f>I88*26</f>
        <v>686.14</v>
      </c>
      <c r="H88" s="390">
        <f t="shared" si="9"/>
        <v>0</v>
      </c>
      <c r="I88" s="19">
        <f>686.14/26</f>
        <v>26.39</v>
      </c>
      <c r="J88" s="19">
        <f t="shared" ref="J88:J90" si="10">15+4.5</f>
        <v>19.5</v>
      </c>
      <c r="K88" s="22">
        <f t="shared" ref="K88:K91" si="11">G88/26</f>
        <v>26.39</v>
      </c>
      <c r="L88" s="22"/>
      <c r="M88" s="22"/>
      <c r="N88" s="22"/>
      <c r="O88" s="22"/>
      <c r="P88" s="22"/>
      <c r="Q88" s="22"/>
    </row>
    <row r="89" spans="4:17" ht="15" customHeight="1" x14ac:dyDescent="0.3">
      <c r="D89" s="118" t="str">
        <f t="shared" ref="D89:D91" si="12">D77</f>
        <v xml:space="preserve">OPERADOR DE PA CARREGADEIRA (MENSALISTA)                                                                                                                                                                                                                                                                                                                                                                                                                                                                  </v>
      </c>
      <c r="E89" s="102" t="s">
        <v>7</v>
      </c>
      <c r="F89" s="178">
        <f t="shared" ref="F89:F91" si="13">F77</f>
        <v>0</v>
      </c>
      <c r="G89" s="182">
        <f t="shared" ref="G89:G91" si="14">J89*26</f>
        <v>507</v>
      </c>
      <c r="H89" s="390">
        <f t="shared" si="9"/>
        <v>0</v>
      </c>
      <c r="I89" s="19"/>
      <c r="J89" s="19">
        <f t="shared" si="10"/>
        <v>19.5</v>
      </c>
      <c r="K89" s="22">
        <f t="shared" si="11"/>
        <v>19.5</v>
      </c>
      <c r="L89" s="22"/>
      <c r="M89" s="22"/>
      <c r="N89" s="22"/>
      <c r="O89" s="22"/>
      <c r="P89" s="22"/>
      <c r="Q89" s="22"/>
    </row>
    <row r="90" spans="4:17" ht="15" customHeight="1" x14ac:dyDescent="0.3">
      <c r="D90" s="118" t="str">
        <f t="shared" si="12"/>
        <v xml:space="preserve">SERVENTE DE OBRAS (MENSALISTA)                                                                                                                                                                                                                                                                                                                                                                                                                                                                            </v>
      </c>
      <c r="E90" s="102" t="s">
        <v>7</v>
      </c>
      <c r="F90" s="178">
        <f t="shared" si="13"/>
        <v>0</v>
      </c>
      <c r="G90" s="182">
        <f t="shared" si="14"/>
        <v>507</v>
      </c>
      <c r="H90" s="390">
        <f t="shared" si="9"/>
        <v>0</v>
      </c>
      <c r="I90" s="19"/>
      <c r="J90" s="19">
        <f t="shared" si="10"/>
        <v>19.5</v>
      </c>
      <c r="K90" s="22">
        <f t="shared" si="11"/>
        <v>19.5</v>
      </c>
      <c r="L90" s="22"/>
      <c r="M90" s="22"/>
      <c r="N90" s="22"/>
      <c r="O90" s="22"/>
      <c r="P90" s="22"/>
      <c r="Q90" s="22"/>
    </row>
    <row r="91" spans="4:17" ht="15" customHeight="1" thickBot="1" x14ac:dyDescent="0.35">
      <c r="D91" s="118" t="str">
        <f t="shared" si="12"/>
        <v>ENCARREGADO</v>
      </c>
      <c r="E91" s="103" t="s">
        <v>7</v>
      </c>
      <c r="F91" s="178">
        <f t="shared" si="13"/>
        <v>0.25</v>
      </c>
      <c r="G91" s="183">
        <f t="shared" si="14"/>
        <v>686.14</v>
      </c>
      <c r="H91" s="391">
        <f t="shared" si="9"/>
        <v>171.54</v>
      </c>
      <c r="I91" s="19"/>
      <c r="J91" s="19">
        <v>26.39</v>
      </c>
      <c r="K91" s="22">
        <f t="shared" si="11"/>
        <v>26.39</v>
      </c>
      <c r="L91" s="22"/>
      <c r="M91" s="22"/>
      <c r="N91" s="22"/>
      <c r="O91" s="22"/>
      <c r="P91" s="22"/>
      <c r="Q91" s="22"/>
    </row>
    <row r="92" spans="4:17" ht="15" customHeight="1" thickBot="1" x14ac:dyDescent="0.35">
      <c r="D92" s="489" t="s">
        <v>23</v>
      </c>
      <c r="E92" s="490"/>
      <c r="F92" s="490"/>
      <c r="G92" s="491"/>
      <c r="H92" s="392">
        <f>SUM(H87:H91)</f>
        <v>171.54</v>
      </c>
      <c r="I92" s="19"/>
      <c r="J92" s="19"/>
      <c r="K92" s="22"/>
      <c r="L92" s="22"/>
      <c r="M92" s="22"/>
      <c r="N92" s="22"/>
      <c r="O92" s="22"/>
      <c r="P92" s="22"/>
      <c r="Q92" s="22"/>
    </row>
    <row r="93" spans="4:17" ht="15" customHeight="1" x14ac:dyDescent="0.3">
      <c r="D93" s="510" t="s">
        <v>6115</v>
      </c>
      <c r="E93" s="511"/>
      <c r="F93" s="511"/>
      <c r="G93" s="511"/>
      <c r="H93" s="512"/>
      <c r="I93" s="19"/>
      <c r="J93" s="19"/>
      <c r="K93" s="22"/>
      <c r="L93" s="22"/>
      <c r="M93" s="22"/>
      <c r="N93" s="22"/>
      <c r="O93" s="22"/>
      <c r="P93" s="22"/>
      <c r="Q93" s="22"/>
    </row>
    <row r="94" spans="4:17" ht="15" customHeight="1" x14ac:dyDescent="0.3">
      <c r="D94" s="513" t="s">
        <v>5983</v>
      </c>
      <c r="E94" s="514"/>
      <c r="F94" s="514"/>
      <c r="G94" s="514"/>
      <c r="H94" s="515"/>
      <c r="I94" s="19"/>
      <c r="J94" s="19"/>
      <c r="K94" s="22"/>
      <c r="L94" s="22"/>
      <c r="M94" s="22"/>
      <c r="N94" s="22"/>
      <c r="O94" s="22"/>
      <c r="P94" s="22"/>
      <c r="Q94" s="22"/>
    </row>
    <row r="95" spans="4:17" ht="15" customHeight="1" x14ac:dyDescent="0.3">
      <c r="D95" s="513" t="s">
        <v>6017</v>
      </c>
      <c r="E95" s="514"/>
      <c r="F95" s="514"/>
      <c r="G95" s="514"/>
      <c r="H95" s="515"/>
      <c r="I95" s="19"/>
      <c r="J95" s="19"/>
      <c r="K95" s="22"/>
      <c r="L95" s="22"/>
      <c r="M95" s="22"/>
      <c r="N95" s="22"/>
      <c r="O95" s="22"/>
      <c r="P95" s="22"/>
      <c r="Q95" s="22"/>
    </row>
    <row r="96" spans="4:17" ht="15" customHeight="1" x14ac:dyDescent="0.3">
      <c r="D96" s="513"/>
      <c r="E96" s="514"/>
      <c r="F96" s="514"/>
      <c r="G96" s="514"/>
      <c r="H96" s="393"/>
      <c r="I96" s="19"/>
      <c r="J96" s="19"/>
      <c r="K96" s="22"/>
      <c r="L96" s="22"/>
      <c r="M96" s="22"/>
      <c r="N96" s="22"/>
      <c r="O96" s="22"/>
      <c r="P96" s="22"/>
      <c r="Q96" s="22"/>
    </row>
    <row r="97" spans="4:17" ht="15" customHeight="1" thickBot="1" x14ac:dyDescent="0.35">
      <c r="D97" s="516"/>
      <c r="E97" s="517"/>
      <c r="F97" s="517"/>
      <c r="G97" s="517"/>
      <c r="H97" s="518"/>
      <c r="I97" s="19"/>
      <c r="J97" s="19"/>
      <c r="K97" s="22"/>
      <c r="L97" s="22"/>
      <c r="M97" s="22"/>
      <c r="N97" s="22"/>
      <c r="O97" s="22"/>
      <c r="P97" s="22"/>
      <c r="Q97" s="22"/>
    </row>
    <row r="98" spans="4:17" ht="15" customHeight="1" thickBot="1" x14ac:dyDescent="0.35">
      <c r="D98" s="394" t="s">
        <v>117</v>
      </c>
      <c r="E98" s="129"/>
      <c r="F98" s="129"/>
      <c r="G98" s="129"/>
      <c r="H98" s="395"/>
      <c r="I98" s="22"/>
      <c r="J98" s="22"/>
      <c r="K98" s="22"/>
      <c r="L98" s="22"/>
      <c r="M98" s="22"/>
      <c r="N98" s="22"/>
      <c r="O98" s="22"/>
      <c r="P98" s="22"/>
      <c r="Q98" s="22"/>
    </row>
    <row r="99" spans="4:17" ht="15" customHeight="1" x14ac:dyDescent="0.3">
      <c r="D99" s="396" t="s">
        <v>6</v>
      </c>
      <c r="E99" s="122" t="s">
        <v>7</v>
      </c>
      <c r="F99" s="122" t="s">
        <v>8</v>
      </c>
      <c r="G99" s="128" t="s">
        <v>9</v>
      </c>
      <c r="H99" s="397" t="s">
        <v>10</v>
      </c>
      <c r="I99" s="22"/>
      <c r="J99" s="22"/>
      <c r="K99" s="22"/>
      <c r="L99" s="22"/>
      <c r="M99" s="22"/>
      <c r="N99" s="22"/>
      <c r="O99" s="22"/>
      <c r="P99" s="22"/>
      <c r="Q99" s="22"/>
    </row>
    <row r="100" spans="4:17" ht="15" customHeight="1" x14ac:dyDescent="0.3">
      <c r="D100" s="118" t="str">
        <f>D75</f>
        <v xml:space="preserve">MOTORISTA DE CAMINHAO (MENSALISTA)                                                                                                                                                                                                                                                                                                                                                                                                                                                                        </v>
      </c>
      <c r="E100" s="119" t="s">
        <v>7</v>
      </c>
      <c r="F100" s="126">
        <f>F75</f>
        <v>0</v>
      </c>
      <c r="G100" s="127"/>
      <c r="H100" s="119"/>
      <c r="I100" s="22"/>
      <c r="J100" s="22"/>
      <c r="K100" s="22"/>
      <c r="L100" s="22"/>
      <c r="M100" s="22"/>
      <c r="N100" s="22"/>
      <c r="O100" s="22"/>
      <c r="P100" s="22"/>
      <c r="Q100" s="22"/>
    </row>
    <row r="101" spans="4:17" ht="15" customHeight="1" x14ac:dyDescent="0.3">
      <c r="D101" s="118" t="str">
        <f t="shared" ref="D101:D104" si="15">D76</f>
        <v xml:space="preserve">OPERADOR DE MARTELETE OU MARTELETEIRO (MENSALISTA)                                                                                                                                                                                                                                                                                                                                                                                                                                                        </v>
      </c>
      <c r="E101" s="119" t="s">
        <v>7</v>
      </c>
      <c r="F101" s="126">
        <f t="shared" ref="F101:F104" si="16">F76</f>
        <v>0</v>
      </c>
      <c r="G101" s="127"/>
      <c r="H101" s="119"/>
      <c r="I101" s="22"/>
      <c r="J101" s="22"/>
      <c r="K101" s="22"/>
      <c r="L101" s="22"/>
      <c r="M101" s="22"/>
      <c r="N101" s="22"/>
      <c r="O101" s="22"/>
      <c r="P101" s="22"/>
      <c r="Q101" s="22"/>
    </row>
    <row r="102" spans="4:17" ht="15" customHeight="1" x14ac:dyDescent="0.3">
      <c r="D102" s="118" t="str">
        <f t="shared" si="15"/>
        <v xml:space="preserve">OPERADOR DE PA CARREGADEIRA (MENSALISTA)                                                                                                                                                                                                                                                                                                                                                                                                                                                                  </v>
      </c>
      <c r="E102" s="119" t="s">
        <v>7</v>
      </c>
      <c r="F102" s="126">
        <f t="shared" si="16"/>
        <v>0</v>
      </c>
      <c r="G102" s="127"/>
      <c r="H102" s="119"/>
      <c r="I102" s="22"/>
      <c r="J102" s="22"/>
      <c r="K102" s="22"/>
      <c r="L102" s="22"/>
      <c r="M102" s="22"/>
      <c r="N102" s="22"/>
      <c r="O102" s="22"/>
      <c r="P102" s="22"/>
      <c r="Q102" s="22"/>
    </row>
    <row r="103" spans="4:17" ht="15" customHeight="1" x14ac:dyDescent="0.3">
      <c r="D103" s="118" t="str">
        <f t="shared" si="15"/>
        <v xml:space="preserve">SERVENTE DE OBRAS (MENSALISTA)                                                                                                                                                                                                                                                                                                                                                                                                                                                                            </v>
      </c>
      <c r="E103" s="119" t="s">
        <v>7</v>
      </c>
      <c r="F103" s="126">
        <f t="shared" si="16"/>
        <v>0</v>
      </c>
      <c r="G103" s="127"/>
      <c r="H103" s="119"/>
      <c r="I103" s="22"/>
      <c r="J103" s="22"/>
      <c r="K103" s="22"/>
      <c r="L103" s="22"/>
      <c r="M103" s="22"/>
      <c r="N103" s="22"/>
      <c r="O103" s="22"/>
      <c r="P103" s="22"/>
      <c r="Q103" s="22"/>
    </row>
    <row r="104" spans="4:17" ht="15" customHeight="1" x14ac:dyDescent="0.3">
      <c r="D104" s="118" t="str">
        <f t="shared" si="15"/>
        <v>ENCARREGADO</v>
      </c>
      <c r="E104" s="119" t="s">
        <v>7</v>
      </c>
      <c r="F104" s="126">
        <f t="shared" si="16"/>
        <v>0.25</v>
      </c>
      <c r="G104" s="127"/>
      <c r="H104" s="119"/>
      <c r="I104" s="22"/>
      <c r="J104" s="22"/>
      <c r="K104" s="22"/>
      <c r="L104" s="22"/>
      <c r="M104" s="22"/>
      <c r="N104" s="22"/>
      <c r="O104" s="22"/>
      <c r="P104" s="22"/>
      <c r="Q104" s="22"/>
    </row>
    <row r="105" spans="4:17" ht="15" customHeight="1" thickBot="1" x14ac:dyDescent="0.35">
      <c r="D105" s="519" t="s">
        <v>23</v>
      </c>
      <c r="E105" s="520"/>
      <c r="F105" s="520"/>
      <c r="G105" s="521"/>
      <c r="H105" s="392">
        <v>0</v>
      </c>
      <c r="I105" s="22"/>
      <c r="J105" s="22"/>
      <c r="K105" s="22"/>
      <c r="L105" s="22"/>
      <c r="M105" s="22"/>
      <c r="N105" s="22"/>
      <c r="O105" s="22"/>
      <c r="P105" s="22"/>
      <c r="Q105" s="22"/>
    </row>
    <row r="106" spans="4:17" ht="15" customHeight="1" x14ac:dyDescent="0.3">
      <c r="D106" s="398"/>
      <c r="E106" s="43"/>
      <c r="F106" s="43"/>
      <c r="G106" s="43"/>
      <c r="H106" s="399"/>
      <c r="I106" s="22"/>
      <c r="J106" s="22"/>
      <c r="K106" s="22"/>
      <c r="L106" s="22"/>
      <c r="M106" s="22"/>
      <c r="N106" s="22"/>
      <c r="O106" s="22"/>
      <c r="P106" s="22"/>
      <c r="Q106" s="22"/>
    </row>
    <row r="107" spans="4:17" ht="15" customHeight="1" thickBot="1" x14ac:dyDescent="0.35">
      <c r="D107" s="360" t="s">
        <v>118</v>
      </c>
      <c r="E107" s="22"/>
      <c r="F107" s="22"/>
      <c r="G107" s="22"/>
      <c r="H107" s="361"/>
      <c r="I107" s="22"/>
      <c r="J107" s="22"/>
      <c r="K107" s="22"/>
      <c r="L107" s="22"/>
      <c r="M107" s="22"/>
      <c r="N107" s="22"/>
      <c r="O107" s="22"/>
      <c r="P107" s="22"/>
      <c r="Q107" s="22"/>
    </row>
    <row r="108" spans="4:17" ht="15" customHeight="1" thickBot="1" x14ac:dyDescent="0.35">
      <c r="D108" s="362" t="s">
        <v>6</v>
      </c>
      <c r="E108" s="24" t="s">
        <v>7</v>
      </c>
      <c r="F108" s="24" t="s">
        <v>8</v>
      </c>
      <c r="G108" s="25" t="s">
        <v>9</v>
      </c>
      <c r="H108" s="363" t="s">
        <v>10</v>
      </c>
      <c r="I108" s="22"/>
      <c r="J108" s="22"/>
      <c r="K108" s="22"/>
      <c r="L108" s="22"/>
      <c r="M108" s="22"/>
      <c r="N108" s="22"/>
      <c r="O108" s="22"/>
      <c r="P108" s="22"/>
      <c r="Q108" s="22"/>
    </row>
    <row r="109" spans="4:17" ht="15" customHeight="1" x14ac:dyDescent="0.3">
      <c r="D109" s="118" t="str">
        <f>D75</f>
        <v xml:space="preserve">MOTORISTA DE CAMINHAO (MENSALISTA)                                                                                                                                                                                                                                                                                                                                                                                                                                                                        </v>
      </c>
      <c r="E109" s="119" t="s">
        <v>7</v>
      </c>
      <c r="F109" s="126">
        <f>F75</f>
        <v>0</v>
      </c>
      <c r="G109" s="127"/>
      <c r="H109" s="119"/>
      <c r="I109" s="22"/>
      <c r="J109" s="22"/>
      <c r="K109" s="22"/>
      <c r="L109" s="22"/>
      <c r="M109" s="22"/>
      <c r="N109" s="22"/>
      <c r="O109" s="22"/>
      <c r="P109" s="22"/>
      <c r="Q109" s="22"/>
    </row>
    <row r="110" spans="4:17" ht="15" customHeight="1" x14ac:dyDescent="0.3">
      <c r="D110" s="118" t="str">
        <f t="shared" ref="D110:D113" si="17">D76</f>
        <v xml:space="preserve">OPERADOR DE MARTELETE OU MARTELETEIRO (MENSALISTA)                                                                                                                                                                                                                                                                                                                                                                                                                                                        </v>
      </c>
      <c r="E110" s="119" t="s">
        <v>7</v>
      </c>
      <c r="F110" s="126">
        <f t="shared" ref="F110:F113" si="18">F76</f>
        <v>0</v>
      </c>
      <c r="G110" s="127">
        <v>2.5</v>
      </c>
      <c r="H110" s="119">
        <f>SUM(G110*F110)</f>
        <v>0</v>
      </c>
      <c r="I110" s="22"/>
      <c r="J110" s="22"/>
      <c r="K110" s="22"/>
      <c r="L110" s="22"/>
      <c r="M110" s="22"/>
      <c r="N110" s="22"/>
      <c r="O110" s="22"/>
      <c r="P110" s="22"/>
      <c r="Q110" s="22"/>
    </row>
    <row r="111" spans="4:17" ht="15" customHeight="1" x14ac:dyDescent="0.3">
      <c r="D111" s="118" t="str">
        <f t="shared" si="17"/>
        <v xml:space="preserve">OPERADOR DE PA CARREGADEIRA (MENSALISTA)                                                                                                                                                                                                                                                                                                                                                                                                                                                                  </v>
      </c>
      <c r="E111" s="119" t="s">
        <v>7</v>
      </c>
      <c r="F111" s="126">
        <f t="shared" si="18"/>
        <v>0</v>
      </c>
      <c r="G111" s="127"/>
      <c r="H111" s="119"/>
      <c r="I111" s="22"/>
      <c r="J111" s="22"/>
      <c r="K111" s="22"/>
      <c r="L111" s="22"/>
      <c r="M111" s="22"/>
      <c r="N111" s="22"/>
      <c r="O111" s="22"/>
      <c r="P111" s="22"/>
      <c r="Q111" s="22"/>
    </row>
    <row r="112" spans="4:17" ht="15" customHeight="1" x14ac:dyDescent="0.3">
      <c r="D112" s="118" t="str">
        <f t="shared" si="17"/>
        <v xml:space="preserve">SERVENTE DE OBRAS (MENSALISTA)                                                                                                                                                                                                                                                                                                                                                                                                                                                                            </v>
      </c>
      <c r="E112" s="119" t="s">
        <v>7</v>
      </c>
      <c r="F112" s="126">
        <f t="shared" si="18"/>
        <v>0</v>
      </c>
      <c r="G112" s="127"/>
      <c r="H112" s="119"/>
      <c r="I112" s="22"/>
      <c r="J112" s="22"/>
      <c r="K112" s="22"/>
      <c r="L112" s="22"/>
      <c r="M112" s="22"/>
      <c r="N112" s="22"/>
      <c r="O112" s="22"/>
      <c r="P112" s="22"/>
      <c r="Q112" s="22"/>
    </row>
    <row r="113" spans="2:17" ht="15" customHeight="1" thickBot="1" x14ac:dyDescent="0.35">
      <c r="D113" s="118" t="str">
        <f t="shared" si="17"/>
        <v>ENCARREGADO</v>
      </c>
      <c r="E113" s="119" t="s">
        <v>7</v>
      </c>
      <c r="F113" s="126">
        <f t="shared" si="18"/>
        <v>0.25</v>
      </c>
      <c r="G113" s="127"/>
      <c r="H113" s="119"/>
      <c r="I113" s="22"/>
      <c r="J113" s="22"/>
      <c r="K113" s="22"/>
      <c r="L113" s="22"/>
      <c r="M113" s="22"/>
      <c r="N113" s="22"/>
      <c r="O113" s="22"/>
      <c r="P113" s="22"/>
      <c r="Q113" s="22"/>
    </row>
    <row r="114" spans="2:17" ht="15" customHeight="1" thickBot="1" x14ac:dyDescent="0.35">
      <c r="D114" s="489" t="s">
        <v>23</v>
      </c>
      <c r="E114" s="490"/>
      <c r="F114" s="490"/>
      <c r="G114" s="491"/>
      <c r="H114" s="379">
        <f>SUM(H110:H110)</f>
        <v>0</v>
      </c>
      <c r="I114" s="22"/>
      <c r="J114" s="22"/>
      <c r="K114" s="22"/>
      <c r="L114" s="22"/>
      <c r="M114" s="22"/>
      <c r="N114" s="22"/>
      <c r="O114" s="22"/>
      <c r="P114" s="22"/>
      <c r="Q114" s="22"/>
    </row>
    <row r="115" spans="2:17" ht="15" customHeight="1" thickBot="1" x14ac:dyDescent="0.35">
      <c r="D115" s="400"/>
      <c r="E115" s="22"/>
      <c r="F115" s="22"/>
      <c r="G115" s="22"/>
      <c r="H115" s="361"/>
      <c r="I115" s="35"/>
      <c r="J115" s="22"/>
      <c r="K115" s="22"/>
      <c r="L115" s="22"/>
      <c r="M115" s="22"/>
      <c r="N115" s="22"/>
      <c r="O115" s="22"/>
      <c r="P115" s="22"/>
      <c r="Q115" s="22"/>
    </row>
    <row r="116" spans="2:17" ht="30" customHeight="1" thickBot="1" x14ac:dyDescent="0.35">
      <c r="C116" s="201"/>
      <c r="D116" s="492" t="s">
        <v>27</v>
      </c>
      <c r="E116" s="493"/>
      <c r="F116" s="493"/>
      <c r="G116" s="494"/>
      <c r="H116" s="401">
        <f>SUM(H45,H21,H56,H33,H70,H81,H92,H105,H114)</f>
        <v>1122.9325000000001</v>
      </c>
      <c r="I116" s="52"/>
      <c r="J116" s="22"/>
      <c r="K116" s="22"/>
      <c r="L116" s="22"/>
      <c r="M116" s="22"/>
      <c r="N116" s="22"/>
      <c r="O116" s="22"/>
      <c r="P116" s="22"/>
      <c r="Q116" s="22"/>
    </row>
    <row r="117" spans="2:17" ht="15" customHeight="1" x14ac:dyDescent="0.3">
      <c r="D117" s="402"/>
      <c r="E117" s="51"/>
      <c r="F117" s="51"/>
      <c r="G117" s="51"/>
      <c r="H117" s="403"/>
      <c r="I117" s="22"/>
      <c r="J117" s="22"/>
      <c r="K117" s="22"/>
      <c r="L117" s="22"/>
      <c r="M117" s="22"/>
      <c r="N117" s="22"/>
      <c r="O117" s="22"/>
      <c r="P117" s="22"/>
      <c r="Q117" s="22"/>
    </row>
    <row r="118" spans="2:17" ht="19.95" customHeight="1" x14ac:dyDescent="0.3">
      <c r="D118" s="495" t="s">
        <v>28</v>
      </c>
      <c r="E118" s="496"/>
      <c r="F118" s="496"/>
      <c r="G118" s="496"/>
      <c r="H118" s="497"/>
      <c r="I118" s="62">
        <f>H139</f>
        <v>0</v>
      </c>
      <c r="J118" s="22"/>
      <c r="K118" s="22"/>
      <c r="L118" s="22"/>
      <c r="M118" s="22"/>
      <c r="N118" s="22"/>
      <c r="O118" s="22"/>
      <c r="P118" s="22"/>
      <c r="Q118" s="22"/>
    </row>
    <row r="119" spans="2:17" ht="19.95" customHeight="1" thickBot="1" x14ac:dyDescent="0.35">
      <c r="D119" s="360" t="s">
        <v>83</v>
      </c>
      <c r="E119" s="22"/>
      <c r="F119" s="22"/>
      <c r="G119" s="22"/>
      <c r="H119" s="361"/>
      <c r="I119" s="22"/>
      <c r="J119" s="22"/>
      <c r="K119" s="22"/>
      <c r="L119" s="22"/>
      <c r="M119" s="22"/>
      <c r="N119" s="22"/>
      <c r="O119" s="22"/>
      <c r="P119" s="22"/>
      <c r="Q119" s="22"/>
    </row>
    <row r="120" spans="2:17" ht="15" customHeight="1" thickBot="1" x14ac:dyDescent="0.35">
      <c r="D120" s="362" t="s">
        <v>6</v>
      </c>
      <c r="E120" s="24" t="s">
        <v>7</v>
      </c>
      <c r="F120" s="24" t="s">
        <v>8</v>
      </c>
      <c r="G120" s="25" t="s">
        <v>9</v>
      </c>
      <c r="H120" s="363" t="s">
        <v>10</v>
      </c>
      <c r="I120" s="23"/>
      <c r="J120" s="22"/>
      <c r="K120" s="22"/>
      <c r="L120" s="22"/>
      <c r="M120" s="22"/>
      <c r="N120" s="22"/>
      <c r="O120" s="22"/>
      <c r="P120" s="22"/>
      <c r="Q120" s="22"/>
    </row>
    <row r="121" spans="2:17" ht="15" customHeight="1" x14ac:dyDescent="0.3">
      <c r="B121" s="168">
        <v>1</v>
      </c>
      <c r="D121" s="404" t="s">
        <v>6021</v>
      </c>
      <c r="E121" s="26" t="s">
        <v>7</v>
      </c>
      <c r="F121" s="30"/>
      <c r="G121" s="171">
        <f>VLOOKUP(B121,INSUMOS!C:I,6,FALSE)</f>
        <v>48</v>
      </c>
      <c r="H121" s="365">
        <f>ROUND(F121*G121,3)</f>
        <v>0</v>
      </c>
      <c r="I121" s="53"/>
      <c r="J121" s="118">
        <f>2/12</f>
        <v>0.16666666666666666</v>
      </c>
      <c r="K121" s="179">
        <f>SUM(F75:F79)</f>
        <v>0.25</v>
      </c>
      <c r="L121" s="22">
        <f>J121*K121</f>
        <v>4.1666666666666664E-2</v>
      </c>
      <c r="M121" s="22"/>
      <c r="N121" s="22"/>
      <c r="O121" s="22"/>
      <c r="P121" s="22"/>
      <c r="Q121" s="22"/>
    </row>
    <row r="122" spans="2:17" ht="15" customHeight="1" x14ac:dyDescent="0.3">
      <c r="B122" s="168">
        <v>2</v>
      </c>
      <c r="D122" s="405" t="s">
        <v>6022</v>
      </c>
      <c r="E122" s="30" t="s">
        <v>7</v>
      </c>
      <c r="F122" s="30"/>
      <c r="G122" s="167">
        <f>VLOOKUP(B122,INSUMOS!C:I,6,FALSE)</f>
        <v>87.84</v>
      </c>
      <c r="H122" s="367">
        <f t="shared" ref="H122:H134" si="19">ROUND(F122*G122,2)</f>
        <v>0</v>
      </c>
      <c r="I122" s="53"/>
      <c r="J122" s="118">
        <f t="shared" ref="J122" si="20">2/12</f>
        <v>0.16666666666666666</v>
      </c>
      <c r="K122" s="179">
        <f>SUM($F$78)</f>
        <v>0</v>
      </c>
      <c r="L122" s="22">
        <f t="shared" ref="L122:L135" si="21">J122*K122</f>
        <v>0</v>
      </c>
      <c r="M122" s="22"/>
      <c r="N122" s="22"/>
      <c r="O122" s="22"/>
      <c r="P122" s="22"/>
      <c r="Q122" s="22"/>
    </row>
    <row r="123" spans="2:17" ht="15" customHeight="1" x14ac:dyDescent="0.3">
      <c r="B123" s="168">
        <v>3</v>
      </c>
      <c r="D123" s="405" t="s">
        <v>6023</v>
      </c>
      <c r="E123" s="30" t="s">
        <v>7</v>
      </c>
      <c r="F123" s="30"/>
      <c r="G123" s="167">
        <f>VLOOKUP(B123,INSUMOS!C:I,6,FALSE)</f>
        <v>73.263999999999996</v>
      </c>
      <c r="H123" s="367">
        <f t="shared" si="19"/>
        <v>0</v>
      </c>
      <c r="I123" s="22"/>
      <c r="J123" s="118">
        <f>4/12</f>
        <v>0.33333333333333331</v>
      </c>
      <c r="K123" s="179">
        <f>K121</f>
        <v>0.25</v>
      </c>
      <c r="L123" s="22">
        <f t="shared" si="21"/>
        <v>8.3333333333333329E-2</v>
      </c>
      <c r="M123" s="22"/>
      <c r="N123" s="22"/>
      <c r="O123" s="22"/>
      <c r="P123" s="22"/>
      <c r="Q123" s="22"/>
    </row>
    <row r="124" spans="2:17" ht="15" customHeight="1" x14ac:dyDescent="0.3">
      <c r="B124" s="168">
        <v>4</v>
      </c>
      <c r="D124" s="405" t="s">
        <v>6024</v>
      </c>
      <c r="E124" s="30" t="s">
        <v>7</v>
      </c>
      <c r="F124" s="30"/>
      <c r="G124" s="167">
        <f>VLOOKUP(B124,INSUMOS!C:I,6,FALSE)</f>
        <v>24.880000000000003</v>
      </c>
      <c r="H124" s="367">
        <f t="shared" si="19"/>
        <v>0</v>
      </c>
      <c r="I124" s="22"/>
      <c r="J124" s="118">
        <f>2/12</f>
        <v>0.16666666666666666</v>
      </c>
      <c r="K124" s="179">
        <f>K121</f>
        <v>0.25</v>
      </c>
      <c r="L124" s="22">
        <f t="shared" si="21"/>
        <v>4.1666666666666664E-2</v>
      </c>
      <c r="M124" s="22"/>
      <c r="N124" s="22"/>
      <c r="O124" s="22"/>
      <c r="P124" s="22"/>
      <c r="Q124" s="22"/>
    </row>
    <row r="125" spans="2:17" ht="15" customHeight="1" x14ac:dyDescent="0.3">
      <c r="B125" s="168">
        <v>5</v>
      </c>
      <c r="D125" s="405" t="s">
        <v>6025</v>
      </c>
      <c r="E125" s="30" t="s">
        <v>29</v>
      </c>
      <c r="F125" s="30"/>
      <c r="G125" s="167">
        <f>VLOOKUP(B125,INSUMOS!C:I,6,FALSE)</f>
        <v>44.72</v>
      </c>
      <c r="H125" s="367">
        <f t="shared" si="19"/>
        <v>0</v>
      </c>
      <c r="I125" s="53"/>
      <c r="J125" s="118">
        <f>4/12</f>
        <v>0.33333333333333331</v>
      </c>
      <c r="K125" s="179">
        <f>K121</f>
        <v>0.25</v>
      </c>
      <c r="L125" s="22">
        <f t="shared" si="21"/>
        <v>8.3333333333333329E-2</v>
      </c>
      <c r="M125" s="22"/>
      <c r="N125" s="22"/>
      <c r="O125" s="22"/>
      <c r="P125" s="22"/>
      <c r="Q125" s="22"/>
    </row>
    <row r="126" spans="2:17" ht="15" customHeight="1" x14ac:dyDescent="0.3">
      <c r="B126" s="168">
        <v>6</v>
      </c>
      <c r="D126" s="405" t="s">
        <v>6026</v>
      </c>
      <c r="E126" s="30" t="s">
        <v>29</v>
      </c>
      <c r="F126" s="30"/>
      <c r="G126" s="167">
        <f>VLOOKUP(B126,INSUMOS!C:I,6,FALSE)</f>
        <v>44.72</v>
      </c>
      <c r="H126" s="367">
        <f t="shared" si="19"/>
        <v>0</v>
      </c>
      <c r="I126" s="53"/>
      <c r="J126" s="118">
        <f t="shared" ref="J126:J127" si="22">2/12</f>
        <v>0.16666666666666666</v>
      </c>
      <c r="K126" s="179">
        <f>K121</f>
        <v>0.25</v>
      </c>
      <c r="L126" s="22">
        <f t="shared" si="21"/>
        <v>4.1666666666666664E-2</v>
      </c>
      <c r="M126" s="22"/>
      <c r="N126" s="22"/>
      <c r="O126" s="22"/>
      <c r="P126" s="22"/>
      <c r="Q126" s="22"/>
    </row>
    <row r="127" spans="2:17" ht="15" customHeight="1" x14ac:dyDescent="0.3">
      <c r="B127" s="168">
        <v>7</v>
      </c>
      <c r="D127" s="405" t="s">
        <v>6027</v>
      </c>
      <c r="E127" s="30" t="s">
        <v>29</v>
      </c>
      <c r="F127" s="30"/>
      <c r="G127" s="167">
        <f>VLOOKUP(B127,INSUMOS!C:I,6,FALSE)</f>
        <v>52.864000000000004</v>
      </c>
      <c r="H127" s="367">
        <f t="shared" si="19"/>
        <v>0</v>
      </c>
      <c r="I127" s="53"/>
      <c r="J127" s="118">
        <f t="shared" si="22"/>
        <v>0.16666666666666666</v>
      </c>
      <c r="K127" s="179">
        <f>K121</f>
        <v>0.25</v>
      </c>
      <c r="L127" s="22">
        <f t="shared" si="21"/>
        <v>4.1666666666666664E-2</v>
      </c>
      <c r="M127" s="22"/>
      <c r="N127" s="22"/>
      <c r="O127" s="22"/>
      <c r="P127" s="22"/>
      <c r="Q127" s="22"/>
    </row>
    <row r="128" spans="2:17" ht="15" customHeight="1" x14ac:dyDescent="0.3">
      <c r="B128" s="168">
        <v>8</v>
      </c>
      <c r="D128" s="366" t="s">
        <v>6020</v>
      </c>
      <c r="E128" s="30" t="s">
        <v>7</v>
      </c>
      <c r="F128" s="30"/>
      <c r="G128" s="167">
        <f>VLOOKUP(B128,INSUMOS!C:I,6,FALSE)</f>
        <v>19.760000000000002</v>
      </c>
      <c r="H128" s="367">
        <f t="shared" si="19"/>
        <v>0</v>
      </c>
      <c r="I128" s="22"/>
      <c r="J128" s="118">
        <f>2/12</f>
        <v>0.16666666666666666</v>
      </c>
      <c r="K128" s="179">
        <f>K121</f>
        <v>0.25</v>
      </c>
      <c r="L128" s="22">
        <f t="shared" si="21"/>
        <v>4.1666666666666664E-2</v>
      </c>
      <c r="M128" s="22"/>
      <c r="N128" s="22"/>
      <c r="O128" s="22"/>
      <c r="P128" s="22"/>
      <c r="Q128" s="22"/>
    </row>
    <row r="129" spans="2:17" ht="15" customHeight="1" x14ac:dyDescent="0.3">
      <c r="B129" s="168">
        <v>9</v>
      </c>
      <c r="D129" s="366" t="s">
        <v>6028</v>
      </c>
      <c r="E129" s="30" t="s">
        <v>29</v>
      </c>
      <c r="F129" s="30"/>
      <c r="G129" s="167">
        <f>VLOOKUP(B129,INSUMOS!C:I,6,FALSE)</f>
        <v>19.456000000000003</v>
      </c>
      <c r="H129" s="367">
        <f t="shared" si="19"/>
        <v>0</v>
      </c>
      <c r="I129" s="22"/>
      <c r="J129" s="118">
        <f>2/12</f>
        <v>0.16666666666666666</v>
      </c>
      <c r="K129" s="179">
        <f>K121</f>
        <v>0.25</v>
      </c>
      <c r="L129" s="22">
        <f t="shared" si="21"/>
        <v>4.1666666666666664E-2</v>
      </c>
      <c r="M129" s="22"/>
      <c r="N129" s="22"/>
      <c r="O129" s="22"/>
      <c r="P129" s="22"/>
      <c r="Q129" s="22"/>
    </row>
    <row r="130" spans="2:17" ht="15" customHeight="1" x14ac:dyDescent="0.3">
      <c r="B130" s="168">
        <v>10</v>
      </c>
      <c r="D130" s="366" t="s">
        <v>6029</v>
      </c>
      <c r="E130" s="30" t="s">
        <v>29</v>
      </c>
      <c r="F130" s="30"/>
      <c r="G130" s="167">
        <f>VLOOKUP(B130,INSUMOS!C:I,6,FALSE)</f>
        <v>13.776</v>
      </c>
      <c r="H130" s="367">
        <f>ROUND(F130*G130,2)</f>
        <v>0</v>
      </c>
      <c r="I130" s="22"/>
      <c r="J130" s="118">
        <f>2*2</f>
        <v>4</v>
      </c>
      <c r="K130" s="179">
        <f>SUM($F$90)</f>
        <v>0</v>
      </c>
      <c r="L130" s="22">
        <f t="shared" si="21"/>
        <v>0</v>
      </c>
      <c r="M130" s="22"/>
      <c r="N130" s="22"/>
      <c r="O130" s="22"/>
      <c r="P130" s="22"/>
      <c r="Q130" s="22"/>
    </row>
    <row r="131" spans="2:17" ht="15" customHeight="1" x14ac:dyDescent="0.3">
      <c r="B131" s="168">
        <v>11</v>
      </c>
      <c r="D131" s="366" t="s">
        <v>6030</v>
      </c>
      <c r="E131" s="30" t="s">
        <v>29</v>
      </c>
      <c r="F131" s="30"/>
      <c r="G131" s="167">
        <f>VLOOKUP(B131,INSUMOS!C:I,6,FALSE)</f>
        <v>6.24</v>
      </c>
      <c r="H131" s="367">
        <f>ROUND(F131*G131,2)</f>
        <v>0</v>
      </c>
      <c r="I131" s="22"/>
      <c r="J131" s="118">
        <f>2*2</f>
        <v>4</v>
      </c>
      <c r="K131" s="179">
        <f>K122</f>
        <v>0</v>
      </c>
      <c r="L131" s="22">
        <f t="shared" si="21"/>
        <v>0</v>
      </c>
      <c r="M131" s="22"/>
      <c r="N131" s="22"/>
      <c r="O131" s="22"/>
      <c r="P131" s="22"/>
      <c r="Q131" s="22"/>
    </row>
    <row r="132" spans="2:17" ht="15" customHeight="1" x14ac:dyDescent="0.3">
      <c r="B132" s="168">
        <v>12</v>
      </c>
      <c r="D132" s="366" t="s">
        <v>6031</v>
      </c>
      <c r="E132" s="30" t="s">
        <v>30</v>
      </c>
      <c r="F132" s="30"/>
      <c r="G132" s="167">
        <f>VLOOKUP(B132,INSUMOS!C:I,6,FALSE)</f>
        <v>62.08</v>
      </c>
      <c r="H132" s="367">
        <f t="shared" si="19"/>
        <v>0</v>
      </c>
      <c r="I132" s="22"/>
      <c r="J132" s="118">
        <v>1</v>
      </c>
      <c r="K132" s="179">
        <f>K121</f>
        <v>0.25</v>
      </c>
      <c r="L132" s="22">
        <f t="shared" si="21"/>
        <v>0.25</v>
      </c>
      <c r="M132" s="22"/>
      <c r="N132" s="22"/>
      <c r="O132" s="22"/>
      <c r="P132" s="22"/>
      <c r="Q132" s="22"/>
    </row>
    <row r="133" spans="2:17" ht="15" customHeight="1" x14ac:dyDescent="0.3">
      <c r="B133" s="168">
        <v>13</v>
      </c>
      <c r="D133" s="366" t="s">
        <v>6032</v>
      </c>
      <c r="E133" s="30" t="s">
        <v>7</v>
      </c>
      <c r="F133" s="30"/>
      <c r="G133" s="167">
        <f>VLOOKUP(B133,INSUMOS!C:I,6,FALSE)</f>
        <v>19.152000000000001</v>
      </c>
      <c r="H133" s="367">
        <f t="shared" si="19"/>
        <v>0</v>
      </c>
      <c r="I133" s="22"/>
      <c r="J133" s="118">
        <f t="shared" ref="J133" si="23">2/12</f>
        <v>0.16666666666666666</v>
      </c>
      <c r="K133" s="179">
        <f>K121</f>
        <v>0.25</v>
      </c>
      <c r="L133" s="22">
        <f t="shared" si="21"/>
        <v>4.1666666666666664E-2</v>
      </c>
      <c r="M133" s="22"/>
      <c r="N133" s="22"/>
      <c r="O133" s="22"/>
      <c r="P133" s="22"/>
      <c r="Q133" s="22"/>
    </row>
    <row r="134" spans="2:17" ht="15" customHeight="1" x14ac:dyDescent="0.3">
      <c r="B134" s="168">
        <v>14</v>
      </c>
      <c r="D134" s="366" t="s">
        <v>6033</v>
      </c>
      <c r="E134" s="30" t="s">
        <v>7</v>
      </c>
      <c r="F134" s="30"/>
      <c r="G134" s="167">
        <f>VLOOKUP(B134,INSUMOS!C:I,6,FALSE)</f>
        <v>67.600000000000009</v>
      </c>
      <c r="H134" s="367">
        <f t="shared" si="19"/>
        <v>0</v>
      </c>
      <c r="I134" s="22"/>
      <c r="J134" s="118">
        <f>4/12</f>
        <v>0.33333333333333331</v>
      </c>
      <c r="K134" s="179">
        <f>K121</f>
        <v>0.25</v>
      </c>
      <c r="L134" s="22">
        <f t="shared" si="21"/>
        <v>8.3333333333333329E-2</v>
      </c>
      <c r="M134" s="22"/>
      <c r="N134" s="22"/>
      <c r="O134" s="22"/>
      <c r="P134" s="22"/>
      <c r="Q134" s="22"/>
    </row>
    <row r="135" spans="2:17" ht="15" customHeight="1" x14ac:dyDescent="0.3">
      <c r="B135" s="168">
        <v>15</v>
      </c>
      <c r="D135" s="366" t="s">
        <v>6034</v>
      </c>
      <c r="E135" s="30" t="s">
        <v>7</v>
      </c>
      <c r="F135" s="30"/>
      <c r="G135" s="167">
        <f>VLOOKUP(B135,INSUMOS!C:I,6,FALSE)</f>
        <v>1.6480000000000001</v>
      </c>
      <c r="H135" s="367">
        <f>ROUND(F135*G135,2)</f>
        <v>0</v>
      </c>
      <c r="I135" s="22"/>
      <c r="J135" s="118">
        <v>1</v>
      </c>
      <c r="K135" s="179">
        <f>ROUNDUP(SUM(F75:F79),0)</f>
        <v>1</v>
      </c>
      <c r="L135" s="22">
        <f t="shared" si="21"/>
        <v>1</v>
      </c>
      <c r="M135" s="22"/>
      <c r="N135" s="22"/>
      <c r="O135" s="22"/>
      <c r="P135" s="22"/>
      <c r="Q135" s="22"/>
    </row>
    <row r="136" spans="2:17" ht="15" customHeight="1" thickBot="1" x14ac:dyDescent="0.35">
      <c r="B136" s="168">
        <v>16</v>
      </c>
      <c r="D136" s="366" t="s">
        <v>124</v>
      </c>
      <c r="E136" s="30"/>
      <c r="F136" s="30"/>
      <c r="G136" s="32"/>
      <c r="H136" s="367">
        <f>SUM(H121:H135)</f>
        <v>0</v>
      </c>
      <c r="I136" s="22"/>
      <c r="J136" s="22"/>
      <c r="K136" s="22"/>
      <c r="L136" s="22"/>
      <c r="M136" s="22"/>
      <c r="N136" s="22"/>
      <c r="O136" s="22"/>
      <c r="P136" s="22"/>
      <c r="Q136" s="22"/>
    </row>
    <row r="137" spans="2:17" ht="15" customHeight="1" thickBot="1" x14ac:dyDescent="0.35">
      <c r="D137" s="489" t="s">
        <v>23</v>
      </c>
      <c r="E137" s="490"/>
      <c r="F137" s="490"/>
      <c r="G137" s="491"/>
      <c r="H137" s="379">
        <f>H136</f>
        <v>0</v>
      </c>
      <c r="I137" s="22"/>
      <c r="J137" s="22"/>
      <c r="K137" s="22"/>
      <c r="L137" s="22"/>
      <c r="M137" s="22"/>
      <c r="N137" s="22"/>
      <c r="O137" s="22"/>
      <c r="P137" s="22"/>
      <c r="Q137" s="22"/>
    </row>
    <row r="138" spans="2:17" ht="19.95" customHeight="1" thickBot="1" x14ac:dyDescent="0.35">
      <c r="D138" s="507" t="s">
        <v>127</v>
      </c>
      <c r="E138" s="508"/>
      <c r="F138" s="508"/>
      <c r="G138" s="508"/>
      <c r="H138" s="509"/>
      <c r="I138" s="22"/>
      <c r="J138" s="22"/>
      <c r="K138" s="22"/>
      <c r="L138" s="22"/>
      <c r="M138" s="22"/>
      <c r="N138" s="22"/>
      <c r="O138" s="22"/>
      <c r="P138" s="22"/>
      <c r="Q138" s="22"/>
    </row>
    <row r="139" spans="2:17" ht="30" customHeight="1" thickBot="1" x14ac:dyDescent="0.35">
      <c r="D139" s="492" t="s">
        <v>31</v>
      </c>
      <c r="E139" s="493"/>
      <c r="F139" s="493"/>
      <c r="G139" s="494"/>
      <c r="H139" s="401">
        <f>H137</f>
        <v>0</v>
      </c>
      <c r="I139" s="22"/>
      <c r="J139" s="22"/>
      <c r="K139" s="22"/>
      <c r="L139" s="22"/>
      <c r="M139" s="22"/>
      <c r="N139" s="22"/>
      <c r="O139" s="22"/>
      <c r="P139" s="22"/>
      <c r="Q139" s="22"/>
    </row>
    <row r="140" spans="2:17" ht="12.6" customHeight="1" x14ac:dyDescent="0.3">
      <c r="D140" s="522"/>
      <c r="E140" s="500"/>
      <c r="F140" s="500"/>
      <c r="G140" s="500"/>
      <c r="H140" s="523"/>
      <c r="I140" s="22"/>
      <c r="J140" s="22"/>
      <c r="K140" s="22"/>
      <c r="L140" s="22"/>
      <c r="M140" s="22"/>
      <c r="N140" s="22"/>
      <c r="O140" s="22"/>
      <c r="P140" s="22"/>
      <c r="Q140" s="22"/>
    </row>
    <row r="141" spans="2:17" ht="19.95" customHeight="1" x14ac:dyDescent="0.3">
      <c r="D141" s="495" t="s">
        <v>32</v>
      </c>
      <c r="E141" s="496"/>
      <c r="F141" s="496"/>
      <c r="G141" s="496"/>
      <c r="H141" s="497"/>
      <c r="I141" s="62">
        <f>H361</f>
        <v>15643.31</v>
      </c>
      <c r="J141" s="22"/>
      <c r="K141" s="22"/>
      <c r="L141" s="22"/>
      <c r="M141" s="22"/>
      <c r="N141" s="22"/>
      <c r="O141" s="22"/>
      <c r="P141" s="22"/>
      <c r="Q141" s="22"/>
    </row>
    <row r="142" spans="2:17" ht="19.95" customHeight="1" x14ac:dyDescent="0.3">
      <c r="D142" s="495" t="str">
        <f>VLOOKUP(C145,INSUMOS!C:O,3,FALSE)</f>
        <v>CAMINHÃO BASCULANTE - 12 M3</v>
      </c>
      <c r="E142" s="496"/>
      <c r="F142" s="496"/>
      <c r="G142" s="496"/>
      <c r="H142" s="497"/>
      <c r="I142" s="22"/>
      <c r="J142" s="22"/>
      <c r="K142" s="22"/>
      <c r="L142" s="22"/>
      <c r="M142" s="22"/>
      <c r="N142" s="22"/>
      <c r="O142" s="22"/>
      <c r="P142" s="22"/>
      <c r="Q142" s="22"/>
    </row>
    <row r="143" spans="2:17" ht="19.95" customHeight="1" thickBot="1" x14ac:dyDescent="0.35">
      <c r="D143" s="360" t="s">
        <v>33</v>
      </c>
      <c r="E143" s="22"/>
      <c r="F143" s="22"/>
      <c r="G143" s="22"/>
      <c r="H143" s="361"/>
      <c r="I143" s="22"/>
      <c r="J143" s="207">
        <f>H376</f>
        <v>220.04399999999998</v>
      </c>
      <c r="K143" s="22"/>
      <c r="L143" s="22"/>
      <c r="M143" s="22"/>
      <c r="N143" s="22"/>
      <c r="O143" s="22"/>
      <c r="P143" s="22"/>
      <c r="Q143" s="22"/>
    </row>
    <row r="144" spans="2:17" ht="15" customHeight="1" thickBot="1" x14ac:dyDescent="0.35">
      <c r="D144" s="362" t="s">
        <v>6</v>
      </c>
      <c r="E144" s="24" t="s">
        <v>7</v>
      </c>
      <c r="F144" s="24" t="s">
        <v>8</v>
      </c>
      <c r="G144" s="25" t="s">
        <v>9</v>
      </c>
      <c r="H144" s="363" t="s">
        <v>10</v>
      </c>
      <c r="I144" s="62"/>
      <c r="J144" s="22"/>
      <c r="K144" s="22"/>
      <c r="L144" s="22"/>
      <c r="M144" s="22"/>
      <c r="N144" s="22"/>
      <c r="O144" s="22"/>
      <c r="P144" s="22"/>
      <c r="Q144" s="22"/>
    </row>
    <row r="145" spans="3:17" ht="15" customHeight="1" x14ac:dyDescent="0.3">
      <c r="C145" s="201">
        <v>45</v>
      </c>
      <c r="D145" s="406" t="s">
        <v>34</v>
      </c>
      <c r="E145" s="56" t="s">
        <v>35</v>
      </c>
      <c r="F145" s="56">
        <v>1</v>
      </c>
      <c r="G145" s="175">
        <f>J145*(1-$K145)</f>
        <v>125465.87515000002</v>
      </c>
      <c r="H145" s="407">
        <f>ROUND(F145*G145,2)</f>
        <v>125465.88</v>
      </c>
      <c r="I145" s="85"/>
      <c r="J145" s="63">
        <f>VLOOKUP(C145,INSUMOS!C:I,6,FALSE)</f>
        <v>779291.15</v>
      </c>
      <c r="K145" s="184">
        <v>0.83899999999999997</v>
      </c>
      <c r="L145" s="22" t="s">
        <v>5978</v>
      </c>
      <c r="M145" s="22"/>
      <c r="N145" s="22"/>
      <c r="O145" s="22"/>
      <c r="P145" s="22"/>
      <c r="Q145" s="22"/>
    </row>
    <row r="146" spans="3:17" ht="15" customHeight="1" x14ac:dyDescent="0.3">
      <c r="D146" s="406" t="s">
        <v>115</v>
      </c>
      <c r="E146" s="56" t="s">
        <v>17</v>
      </c>
      <c r="F146" s="59">
        <v>100</v>
      </c>
      <c r="G146" s="57">
        <f>H145</f>
        <v>125465.88</v>
      </c>
      <c r="H146" s="407">
        <f>ROUND(G146*(F146/100),2)</f>
        <v>125465.88</v>
      </c>
      <c r="I146" s="58"/>
      <c r="J146" s="63">
        <f>J145*(1-$K$146)</f>
        <v>428610.13250000007</v>
      </c>
      <c r="K146" s="174">
        <v>0.45</v>
      </c>
      <c r="L146" s="22" t="s">
        <v>5979</v>
      </c>
      <c r="M146" s="22"/>
      <c r="N146" s="22"/>
      <c r="O146" s="22"/>
      <c r="P146" s="22"/>
      <c r="Q146" s="22"/>
    </row>
    <row r="147" spans="3:17" ht="15" customHeight="1" thickBot="1" x14ac:dyDescent="0.35">
      <c r="D147" s="406" t="s">
        <v>36</v>
      </c>
      <c r="E147" s="56" t="s">
        <v>11</v>
      </c>
      <c r="F147" s="59">
        <v>12</v>
      </c>
      <c r="G147" s="57">
        <f>H146</f>
        <v>125465.88</v>
      </c>
      <c r="H147" s="407">
        <f>ROUND(G147/F147,2)</f>
        <v>10455.49</v>
      </c>
      <c r="I147" s="58"/>
      <c r="J147" s="22"/>
      <c r="K147" s="22"/>
      <c r="L147" s="22"/>
      <c r="M147" s="22"/>
      <c r="N147" s="22"/>
      <c r="O147" s="22"/>
      <c r="P147" s="22"/>
      <c r="Q147" s="22"/>
    </row>
    <row r="148" spans="3:17" ht="15" customHeight="1" thickBot="1" x14ac:dyDescent="0.35">
      <c r="D148" s="499" t="s">
        <v>23</v>
      </c>
      <c r="E148" s="500"/>
      <c r="F148" s="500"/>
      <c r="G148" s="501"/>
      <c r="H148" s="372">
        <f>H147</f>
        <v>10455.49</v>
      </c>
      <c r="I148" s="22"/>
      <c r="J148" s="22"/>
      <c r="K148" s="22"/>
      <c r="L148" s="22"/>
      <c r="M148" s="22"/>
      <c r="N148" s="22"/>
      <c r="O148" s="22"/>
      <c r="P148" s="22"/>
      <c r="Q148" s="22"/>
    </row>
    <row r="149" spans="3:17" ht="15" customHeight="1" thickBot="1" x14ac:dyDescent="0.35">
      <c r="D149" s="507"/>
      <c r="E149" s="508"/>
      <c r="F149" s="508"/>
      <c r="G149" s="508"/>
      <c r="H149" s="509"/>
      <c r="I149" s="22"/>
      <c r="J149" s="22"/>
      <c r="K149" s="22"/>
      <c r="L149" s="22"/>
      <c r="M149" s="22"/>
      <c r="N149" s="22"/>
      <c r="O149" s="22"/>
      <c r="P149" s="22"/>
      <c r="Q149" s="22"/>
    </row>
    <row r="150" spans="3:17" ht="15" customHeight="1" x14ac:dyDescent="0.3">
      <c r="D150" s="408"/>
      <c r="E150" s="409"/>
      <c r="F150" s="409"/>
      <c r="G150" s="409"/>
      <c r="H150" s="410"/>
      <c r="I150" s="58"/>
      <c r="J150" s="58"/>
      <c r="K150" s="58"/>
      <c r="L150" s="58"/>
      <c r="M150" s="58"/>
      <c r="N150" s="58"/>
      <c r="O150" s="58"/>
      <c r="P150" s="58"/>
      <c r="Q150" s="58"/>
    </row>
    <row r="151" spans="3:17" ht="15" customHeight="1" thickBot="1" x14ac:dyDescent="0.35">
      <c r="D151" s="360" t="s">
        <v>37</v>
      </c>
      <c r="E151" s="22"/>
      <c r="F151" s="22"/>
      <c r="G151" s="22"/>
      <c r="H151" s="361"/>
      <c r="I151" s="58"/>
      <c r="J151" s="22"/>
      <c r="K151" s="22"/>
      <c r="L151" s="22"/>
      <c r="M151" s="22"/>
      <c r="N151" s="22"/>
      <c r="O151" s="22"/>
      <c r="P151" s="22"/>
      <c r="Q151" s="22"/>
    </row>
    <row r="152" spans="3:17" ht="15" customHeight="1" thickBot="1" x14ac:dyDescent="0.35">
      <c r="D152" s="362" t="s">
        <v>6</v>
      </c>
      <c r="E152" s="24" t="s">
        <v>7</v>
      </c>
      <c r="F152" s="24" t="s">
        <v>8</v>
      </c>
      <c r="G152" s="25" t="s">
        <v>9</v>
      </c>
      <c r="H152" s="363" t="s">
        <v>10</v>
      </c>
      <c r="I152" s="55"/>
      <c r="J152" s="22"/>
      <c r="K152" s="22"/>
      <c r="L152" s="22"/>
      <c r="M152" s="22"/>
      <c r="N152" s="22"/>
      <c r="O152" s="22"/>
      <c r="P152" s="22"/>
      <c r="Q152" s="22"/>
    </row>
    <row r="153" spans="3:17" ht="15" customHeight="1" x14ac:dyDescent="0.3">
      <c r="D153" s="406" t="s">
        <v>38</v>
      </c>
      <c r="E153" s="56" t="s">
        <v>35</v>
      </c>
      <c r="F153" s="59">
        <f>F145</f>
        <v>1</v>
      </c>
      <c r="G153" s="63">
        <f>G145</f>
        <v>125465.87515000002</v>
      </c>
      <c r="H153" s="407">
        <f>ROUND(F153*G153,2)</f>
        <v>125465.88</v>
      </c>
      <c r="I153" s="33"/>
      <c r="J153" s="22"/>
      <c r="K153" s="22"/>
      <c r="L153" s="22"/>
      <c r="M153" s="22"/>
      <c r="N153" s="22"/>
      <c r="O153" s="22"/>
      <c r="P153" s="22"/>
      <c r="Q153" s="22"/>
    </row>
    <row r="154" spans="3:17" ht="15" customHeight="1" thickBot="1" x14ac:dyDescent="0.35">
      <c r="D154" s="406" t="s">
        <v>39</v>
      </c>
      <c r="E154" s="56" t="s">
        <v>17</v>
      </c>
      <c r="F154" s="61">
        <v>0.5</v>
      </c>
      <c r="G154" s="57">
        <f>H153</f>
        <v>125465.88</v>
      </c>
      <c r="H154" s="407">
        <f>ROUND(G154*(F154/100),2)</f>
        <v>627.33000000000004</v>
      </c>
      <c r="I154" s="33"/>
      <c r="J154" s="22"/>
      <c r="K154" s="22"/>
      <c r="L154" s="22"/>
      <c r="M154" s="22"/>
      <c r="N154" s="22"/>
      <c r="O154" s="22"/>
      <c r="P154" s="22"/>
      <c r="Q154" s="22"/>
    </row>
    <row r="155" spans="3:17" ht="15" customHeight="1" thickBot="1" x14ac:dyDescent="0.35">
      <c r="D155" s="489" t="s">
        <v>23</v>
      </c>
      <c r="E155" s="490"/>
      <c r="F155" s="490"/>
      <c r="G155" s="491"/>
      <c r="H155" s="379">
        <f>H154</f>
        <v>627.33000000000004</v>
      </c>
      <c r="I155" s="33"/>
      <c r="J155" s="22"/>
      <c r="K155" s="22"/>
      <c r="L155" s="22"/>
      <c r="M155" s="22"/>
      <c r="N155" s="22"/>
      <c r="O155" s="22"/>
      <c r="P155" s="22"/>
      <c r="Q155" s="22"/>
    </row>
    <row r="156" spans="3:17" ht="15" customHeight="1" thickBot="1" x14ac:dyDescent="0.35">
      <c r="D156" s="360" t="s">
        <v>93</v>
      </c>
      <c r="E156" s="22"/>
      <c r="F156" s="22"/>
      <c r="G156" s="22"/>
      <c r="H156" s="361"/>
      <c r="I156" s="22"/>
      <c r="J156" s="22"/>
      <c r="K156" s="22"/>
      <c r="L156" s="22"/>
      <c r="M156" s="22"/>
      <c r="N156" s="22"/>
      <c r="O156" s="22"/>
      <c r="P156" s="22"/>
      <c r="Q156" s="22"/>
    </row>
    <row r="157" spans="3:17" ht="15" customHeight="1" thickBot="1" x14ac:dyDescent="0.35">
      <c r="D157" s="362" t="s">
        <v>6</v>
      </c>
      <c r="E157" s="24" t="s">
        <v>7</v>
      </c>
      <c r="F157" s="24" t="s">
        <v>8</v>
      </c>
      <c r="G157" s="25" t="s">
        <v>9</v>
      </c>
      <c r="H157" s="363" t="s">
        <v>10</v>
      </c>
      <c r="I157" s="55"/>
      <c r="J157" s="22"/>
      <c r="K157" s="22"/>
      <c r="L157" s="22"/>
      <c r="M157" s="22"/>
      <c r="N157" s="22"/>
      <c r="O157" s="22"/>
      <c r="P157" s="22"/>
      <c r="Q157" s="22"/>
    </row>
    <row r="158" spans="3:17" ht="15" customHeight="1" x14ac:dyDescent="0.3">
      <c r="D158" s="406" t="s">
        <v>34</v>
      </c>
      <c r="E158" s="56" t="s">
        <v>35</v>
      </c>
      <c r="F158" s="59">
        <f>F153</f>
        <v>1</v>
      </c>
      <c r="G158" s="63">
        <f>G145</f>
        <v>125465.87515000002</v>
      </c>
      <c r="H158" s="411">
        <f>ROUND(F158*G158,2)</f>
        <v>125465.88</v>
      </c>
      <c r="I158" s="22"/>
      <c r="J158" s="22"/>
      <c r="K158" s="22"/>
      <c r="L158" s="22"/>
      <c r="M158" s="22"/>
      <c r="N158" s="22"/>
      <c r="O158" s="22"/>
      <c r="P158" s="22"/>
      <c r="Q158" s="22"/>
    </row>
    <row r="159" spans="3:17" ht="15" customHeight="1" x14ac:dyDescent="0.3">
      <c r="D159" s="406" t="s">
        <v>114</v>
      </c>
      <c r="E159" s="56" t="s">
        <v>17</v>
      </c>
      <c r="F159" s="59">
        <v>1</v>
      </c>
      <c r="G159" s="57">
        <f>H158</f>
        <v>125465.88</v>
      </c>
      <c r="H159" s="407">
        <f>ROUND((G159*F159)/100,2)</f>
        <v>1254.6600000000001</v>
      </c>
      <c r="I159" s="22"/>
      <c r="J159" s="64"/>
      <c r="K159" s="22"/>
      <c r="L159" s="22"/>
      <c r="M159" s="22"/>
      <c r="N159" s="22"/>
      <c r="O159" s="22"/>
      <c r="P159" s="22"/>
      <c r="Q159" s="22"/>
    </row>
    <row r="160" spans="3:17" ht="15" customHeight="1" x14ac:dyDescent="0.3">
      <c r="D160" s="406" t="s">
        <v>5972</v>
      </c>
      <c r="E160" s="56" t="s">
        <v>5963</v>
      </c>
      <c r="F160" s="59">
        <v>1</v>
      </c>
      <c r="G160" s="57">
        <f>H159/12</f>
        <v>104.55500000000001</v>
      </c>
      <c r="H160" s="407">
        <f>F160*G160</f>
        <v>104.55500000000001</v>
      </c>
      <c r="I160" s="22"/>
      <c r="J160" s="64"/>
      <c r="K160" s="22"/>
      <c r="L160" s="22"/>
      <c r="M160" s="22"/>
      <c r="N160" s="22"/>
      <c r="O160" s="22"/>
      <c r="P160" s="22"/>
      <c r="Q160" s="22"/>
    </row>
    <row r="161" spans="3:21" ht="15" customHeight="1" x14ac:dyDescent="0.3">
      <c r="D161" s="406" t="s">
        <v>85</v>
      </c>
      <c r="E161" s="56"/>
      <c r="F161" s="56"/>
      <c r="G161" s="57"/>
      <c r="H161" s="412"/>
      <c r="I161" s="22"/>
      <c r="J161" s="22"/>
      <c r="K161" s="22"/>
      <c r="L161" s="22"/>
      <c r="M161" s="22"/>
      <c r="N161" s="22"/>
      <c r="O161" s="22"/>
      <c r="P161" s="22"/>
      <c r="Q161" s="22"/>
    </row>
    <row r="162" spans="3:21" ht="15" customHeight="1" x14ac:dyDescent="0.3">
      <c r="D162" s="406" t="s">
        <v>79</v>
      </c>
      <c r="E162" s="56" t="s">
        <v>35</v>
      </c>
      <c r="F162" s="123">
        <v>1</v>
      </c>
      <c r="G162" s="173">
        <v>1650</v>
      </c>
      <c r="H162" s="407">
        <f>F162*G162</f>
        <v>1650</v>
      </c>
      <c r="I162" s="22"/>
      <c r="J162" s="22"/>
      <c r="K162" s="22"/>
      <c r="L162" s="22"/>
      <c r="M162" s="22"/>
      <c r="N162" s="22"/>
      <c r="O162" s="22"/>
      <c r="P162" s="22"/>
      <c r="Q162" s="22"/>
    </row>
    <row r="163" spans="3:21" ht="15" customHeight="1" x14ac:dyDescent="0.3">
      <c r="D163" s="406" t="s">
        <v>80</v>
      </c>
      <c r="E163" s="56" t="s">
        <v>35</v>
      </c>
      <c r="F163" s="59"/>
      <c r="G163" s="57">
        <v>300</v>
      </c>
      <c r="H163" s="407">
        <f>F163*G163</f>
        <v>0</v>
      </c>
      <c r="I163" s="22"/>
      <c r="J163" s="22"/>
      <c r="K163" s="22"/>
      <c r="L163" s="22"/>
      <c r="M163" s="22"/>
      <c r="N163" s="22"/>
      <c r="O163" s="22"/>
      <c r="P163" s="22"/>
      <c r="Q163" s="22"/>
    </row>
    <row r="164" spans="3:21" ht="15" customHeight="1" x14ac:dyDescent="0.3">
      <c r="D164" s="406" t="s">
        <v>88</v>
      </c>
      <c r="E164" s="56"/>
      <c r="F164" s="59"/>
      <c r="G164" s="57"/>
      <c r="H164" s="407">
        <f>SUM(H162:H163)*F145</f>
        <v>1650</v>
      </c>
      <c r="I164" s="22"/>
      <c r="J164" s="22"/>
      <c r="K164" s="22"/>
      <c r="L164" s="22"/>
      <c r="M164" s="22"/>
      <c r="N164" s="22"/>
      <c r="O164" s="22"/>
      <c r="P164" s="22"/>
      <c r="Q164" s="22"/>
    </row>
    <row r="165" spans="3:21" ht="15" customHeight="1" x14ac:dyDescent="0.3">
      <c r="D165" s="406" t="s">
        <v>86</v>
      </c>
      <c r="E165" s="56" t="s">
        <v>87</v>
      </c>
      <c r="F165" s="56"/>
      <c r="G165" s="59">
        <v>80000</v>
      </c>
      <c r="H165" s="407"/>
      <c r="I165" s="22"/>
      <c r="J165" s="22"/>
      <c r="K165" s="22"/>
      <c r="L165" s="22"/>
      <c r="M165" s="22"/>
      <c r="N165" s="22"/>
      <c r="O165" s="22"/>
      <c r="P165" s="22"/>
      <c r="Q165" s="22"/>
    </row>
    <row r="166" spans="3:21" ht="15" customHeight="1" x14ac:dyDescent="0.3">
      <c r="D166" s="406" t="s">
        <v>89</v>
      </c>
      <c r="E166" s="59"/>
      <c r="F166" s="59"/>
      <c r="G166" s="57"/>
      <c r="H166" s="407">
        <f>ROUND(H164/G165,2)</f>
        <v>0.02</v>
      </c>
      <c r="I166" s="22"/>
      <c r="J166" s="22"/>
      <c r="K166" s="22"/>
      <c r="L166" s="22"/>
      <c r="M166" s="22"/>
      <c r="N166" s="22"/>
      <c r="O166" s="22"/>
      <c r="P166" s="22"/>
    </row>
    <row r="167" spans="3:21" ht="15" customHeight="1" x14ac:dyDescent="0.3">
      <c r="D167" s="406" t="s">
        <v>90</v>
      </c>
      <c r="E167" s="56" t="s">
        <v>91</v>
      </c>
      <c r="F167" s="56"/>
      <c r="G167" s="59">
        <f>AVERAGE(J167:K167)</f>
        <v>7.5</v>
      </c>
      <c r="H167" s="407"/>
      <c r="I167" s="22"/>
      <c r="J167" s="22">
        <v>5</v>
      </c>
      <c r="K167" s="22">
        <v>10</v>
      </c>
      <c r="L167" s="22"/>
      <c r="M167" s="22"/>
      <c r="N167" s="22"/>
      <c r="O167" s="22"/>
      <c r="P167" s="22"/>
    </row>
    <row r="168" spans="3:21" ht="15" customHeight="1" x14ac:dyDescent="0.3">
      <c r="D168" s="406" t="s">
        <v>122</v>
      </c>
      <c r="E168" s="56" t="s">
        <v>92</v>
      </c>
      <c r="F168" s="56"/>
      <c r="G168" s="59">
        <f>J168*2*26</f>
        <v>12988.705308376744</v>
      </c>
      <c r="H168" s="407"/>
      <c r="I168" s="22"/>
      <c r="J168" s="84">
        <f>qtd!F25/1000</f>
        <v>249.78279439186045</v>
      </c>
      <c r="K168" s="22">
        <v>12</v>
      </c>
      <c r="L168" s="22" t="s">
        <v>5971</v>
      </c>
      <c r="M168" s="22"/>
      <c r="N168" s="22"/>
      <c r="O168" s="22"/>
      <c r="P168" s="22"/>
    </row>
    <row r="169" spans="3:21" ht="15" customHeight="1" x14ac:dyDescent="0.3">
      <c r="D169" s="406" t="s">
        <v>81</v>
      </c>
      <c r="E169" s="56" t="s">
        <v>11</v>
      </c>
      <c r="F169" s="59"/>
      <c r="G169" s="57" t="s">
        <v>6128</v>
      </c>
      <c r="H169" s="407">
        <f>ROUND(H166*G168,2)</f>
        <v>259.77</v>
      </c>
      <c r="I169" s="22"/>
      <c r="J169" s="84"/>
      <c r="K169" s="22"/>
      <c r="L169" s="22"/>
      <c r="M169" s="22"/>
      <c r="N169" s="22"/>
      <c r="O169" s="22"/>
      <c r="P169" s="22"/>
    </row>
    <row r="170" spans="3:21" ht="15" customHeight="1" x14ac:dyDescent="0.3">
      <c r="D170" s="406"/>
      <c r="E170" s="56"/>
      <c r="F170" s="59"/>
      <c r="G170" s="57"/>
      <c r="H170" s="407"/>
      <c r="I170" s="22"/>
      <c r="J170" s="22"/>
      <c r="K170" s="22"/>
      <c r="L170" s="22"/>
      <c r="M170" s="22"/>
      <c r="N170" s="22"/>
      <c r="O170" s="22"/>
      <c r="P170" s="22"/>
    </row>
    <row r="171" spans="3:21" ht="15" customHeight="1" thickBot="1" x14ac:dyDescent="0.35">
      <c r="D171" s="413" t="s">
        <v>84</v>
      </c>
      <c r="E171" s="56" t="s">
        <v>11</v>
      </c>
      <c r="F171" s="59">
        <v>1</v>
      </c>
      <c r="G171" s="57">
        <f>H160+H169+H164</f>
        <v>2014.325</v>
      </c>
      <c r="H171" s="407">
        <f>ROUND(G171/F171,2)</f>
        <v>2014.33</v>
      </c>
      <c r="I171" s="22"/>
      <c r="J171" s="22"/>
      <c r="K171" s="22"/>
      <c r="L171" s="22"/>
      <c r="M171" s="22"/>
      <c r="N171" s="22"/>
      <c r="O171" s="22"/>
      <c r="P171" s="22"/>
    </row>
    <row r="172" spans="3:21" ht="15" customHeight="1" thickBot="1" x14ac:dyDescent="0.35">
      <c r="D172" s="499" t="s">
        <v>23</v>
      </c>
      <c r="E172" s="500"/>
      <c r="F172" s="500"/>
      <c r="G172" s="501"/>
      <c r="H172" s="372">
        <f>H171</f>
        <v>2014.33</v>
      </c>
      <c r="I172" s="22"/>
      <c r="J172" s="22"/>
      <c r="K172" s="22"/>
      <c r="L172" s="22"/>
      <c r="M172" s="22"/>
      <c r="N172" s="22"/>
      <c r="O172" s="22"/>
      <c r="P172" s="22"/>
      <c r="Q172" s="22"/>
    </row>
    <row r="173" spans="3:21" ht="15" customHeight="1" thickBot="1" x14ac:dyDescent="0.35">
      <c r="D173" s="502"/>
      <c r="E173" s="503"/>
      <c r="F173" s="503"/>
      <c r="G173" s="503"/>
      <c r="H173" s="504"/>
      <c r="I173" s="43"/>
      <c r="J173" s="43"/>
      <c r="K173" s="43"/>
      <c r="L173" s="60"/>
      <c r="M173" s="22"/>
      <c r="N173" s="22"/>
      <c r="O173" s="22"/>
      <c r="P173" s="22"/>
      <c r="Q173" s="22"/>
      <c r="R173" s="22"/>
      <c r="S173" s="22"/>
      <c r="T173" s="22"/>
      <c r="U173" s="22"/>
    </row>
    <row r="174" spans="3:21" ht="15" customHeight="1" thickBot="1" x14ac:dyDescent="0.35">
      <c r="D174" s="414" t="s">
        <v>94</v>
      </c>
      <c r="E174" s="22"/>
      <c r="F174" s="22"/>
      <c r="G174" s="22"/>
      <c r="H174" s="415"/>
      <c r="I174" s="53"/>
      <c r="J174" s="22"/>
      <c r="K174" s="29"/>
      <c r="L174" s="22"/>
      <c r="M174" s="22"/>
      <c r="N174" s="22"/>
      <c r="O174" s="22"/>
      <c r="P174" s="22"/>
      <c r="Q174" s="22"/>
    </row>
    <row r="175" spans="3:21" ht="15" customHeight="1" thickBot="1" x14ac:dyDescent="0.35">
      <c r="D175" s="362" t="s">
        <v>6</v>
      </c>
      <c r="E175" s="24" t="s">
        <v>7</v>
      </c>
      <c r="F175" s="24" t="s">
        <v>8</v>
      </c>
      <c r="G175" s="25" t="s">
        <v>9</v>
      </c>
      <c r="H175" s="363" t="s">
        <v>10</v>
      </c>
      <c r="I175" s="22"/>
      <c r="J175" s="22"/>
      <c r="K175" s="42"/>
      <c r="L175" s="22"/>
      <c r="M175" s="22"/>
      <c r="N175" s="22"/>
      <c r="O175" s="22"/>
      <c r="P175" s="22"/>
      <c r="Q175" s="22"/>
    </row>
    <row r="176" spans="3:21" ht="15" customHeight="1" x14ac:dyDescent="0.3">
      <c r="C176" s="201">
        <v>39</v>
      </c>
      <c r="D176" s="416" t="s">
        <v>78</v>
      </c>
      <c r="E176" s="65" t="s">
        <v>95</v>
      </c>
      <c r="F176" s="65">
        <v>2.6</v>
      </c>
      <c r="G176" s="169">
        <f>VLOOKUP($C176,INSUMOS!$C:$I,6,)</f>
        <v>5.35</v>
      </c>
      <c r="H176" s="417">
        <f>ROUND(G176/F176,2)</f>
        <v>2.06</v>
      </c>
      <c r="I176" s="22"/>
      <c r="J176" s="66">
        <v>3.4929999999999999</v>
      </c>
      <c r="K176" s="67"/>
      <c r="L176" s="47" t="s">
        <v>41</v>
      </c>
      <c r="M176" s="47"/>
      <c r="N176" s="22"/>
      <c r="O176" s="22"/>
      <c r="P176" s="22"/>
      <c r="Q176" s="22"/>
    </row>
    <row r="177" spans="3:17" ht="15" customHeight="1" x14ac:dyDescent="0.3">
      <c r="D177" s="366" t="s">
        <v>123</v>
      </c>
      <c r="E177" s="30" t="s">
        <v>87</v>
      </c>
      <c r="F177" s="81">
        <f>J182*F145</f>
        <v>1200</v>
      </c>
      <c r="G177" s="167">
        <f>H176</f>
        <v>2.06</v>
      </c>
      <c r="H177" s="367">
        <f>ROUND(F177*G177,2)</f>
        <v>2472</v>
      </c>
      <c r="I177" s="29"/>
      <c r="J177" s="32">
        <v>1.75</v>
      </c>
      <c r="K177" s="67"/>
      <c r="L177" s="47" t="s">
        <v>42</v>
      </c>
      <c r="M177" s="47"/>
      <c r="N177" s="22"/>
      <c r="O177" s="22"/>
      <c r="P177" s="22"/>
      <c r="Q177" s="22"/>
    </row>
    <row r="178" spans="3:17" ht="15" customHeight="1" x14ac:dyDescent="0.3">
      <c r="D178" s="366"/>
      <c r="E178" s="30"/>
      <c r="F178" s="30"/>
      <c r="G178" s="32"/>
      <c r="H178" s="367"/>
      <c r="I178" s="53"/>
      <c r="J178" s="22"/>
      <c r="K178" s="29"/>
      <c r="L178" s="47" t="s">
        <v>43</v>
      </c>
      <c r="M178" s="47"/>
      <c r="N178" s="22"/>
      <c r="O178" s="22"/>
      <c r="P178" s="22"/>
      <c r="Q178" s="22"/>
    </row>
    <row r="179" spans="3:17" ht="15" customHeight="1" x14ac:dyDescent="0.3">
      <c r="D179" s="366" t="s">
        <v>96</v>
      </c>
      <c r="E179" s="30" t="s">
        <v>17</v>
      </c>
      <c r="F179" s="78">
        <v>0.03</v>
      </c>
      <c r="G179" s="32">
        <f>H177</f>
        <v>2472</v>
      </c>
      <c r="H179" s="367">
        <f>ROUND((F179*G179),2)</f>
        <v>74.16</v>
      </c>
      <c r="I179" s="53"/>
      <c r="J179" s="22"/>
      <c r="K179" s="29"/>
      <c r="L179" s="47" t="s">
        <v>44</v>
      </c>
      <c r="M179" s="47"/>
      <c r="N179" s="22"/>
      <c r="O179" s="22"/>
      <c r="P179" s="22"/>
      <c r="Q179" s="22"/>
    </row>
    <row r="180" spans="3:17" ht="15" customHeight="1" thickBot="1" x14ac:dyDescent="0.35">
      <c r="D180" s="418"/>
      <c r="E180" s="68"/>
      <c r="F180" s="68"/>
      <c r="G180" s="69"/>
      <c r="H180" s="367"/>
      <c r="I180" s="22"/>
      <c r="J180" s="22"/>
      <c r="K180" s="22"/>
      <c r="L180" s="22"/>
      <c r="M180" s="22"/>
      <c r="N180" s="22"/>
      <c r="O180" s="22"/>
      <c r="P180" s="22"/>
      <c r="Q180" s="22"/>
    </row>
    <row r="181" spans="3:17" ht="15" customHeight="1" thickBot="1" x14ac:dyDescent="0.35">
      <c r="D181" s="489" t="s">
        <v>23</v>
      </c>
      <c r="E181" s="490"/>
      <c r="F181" s="490"/>
      <c r="G181" s="491"/>
      <c r="H181" s="379">
        <f>H177+H179</f>
        <v>2546.16</v>
      </c>
      <c r="I181" s="22"/>
      <c r="J181" s="22"/>
      <c r="K181" s="22"/>
      <c r="L181" s="22"/>
      <c r="M181" s="22"/>
      <c r="N181" s="22"/>
      <c r="O181" s="22"/>
      <c r="P181" s="22"/>
      <c r="Q181" s="22"/>
    </row>
    <row r="182" spans="3:17" ht="15" customHeight="1" thickBot="1" x14ac:dyDescent="0.35">
      <c r="D182" s="502"/>
      <c r="E182" s="503"/>
      <c r="F182" s="503"/>
      <c r="G182" s="503"/>
      <c r="H182" s="504"/>
      <c r="I182" s="22"/>
      <c r="J182" s="84">
        <f>100*12</f>
        <v>1200</v>
      </c>
      <c r="K182" s="84">
        <f>J168/8</f>
        <v>31.222849298982556</v>
      </c>
      <c r="L182" s="22"/>
      <c r="M182" s="505" t="s">
        <v>5975</v>
      </c>
      <c r="N182" s="503"/>
      <c r="O182" s="503"/>
      <c r="P182" s="503"/>
      <c r="Q182" s="506"/>
    </row>
    <row r="183" spans="3:17" ht="30" customHeight="1" thickBot="1" x14ac:dyDescent="0.35">
      <c r="D183" s="492" t="s">
        <v>40</v>
      </c>
      <c r="E183" s="493"/>
      <c r="F183" s="493"/>
      <c r="G183" s="494"/>
      <c r="H183" s="401">
        <f>SUM(H148,H155,H172,H181)</f>
        <v>15643.31</v>
      </c>
      <c r="I183" s="62"/>
      <c r="J183" s="204"/>
      <c r="K183" s="22"/>
      <c r="L183" s="22"/>
      <c r="M183" s="22"/>
      <c r="N183" s="22"/>
      <c r="O183" s="22"/>
      <c r="P183" s="22"/>
      <c r="Q183" s="22"/>
    </row>
    <row r="184" spans="3:17" ht="19.95" customHeight="1" x14ac:dyDescent="0.3">
      <c r="D184" s="495" t="str">
        <f>VLOOKUP(C187,INSUMOS!C:O,3,FALSE)</f>
        <v>CAMINHÃO PIPA - 8 M3</v>
      </c>
      <c r="E184" s="496"/>
      <c r="F184" s="496"/>
      <c r="G184" s="496"/>
      <c r="H184" s="497"/>
      <c r="I184" s="22"/>
      <c r="J184" s="22"/>
      <c r="K184" s="22"/>
      <c r="L184" s="22"/>
      <c r="M184" s="22"/>
      <c r="N184" s="22"/>
      <c r="O184" s="22"/>
      <c r="P184" s="22"/>
      <c r="Q184" s="22"/>
    </row>
    <row r="185" spans="3:17" ht="19.95" customHeight="1" thickBot="1" x14ac:dyDescent="0.35">
      <c r="D185" s="360" t="s">
        <v>33</v>
      </c>
      <c r="E185" s="22"/>
      <c r="F185" s="22"/>
      <c r="G185" s="22"/>
      <c r="H185" s="361"/>
      <c r="I185" s="22"/>
      <c r="J185" s="207">
        <f>H418</f>
        <v>0</v>
      </c>
      <c r="K185" s="22"/>
      <c r="L185" s="22"/>
      <c r="M185" s="22"/>
      <c r="N185" s="22"/>
      <c r="O185" s="22"/>
      <c r="P185" s="22"/>
      <c r="Q185" s="22"/>
    </row>
    <row r="186" spans="3:17" ht="15" customHeight="1" thickBot="1" x14ac:dyDescent="0.35">
      <c r="D186" s="362" t="s">
        <v>6</v>
      </c>
      <c r="E186" s="24" t="s">
        <v>7</v>
      </c>
      <c r="F186" s="24" t="s">
        <v>8</v>
      </c>
      <c r="G186" s="25" t="s">
        <v>9</v>
      </c>
      <c r="H186" s="363" t="s">
        <v>10</v>
      </c>
      <c r="I186" s="62"/>
      <c r="J186" s="22"/>
      <c r="K186" s="22"/>
      <c r="L186" s="22"/>
      <c r="M186" s="22"/>
      <c r="N186" s="22"/>
      <c r="O186" s="22"/>
      <c r="P186" s="22"/>
      <c r="Q186" s="22"/>
    </row>
    <row r="187" spans="3:17" ht="15" customHeight="1" x14ac:dyDescent="0.3">
      <c r="C187" s="201">
        <v>46</v>
      </c>
      <c r="D187" s="406" t="s">
        <v>34</v>
      </c>
      <c r="E187" s="56" t="s">
        <v>35</v>
      </c>
      <c r="F187" s="59"/>
      <c r="G187" s="175">
        <f>J187*(1-$K187)</f>
        <v>116378.9225</v>
      </c>
      <c r="H187" s="407">
        <f>ROUND(F187*G187,2)</f>
        <v>0</v>
      </c>
      <c r="I187" s="85"/>
      <c r="J187" s="63">
        <f>VLOOKUP(C187,INSUMOS!C:I,6,FALSE)</f>
        <v>465515.69</v>
      </c>
      <c r="K187" s="174">
        <v>0.75</v>
      </c>
      <c r="L187" s="22" t="s">
        <v>5978</v>
      </c>
      <c r="M187" s="22"/>
      <c r="N187" s="22"/>
      <c r="O187" s="22"/>
      <c r="P187" s="22"/>
      <c r="Q187" s="22"/>
    </row>
    <row r="188" spans="3:17" ht="15" customHeight="1" x14ac:dyDescent="0.3">
      <c r="D188" s="406" t="s">
        <v>115</v>
      </c>
      <c r="E188" s="56" t="s">
        <v>17</v>
      </c>
      <c r="F188" s="59">
        <v>100</v>
      </c>
      <c r="G188" s="57">
        <f>H187</f>
        <v>0</v>
      </c>
      <c r="H188" s="407">
        <f>ROUND(G188*(F188/100),2)</f>
        <v>0</v>
      </c>
      <c r="I188" s="58"/>
      <c r="J188" s="63">
        <f>J187*(1-$K$146)</f>
        <v>256033.62950000001</v>
      </c>
      <c r="K188" s="174">
        <v>0.45</v>
      </c>
      <c r="L188" s="22" t="s">
        <v>5979</v>
      </c>
      <c r="M188" s="22"/>
      <c r="N188" s="22"/>
      <c r="O188" s="22"/>
      <c r="P188" s="22"/>
      <c r="Q188" s="22"/>
    </row>
    <row r="189" spans="3:17" ht="15" customHeight="1" thickBot="1" x14ac:dyDescent="0.35">
      <c r="D189" s="406" t="s">
        <v>36</v>
      </c>
      <c r="E189" s="56" t="s">
        <v>11</v>
      </c>
      <c r="F189" s="59">
        <v>12</v>
      </c>
      <c r="G189" s="57">
        <f>H188</f>
        <v>0</v>
      </c>
      <c r="H189" s="407">
        <f>ROUND(G189/F189,2)</f>
        <v>0</v>
      </c>
      <c r="I189" s="58"/>
      <c r="J189" s="22"/>
      <c r="K189" s="22"/>
      <c r="L189" s="22"/>
      <c r="M189" s="22"/>
      <c r="N189" s="22"/>
      <c r="O189" s="22"/>
      <c r="P189" s="22"/>
      <c r="Q189" s="22"/>
    </row>
    <row r="190" spans="3:17" ht="15" customHeight="1" thickBot="1" x14ac:dyDescent="0.35">
      <c r="D190" s="499" t="s">
        <v>23</v>
      </c>
      <c r="E190" s="500"/>
      <c r="F190" s="500"/>
      <c r="G190" s="501"/>
      <c r="H190" s="372">
        <f>H189</f>
        <v>0</v>
      </c>
      <c r="I190" s="22"/>
      <c r="J190" s="22"/>
      <c r="K190" s="22"/>
      <c r="L190" s="22"/>
      <c r="M190" s="22"/>
      <c r="N190" s="22"/>
      <c r="O190" s="22"/>
      <c r="P190" s="22"/>
      <c r="Q190" s="22"/>
    </row>
    <row r="191" spans="3:17" ht="15" customHeight="1" thickBot="1" x14ac:dyDescent="0.35">
      <c r="D191" s="507"/>
      <c r="E191" s="508"/>
      <c r="F191" s="508"/>
      <c r="G191" s="508"/>
      <c r="H191" s="509"/>
      <c r="I191" s="22"/>
      <c r="J191" s="22"/>
      <c r="K191" s="22"/>
      <c r="L191" s="22"/>
      <c r="M191" s="22"/>
      <c r="N191" s="22"/>
      <c r="O191" s="22"/>
      <c r="P191" s="22"/>
      <c r="Q191" s="22"/>
    </row>
    <row r="192" spans="3:17" ht="15" customHeight="1" x14ac:dyDescent="0.3">
      <c r="D192" s="408"/>
      <c r="E192" s="409"/>
      <c r="F192" s="409"/>
      <c r="G192" s="409"/>
      <c r="H192" s="410"/>
      <c r="I192" s="58"/>
      <c r="J192" s="58"/>
      <c r="K192" s="58"/>
      <c r="L192" s="58"/>
      <c r="M192" s="58"/>
      <c r="N192" s="58"/>
      <c r="O192" s="58"/>
      <c r="P192" s="58"/>
      <c r="Q192" s="58"/>
    </row>
    <row r="193" spans="4:17" ht="15" customHeight="1" thickBot="1" x14ac:dyDescent="0.35">
      <c r="D193" s="360" t="s">
        <v>37</v>
      </c>
      <c r="E193" s="22"/>
      <c r="F193" s="22"/>
      <c r="G193" s="22"/>
      <c r="H193" s="361"/>
      <c r="I193" s="58"/>
      <c r="J193" s="22"/>
      <c r="K193" s="22"/>
      <c r="L193" s="22"/>
      <c r="M193" s="22"/>
      <c r="N193" s="22"/>
      <c r="O193" s="22"/>
      <c r="P193" s="22"/>
      <c r="Q193" s="22"/>
    </row>
    <row r="194" spans="4:17" ht="15" customHeight="1" thickBot="1" x14ac:dyDescent="0.35">
      <c r="D194" s="362" t="s">
        <v>6</v>
      </c>
      <c r="E194" s="24" t="s">
        <v>7</v>
      </c>
      <c r="F194" s="24" t="s">
        <v>8</v>
      </c>
      <c r="G194" s="25" t="s">
        <v>9</v>
      </c>
      <c r="H194" s="363" t="s">
        <v>10</v>
      </c>
      <c r="I194" s="55"/>
      <c r="J194" s="22"/>
      <c r="K194" s="22"/>
      <c r="L194" s="22"/>
      <c r="M194" s="22"/>
      <c r="N194" s="22"/>
      <c r="O194" s="22"/>
      <c r="P194" s="22"/>
      <c r="Q194" s="22"/>
    </row>
    <row r="195" spans="4:17" ht="15" customHeight="1" x14ac:dyDescent="0.3">
      <c r="D195" s="406" t="s">
        <v>38</v>
      </c>
      <c r="E195" s="56" t="s">
        <v>35</v>
      </c>
      <c r="F195" s="59">
        <f>F187</f>
        <v>0</v>
      </c>
      <c r="G195" s="63">
        <f>G187</f>
        <v>116378.9225</v>
      </c>
      <c r="H195" s="407">
        <f>ROUND(F195*G195,2)</f>
        <v>0</v>
      </c>
      <c r="I195" s="33"/>
      <c r="J195" s="22"/>
      <c r="K195" s="22"/>
      <c r="L195" s="22"/>
      <c r="M195" s="22"/>
      <c r="N195" s="22"/>
      <c r="O195" s="22"/>
      <c r="P195" s="22"/>
      <c r="Q195" s="22"/>
    </row>
    <row r="196" spans="4:17" ht="15" customHeight="1" thickBot="1" x14ac:dyDescent="0.35">
      <c r="D196" s="406" t="s">
        <v>39</v>
      </c>
      <c r="E196" s="56" t="s">
        <v>17</v>
      </c>
      <c r="F196" s="61">
        <v>0.5</v>
      </c>
      <c r="G196" s="57">
        <f>H195</f>
        <v>0</v>
      </c>
      <c r="H196" s="407">
        <f>ROUND(G196*(F196/100),2)</f>
        <v>0</v>
      </c>
      <c r="I196" s="33"/>
      <c r="J196" s="22"/>
      <c r="K196" s="22"/>
      <c r="L196" s="22"/>
      <c r="M196" s="22"/>
      <c r="N196" s="22"/>
      <c r="O196" s="22"/>
      <c r="P196" s="22"/>
      <c r="Q196" s="22"/>
    </row>
    <row r="197" spans="4:17" ht="15" customHeight="1" thickBot="1" x14ac:dyDescent="0.35">
      <c r="D197" s="489" t="s">
        <v>23</v>
      </c>
      <c r="E197" s="490"/>
      <c r="F197" s="490"/>
      <c r="G197" s="491"/>
      <c r="H197" s="379">
        <f>H196</f>
        <v>0</v>
      </c>
      <c r="I197" s="33"/>
      <c r="J197" s="22"/>
      <c r="K197" s="22"/>
      <c r="L197" s="22"/>
      <c r="M197" s="22"/>
      <c r="N197" s="22"/>
      <c r="O197" s="22"/>
      <c r="P197" s="22"/>
      <c r="Q197" s="22"/>
    </row>
    <row r="198" spans="4:17" ht="15" customHeight="1" thickBot="1" x14ac:dyDescent="0.35">
      <c r="D198" s="360" t="s">
        <v>93</v>
      </c>
      <c r="E198" s="22"/>
      <c r="F198" s="22"/>
      <c r="G198" s="22"/>
      <c r="H198" s="361"/>
      <c r="I198" s="22"/>
      <c r="J198" s="22"/>
      <c r="K198" s="22"/>
      <c r="L198" s="22"/>
      <c r="M198" s="22"/>
      <c r="N198" s="22"/>
      <c r="O198" s="22"/>
      <c r="P198" s="22"/>
      <c r="Q198" s="22"/>
    </row>
    <row r="199" spans="4:17" ht="15" customHeight="1" thickBot="1" x14ac:dyDescent="0.35">
      <c r="D199" s="362" t="s">
        <v>6</v>
      </c>
      <c r="E199" s="24" t="s">
        <v>7</v>
      </c>
      <c r="F199" s="24" t="s">
        <v>8</v>
      </c>
      <c r="G199" s="25" t="s">
        <v>9</v>
      </c>
      <c r="H199" s="363" t="s">
        <v>10</v>
      </c>
      <c r="I199" s="55"/>
      <c r="J199" s="22"/>
      <c r="K199" s="22"/>
      <c r="L199" s="22"/>
      <c r="M199" s="22"/>
      <c r="N199" s="22"/>
      <c r="O199" s="22"/>
      <c r="P199" s="22"/>
      <c r="Q199" s="22"/>
    </row>
    <row r="200" spans="4:17" ht="15" customHeight="1" x14ac:dyDescent="0.3">
      <c r="D200" s="406" t="s">
        <v>34</v>
      </c>
      <c r="E200" s="56" t="s">
        <v>35</v>
      </c>
      <c r="F200" s="59">
        <f>F195</f>
        <v>0</v>
      </c>
      <c r="G200" s="63">
        <f>G187</f>
        <v>116378.9225</v>
      </c>
      <c r="H200" s="411">
        <f>ROUND(F200*G200,2)</f>
        <v>0</v>
      </c>
      <c r="I200" s="22"/>
      <c r="J200" s="22"/>
      <c r="K200" s="22"/>
      <c r="L200" s="22"/>
      <c r="M200" s="22"/>
      <c r="N200" s="22"/>
      <c r="O200" s="22"/>
      <c r="P200" s="22"/>
      <c r="Q200" s="22"/>
    </row>
    <row r="201" spans="4:17" ht="15" customHeight="1" x14ac:dyDescent="0.3">
      <c r="D201" s="406" t="s">
        <v>114</v>
      </c>
      <c r="E201" s="56" t="s">
        <v>17</v>
      </c>
      <c r="F201" s="59">
        <v>1</v>
      </c>
      <c r="G201" s="57">
        <f>H200</f>
        <v>0</v>
      </c>
      <c r="H201" s="407">
        <f>ROUND((G201*F201)/100,2)</f>
        <v>0</v>
      </c>
      <c r="I201" s="22"/>
      <c r="J201" s="64"/>
      <c r="K201" s="22"/>
      <c r="L201" s="22"/>
      <c r="M201" s="22"/>
      <c r="N201" s="22"/>
      <c r="O201" s="22"/>
      <c r="P201" s="22"/>
      <c r="Q201" s="22"/>
    </row>
    <row r="202" spans="4:17" ht="15" customHeight="1" x14ac:dyDescent="0.3">
      <c r="D202" s="406" t="s">
        <v>5972</v>
      </c>
      <c r="E202" s="56" t="s">
        <v>5963</v>
      </c>
      <c r="F202" s="59">
        <v>1</v>
      </c>
      <c r="G202" s="57">
        <f>H201/12</f>
        <v>0</v>
      </c>
      <c r="H202" s="407">
        <f>F202*G202</f>
        <v>0</v>
      </c>
      <c r="I202" s="22"/>
      <c r="J202" s="64"/>
      <c r="K202" s="22"/>
      <c r="L202" s="22"/>
      <c r="M202" s="22"/>
      <c r="N202" s="22"/>
      <c r="O202" s="22"/>
      <c r="P202" s="22"/>
      <c r="Q202" s="22"/>
    </row>
    <row r="203" spans="4:17" ht="15" customHeight="1" x14ac:dyDescent="0.3">
      <c r="D203" s="406" t="s">
        <v>85</v>
      </c>
      <c r="E203" s="56"/>
      <c r="F203" s="56"/>
      <c r="G203" s="57"/>
      <c r="H203" s="412"/>
      <c r="I203" s="22"/>
      <c r="J203" s="22"/>
      <c r="K203" s="22"/>
      <c r="L203" s="22"/>
      <c r="M203" s="22"/>
      <c r="N203" s="22"/>
      <c r="O203" s="22"/>
      <c r="P203" s="22"/>
      <c r="Q203" s="22"/>
    </row>
    <row r="204" spans="4:17" ht="15" customHeight="1" x14ac:dyDescent="0.3">
      <c r="D204" s="406" t="s">
        <v>79</v>
      </c>
      <c r="E204" s="56" t="s">
        <v>35</v>
      </c>
      <c r="F204" s="123">
        <v>1</v>
      </c>
      <c r="G204" s="173">
        <v>1650</v>
      </c>
      <c r="H204" s="407">
        <f>F204*G204</f>
        <v>1650</v>
      </c>
      <c r="I204" s="22"/>
      <c r="J204" s="22"/>
      <c r="K204" s="22"/>
      <c r="L204" s="22"/>
      <c r="M204" s="22"/>
      <c r="N204" s="22"/>
      <c r="O204" s="22"/>
      <c r="P204" s="22"/>
      <c r="Q204" s="22"/>
    </row>
    <row r="205" spans="4:17" ht="15" customHeight="1" x14ac:dyDescent="0.3">
      <c r="D205" s="406" t="s">
        <v>80</v>
      </c>
      <c r="E205" s="56" t="s">
        <v>35</v>
      </c>
      <c r="F205" s="59">
        <f>F204*3</f>
        <v>3</v>
      </c>
      <c r="G205" s="57">
        <v>300</v>
      </c>
      <c r="H205" s="407">
        <f>F205*G205</f>
        <v>900</v>
      </c>
      <c r="I205" s="22"/>
      <c r="J205" s="22"/>
      <c r="K205" s="22"/>
      <c r="L205" s="22"/>
      <c r="M205" s="22"/>
      <c r="N205" s="22"/>
      <c r="O205" s="22"/>
      <c r="P205" s="22"/>
      <c r="Q205" s="22"/>
    </row>
    <row r="206" spans="4:17" ht="15" customHeight="1" x14ac:dyDescent="0.3">
      <c r="D206" s="406" t="s">
        <v>88</v>
      </c>
      <c r="E206" s="56"/>
      <c r="F206" s="59"/>
      <c r="G206" s="57"/>
      <c r="H206" s="407">
        <f>SUM(H204:H205)*F195</f>
        <v>0</v>
      </c>
      <c r="I206" s="22"/>
      <c r="J206" s="22"/>
      <c r="K206" s="22"/>
      <c r="L206" s="22"/>
      <c r="M206" s="22"/>
      <c r="N206" s="22"/>
      <c r="O206" s="22"/>
      <c r="P206" s="22"/>
      <c r="Q206" s="22"/>
    </row>
    <row r="207" spans="4:17" ht="15" customHeight="1" x14ac:dyDescent="0.3">
      <c r="D207" s="406" t="s">
        <v>86</v>
      </c>
      <c r="E207" s="56" t="s">
        <v>87</v>
      </c>
      <c r="F207" s="56"/>
      <c r="G207" s="59">
        <v>80000</v>
      </c>
      <c r="H207" s="407"/>
      <c r="I207" s="22"/>
      <c r="J207" s="22"/>
      <c r="K207" s="22"/>
      <c r="L207" s="22"/>
      <c r="M207" s="22"/>
      <c r="N207" s="22"/>
      <c r="O207" s="22"/>
      <c r="P207" s="22"/>
      <c r="Q207" s="22"/>
    </row>
    <row r="208" spans="4:17" ht="15" customHeight="1" x14ac:dyDescent="0.3">
      <c r="D208" s="406" t="s">
        <v>89</v>
      </c>
      <c r="E208" s="59"/>
      <c r="F208" s="59"/>
      <c r="G208" s="57"/>
      <c r="H208" s="407">
        <f>ROUND(H206/G207,2)</f>
        <v>0</v>
      </c>
      <c r="I208" s="22"/>
      <c r="J208" s="22"/>
      <c r="K208" s="22"/>
      <c r="L208" s="22"/>
      <c r="M208" s="22"/>
      <c r="N208" s="22"/>
      <c r="O208" s="22"/>
      <c r="P208" s="22"/>
    </row>
    <row r="209" spans="3:21" ht="15" customHeight="1" x14ac:dyDescent="0.3">
      <c r="D209" s="406" t="s">
        <v>90</v>
      </c>
      <c r="E209" s="56" t="s">
        <v>91</v>
      </c>
      <c r="F209" s="56"/>
      <c r="G209" s="59">
        <f>AVERAGE(J209:K209)</f>
        <v>7.5</v>
      </c>
      <c r="H209" s="407"/>
      <c r="I209" s="22"/>
      <c r="J209" s="22">
        <v>5</v>
      </c>
      <c r="K209" s="22">
        <v>10</v>
      </c>
      <c r="L209" s="22"/>
      <c r="M209" s="22"/>
      <c r="N209" s="22"/>
      <c r="O209" s="22"/>
      <c r="P209" s="22"/>
    </row>
    <row r="210" spans="3:21" ht="15" customHeight="1" x14ac:dyDescent="0.3">
      <c r="D210" s="406" t="s">
        <v>122</v>
      </c>
      <c r="E210" s="56" t="s">
        <v>92</v>
      </c>
      <c r="F210" s="56"/>
      <c r="G210" s="59">
        <f>J210*2*26</f>
        <v>0</v>
      </c>
      <c r="H210" s="407"/>
      <c r="I210" s="22"/>
      <c r="J210" s="84">
        <f>qtd!F67/1000</f>
        <v>0</v>
      </c>
      <c r="K210" s="22">
        <v>12</v>
      </c>
      <c r="L210" s="22" t="s">
        <v>5971</v>
      </c>
      <c r="M210" s="22"/>
      <c r="N210" s="22"/>
      <c r="O210" s="22"/>
      <c r="P210" s="22"/>
    </row>
    <row r="211" spans="3:21" ht="15" customHeight="1" x14ac:dyDescent="0.3">
      <c r="D211" s="406" t="s">
        <v>81</v>
      </c>
      <c r="E211" s="56" t="s">
        <v>11</v>
      </c>
      <c r="F211" s="59"/>
      <c r="G211" s="57"/>
      <c r="H211" s="407">
        <f>ROUND(H208*G210,2)</f>
        <v>0</v>
      </c>
      <c r="I211" s="22"/>
      <c r="J211" s="84"/>
      <c r="K211" s="22"/>
      <c r="L211" s="22"/>
      <c r="M211" s="22"/>
      <c r="N211" s="22"/>
      <c r="O211" s="22"/>
      <c r="P211" s="22"/>
    </row>
    <row r="212" spans="3:21" ht="15" customHeight="1" x14ac:dyDescent="0.3">
      <c r="D212" s="406"/>
      <c r="E212" s="56"/>
      <c r="F212" s="59"/>
      <c r="G212" s="57"/>
      <c r="H212" s="407"/>
      <c r="I212" s="22"/>
      <c r="J212" s="22"/>
      <c r="K212" s="22"/>
      <c r="L212" s="22"/>
      <c r="M212" s="22"/>
      <c r="N212" s="22"/>
      <c r="O212" s="22"/>
      <c r="P212" s="22"/>
    </row>
    <row r="213" spans="3:21" ht="15" customHeight="1" thickBot="1" x14ac:dyDescent="0.35">
      <c r="D213" s="413" t="s">
        <v>84</v>
      </c>
      <c r="E213" s="56" t="s">
        <v>11</v>
      </c>
      <c r="F213" s="59">
        <v>1</v>
      </c>
      <c r="G213" s="57">
        <f>H202+H211+H206</f>
        <v>0</v>
      </c>
      <c r="H213" s="407">
        <f>ROUND(G213/F213,2)</f>
        <v>0</v>
      </c>
      <c r="I213" s="22"/>
      <c r="J213" s="22"/>
      <c r="K213" s="22"/>
      <c r="L213" s="22"/>
      <c r="M213" s="22"/>
      <c r="N213" s="22"/>
      <c r="O213" s="22"/>
      <c r="P213" s="22"/>
    </row>
    <row r="214" spans="3:21" ht="15" customHeight="1" thickBot="1" x14ac:dyDescent="0.35">
      <c r="D214" s="499" t="s">
        <v>23</v>
      </c>
      <c r="E214" s="500"/>
      <c r="F214" s="500"/>
      <c r="G214" s="501"/>
      <c r="H214" s="372">
        <f>H213</f>
        <v>0</v>
      </c>
      <c r="I214" s="22"/>
      <c r="J214" s="22"/>
      <c r="K214" s="22"/>
      <c r="L214" s="22"/>
      <c r="M214" s="22"/>
      <c r="N214" s="22"/>
      <c r="O214" s="22"/>
      <c r="P214" s="22"/>
      <c r="Q214" s="22"/>
    </row>
    <row r="215" spans="3:21" ht="15" customHeight="1" thickBot="1" x14ac:dyDescent="0.35">
      <c r="D215" s="502"/>
      <c r="E215" s="503"/>
      <c r="F215" s="503"/>
      <c r="G215" s="503"/>
      <c r="H215" s="504"/>
      <c r="I215" s="43"/>
      <c r="J215" s="43"/>
      <c r="K215" s="43"/>
      <c r="L215" s="60"/>
      <c r="M215" s="22"/>
      <c r="N215" s="22"/>
      <c r="O215" s="22"/>
      <c r="P215" s="22"/>
      <c r="Q215" s="22"/>
      <c r="R215" s="22"/>
      <c r="S215" s="22"/>
      <c r="T215" s="22"/>
      <c r="U215" s="22"/>
    </row>
    <row r="216" spans="3:21" ht="15" customHeight="1" thickBot="1" x14ac:dyDescent="0.35">
      <c r="D216" s="414" t="s">
        <v>94</v>
      </c>
      <c r="E216" s="22"/>
      <c r="F216" s="22"/>
      <c r="G216" s="22"/>
      <c r="H216" s="415"/>
      <c r="I216" s="53"/>
      <c r="J216" s="22"/>
      <c r="K216" s="29"/>
      <c r="L216" s="22"/>
      <c r="M216" s="22"/>
      <c r="N216" s="22"/>
      <c r="O216" s="22"/>
      <c r="P216" s="22"/>
      <c r="Q216" s="22"/>
    </row>
    <row r="217" spans="3:21" ht="15" customHeight="1" thickBot="1" x14ac:dyDescent="0.35">
      <c r="D217" s="362" t="s">
        <v>6</v>
      </c>
      <c r="E217" s="24" t="s">
        <v>7</v>
      </c>
      <c r="F217" s="24" t="s">
        <v>8</v>
      </c>
      <c r="G217" s="25" t="s">
        <v>9</v>
      </c>
      <c r="H217" s="363" t="s">
        <v>10</v>
      </c>
      <c r="I217" s="22"/>
      <c r="J217" s="22"/>
      <c r="K217" s="42"/>
      <c r="L217" s="22"/>
      <c r="M217" s="22"/>
      <c r="N217" s="22"/>
      <c r="O217" s="22"/>
      <c r="P217" s="22"/>
      <c r="Q217" s="22"/>
    </row>
    <row r="218" spans="3:21" ht="15" customHeight="1" x14ac:dyDescent="0.3">
      <c r="C218" s="201">
        <v>39</v>
      </c>
      <c r="D218" s="416" t="s">
        <v>78</v>
      </c>
      <c r="E218" s="65" t="s">
        <v>95</v>
      </c>
      <c r="F218" s="65">
        <v>2.6</v>
      </c>
      <c r="G218" s="169">
        <f>VLOOKUP($C218,INSUMOS!$C:$I,6,)</f>
        <v>5.35</v>
      </c>
      <c r="H218" s="417">
        <f>ROUND(G218/F218,2)</f>
        <v>2.06</v>
      </c>
      <c r="I218" s="22"/>
      <c r="J218" s="66">
        <v>3.4929999999999999</v>
      </c>
      <c r="K218" s="67"/>
      <c r="L218" s="47" t="s">
        <v>41</v>
      </c>
      <c r="M218" s="47"/>
      <c r="N218" s="22"/>
      <c r="O218" s="22"/>
      <c r="P218" s="22"/>
      <c r="Q218" s="22"/>
    </row>
    <row r="219" spans="3:21" ht="15" customHeight="1" x14ac:dyDescent="0.3">
      <c r="D219" s="366" t="s">
        <v>123</v>
      </c>
      <c r="E219" s="30" t="s">
        <v>87</v>
      </c>
      <c r="F219" s="81">
        <f>J224*F187</f>
        <v>0</v>
      </c>
      <c r="G219" s="167">
        <f>H218</f>
        <v>2.06</v>
      </c>
      <c r="H219" s="367">
        <f>ROUND(F219*G219,2)</f>
        <v>0</v>
      </c>
      <c r="I219" s="29"/>
      <c r="J219" s="32">
        <v>1.75</v>
      </c>
      <c r="K219" s="67"/>
      <c r="L219" s="47" t="s">
        <v>42</v>
      </c>
      <c r="M219" s="47"/>
      <c r="N219" s="22"/>
      <c r="O219" s="22"/>
      <c r="P219" s="22"/>
      <c r="Q219" s="22"/>
    </row>
    <row r="220" spans="3:21" ht="15" customHeight="1" x14ac:dyDescent="0.3">
      <c r="D220" s="366"/>
      <c r="E220" s="30"/>
      <c r="F220" s="30"/>
      <c r="G220" s="32"/>
      <c r="H220" s="367"/>
      <c r="I220" s="53"/>
      <c r="J220" s="22"/>
      <c r="K220" s="29"/>
      <c r="L220" s="47" t="s">
        <v>43</v>
      </c>
      <c r="M220" s="47"/>
      <c r="N220" s="22"/>
      <c r="O220" s="22"/>
      <c r="P220" s="22"/>
      <c r="Q220" s="22"/>
    </row>
    <row r="221" spans="3:21" ht="15" customHeight="1" x14ac:dyDescent="0.3">
      <c r="D221" s="366" t="s">
        <v>96</v>
      </c>
      <c r="E221" s="30" t="s">
        <v>17</v>
      </c>
      <c r="F221" s="78">
        <v>0.03</v>
      </c>
      <c r="G221" s="32">
        <f>H219</f>
        <v>0</v>
      </c>
      <c r="H221" s="367">
        <f>ROUND((F221*G221),2)</f>
        <v>0</v>
      </c>
      <c r="I221" s="53"/>
      <c r="J221" s="22"/>
      <c r="K221" s="29"/>
      <c r="L221" s="47" t="s">
        <v>44</v>
      </c>
      <c r="M221" s="47"/>
      <c r="N221" s="22"/>
      <c r="O221" s="22"/>
      <c r="P221" s="22"/>
      <c r="Q221" s="22"/>
    </row>
    <row r="222" spans="3:21" ht="15" customHeight="1" thickBot="1" x14ac:dyDescent="0.35">
      <c r="D222" s="418"/>
      <c r="E222" s="68"/>
      <c r="F222" s="68"/>
      <c r="G222" s="69"/>
      <c r="H222" s="367"/>
      <c r="I222" s="22"/>
      <c r="J222" s="22"/>
      <c r="K222" s="22"/>
      <c r="L222" s="22"/>
      <c r="M222" s="22"/>
      <c r="N222" s="22"/>
      <c r="O222" s="22"/>
      <c r="P222" s="22"/>
      <c r="Q222" s="22"/>
    </row>
    <row r="223" spans="3:21" ht="15" customHeight="1" thickBot="1" x14ac:dyDescent="0.35">
      <c r="D223" s="489" t="s">
        <v>23</v>
      </c>
      <c r="E223" s="490"/>
      <c r="F223" s="490"/>
      <c r="G223" s="491"/>
      <c r="H223" s="379">
        <f>H219+H221</f>
        <v>0</v>
      </c>
      <c r="I223" s="22"/>
      <c r="J223" s="22"/>
      <c r="K223" s="22"/>
      <c r="L223" s="22"/>
      <c r="M223" s="22"/>
      <c r="N223" s="22"/>
      <c r="O223" s="22"/>
      <c r="P223" s="22"/>
      <c r="Q223" s="22"/>
    </row>
    <row r="224" spans="3:21" ht="15" customHeight="1" thickBot="1" x14ac:dyDescent="0.35">
      <c r="D224" s="502"/>
      <c r="E224" s="503"/>
      <c r="F224" s="503"/>
      <c r="G224" s="503"/>
      <c r="H224" s="504"/>
      <c r="I224" s="22"/>
      <c r="J224" s="84">
        <f>(J168*1*12)*20%</f>
        <v>599.47870654046517</v>
      </c>
      <c r="K224" s="84">
        <f>J210/8</f>
        <v>0</v>
      </c>
      <c r="L224" s="22"/>
      <c r="M224" s="505" t="s">
        <v>5975</v>
      </c>
      <c r="N224" s="503"/>
      <c r="O224" s="503"/>
      <c r="P224" s="503"/>
      <c r="Q224" s="506"/>
    </row>
    <row r="225" spans="3:17" ht="30" customHeight="1" thickBot="1" x14ac:dyDescent="0.35">
      <c r="D225" s="492" t="s">
        <v>40</v>
      </c>
      <c r="E225" s="493"/>
      <c r="F225" s="493"/>
      <c r="G225" s="494"/>
      <c r="H225" s="401">
        <f>SUM(H190,H197,H214,H223)</f>
        <v>0</v>
      </c>
      <c r="I225" s="62"/>
      <c r="J225" s="22"/>
      <c r="K225" s="22"/>
      <c r="L225" s="22"/>
      <c r="M225" s="22"/>
      <c r="N225" s="22"/>
      <c r="O225" s="22"/>
      <c r="P225" s="22"/>
      <c r="Q225" s="22"/>
    </row>
    <row r="226" spans="3:17" ht="19.95" customHeight="1" x14ac:dyDescent="0.3">
      <c r="D226" s="495" t="str">
        <f>VLOOKUP(C229,INSUMOS!C:O,3,FALSE)</f>
        <v>CAMINHÃO POLIGUINDASTE</v>
      </c>
      <c r="E226" s="496"/>
      <c r="F226" s="496"/>
      <c r="G226" s="496"/>
      <c r="H226" s="497"/>
      <c r="I226" s="22"/>
      <c r="J226" s="22"/>
      <c r="K226" s="22"/>
      <c r="L226" s="22"/>
      <c r="M226" s="22"/>
      <c r="N226" s="22"/>
      <c r="O226" s="22"/>
      <c r="P226" s="22"/>
      <c r="Q226" s="22"/>
    </row>
    <row r="227" spans="3:17" ht="19.95" customHeight="1" thickBot="1" x14ac:dyDescent="0.35">
      <c r="D227" s="360" t="s">
        <v>33</v>
      </c>
      <c r="E227" s="22"/>
      <c r="F227" s="22"/>
      <c r="G227" s="22"/>
      <c r="H227" s="361"/>
      <c r="I227" s="22"/>
      <c r="J227" s="207">
        <f>H460</f>
        <v>0</v>
      </c>
      <c r="K227" s="22"/>
      <c r="L227" s="22"/>
      <c r="M227" s="22"/>
      <c r="N227" s="22"/>
      <c r="O227" s="22"/>
      <c r="P227" s="22"/>
      <c r="Q227" s="22"/>
    </row>
    <row r="228" spans="3:17" ht="15" customHeight="1" thickBot="1" x14ac:dyDescent="0.35">
      <c r="D228" s="362" t="s">
        <v>6</v>
      </c>
      <c r="E228" s="24" t="s">
        <v>7</v>
      </c>
      <c r="F228" s="24" t="s">
        <v>8</v>
      </c>
      <c r="G228" s="25" t="s">
        <v>9</v>
      </c>
      <c r="H228" s="363" t="s">
        <v>10</v>
      </c>
      <c r="I228" s="62"/>
      <c r="J228" s="22"/>
      <c r="K228" s="22"/>
      <c r="L228" s="22"/>
      <c r="M228" s="22"/>
      <c r="N228" s="22"/>
      <c r="O228" s="22"/>
      <c r="P228" s="22"/>
      <c r="Q228" s="22"/>
    </row>
    <row r="229" spans="3:17" ht="15" customHeight="1" x14ac:dyDescent="0.3">
      <c r="C229" s="201">
        <v>61</v>
      </c>
      <c r="D229" s="406" t="s">
        <v>34</v>
      </c>
      <c r="E229" s="56" t="s">
        <v>35</v>
      </c>
      <c r="F229" s="59"/>
      <c r="G229" s="175">
        <f>J229*(1-$K229)</f>
        <v>116378.9225</v>
      </c>
      <c r="H229" s="407">
        <f>ROUND(F229*G229,2)</f>
        <v>0</v>
      </c>
      <c r="I229" s="85"/>
      <c r="J229" s="63">
        <f>VLOOKUP(C229,INSUMOS!C:I,6,FALSE)</f>
        <v>465515.69</v>
      </c>
      <c r="K229" s="174">
        <v>0.75</v>
      </c>
      <c r="L229" s="22" t="s">
        <v>5978</v>
      </c>
      <c r="M229" s="22"/>
      <c r="N229" s="22"/>
      <c r="O229" s="22"/>
      <c r="P229" s="22"/>
      <c r="Q229" s="22"/>
    </row>
    <row r="230" spans="3:17" ht="15" customHeight="1" x14ac:dyDescent="0.3">
      <c r="D230" s="406" t="s">
        <v>115</v>
      </c>
      <c r="E230" s="56" t="s">
        <v>17</v>
      </c>
      <c r="F230" s="59">
        <v>100</v>
      </c>
      <c r="G230" s="57">
        <f>H229</f>
        <v>0</v>
      </c>
      <c r="H230" s="407">
        <f>ROUND(G230*(F230/100),2)</f>
        <v>0</v>
      </c>
      <c r="I230" s="58"/>
      <c r="J230" s="63">
        <f>J229*(1-$K$146)</f>
        <v>256033.62950000001</v>
      </c>
      <c r="K230" s="174">
        <v>0.45</v>
      </c>
      <c r="L230" s="22" t="s">
        <v>5979</v>
      </c>
      <c r="M230" s="22"/>
      <c r="N230" s="22"/>
      <c r="O230" s="22"/>
      <c r="P230" s="22"/>
      <c r="Q230" s="22"/>
    </row>
    <row r="231" spans="3:17" ht="15" customHeight="1" thickBot="1" x14ac:dyDescent="0.35">
      <c r="D231" s="406" t="s">
        <v>36</v>
      </c>
      <c r="E231" s="56" t="s">
        <v>11</v>
      </c>
      <c r="F231" s="59">
        <v>12</v>
      </c>
      <c r="G231" s="57">
        <f>H230</f>
        <v>0</v>
      </c>
      <c r="H231" s="407">
        <f>ROUND(G231/F231,2)</f>
        <v>0</v>
      </c>
      <c r="I231" s="58"/>
      <c r="J231" s="22"/>
      <c r="K231" s="22"/>
      <c r="L231" s="22"/>
      <c r="M231" s="22"/>
      <c r="N231" s="22"/>
      <c r="O231" s="22"/>
      <c r="P231" s="22"/>
      <c r="Q231" s="22"/>
    </row>
    <row r="232" spans="3:17" ht="15" customHeight="1" thickBot="1" x14ac:dyDescent="0.35">
      <c r="D232" s="499" t="s">
        <v>23</v>
      </c>
      <c r="E232" s="500"/>
      <c r="F232" s="500"/>
      <c r="G232" s="501"/>
      <c r="H232" s="372">
        <f>H231</f>
        <v>0</v>
      </c>
      <c r="I232" s="22"/>
      <c r="J232" s="22"/>
      <c r="K232" s="22"/>
      <c r="L232" s="22"/>
      <c r="M232" s="22"/>
      <c r="N232" s="22"/>
      <c r="O232" s="22"/>
      <c r="P232" s="22"/>
      <c r="Q232" s="22"/>
    </row>
    <row r="233" spans="3:17" ht="15" customHeight="1" thickBot="1" x14ac:dyDescent="0.35">
      <c r="D233" s="507"/>
      <c r="E233" s="508"/>
      <c r="F233" s="508"/>
      <c r="G233" s="508"/>
      <c r="H233" s="509"/>
      <c r="I233" s="22"/>
      <c r="J233" s="22"/>
      <c r="K233" s="22"/>
      <c r="L233" s="22"/>
      <c r="M233" s="22"/>
      <c r="N233" s="22"/>
      <c r="O233" s="22"/>
      <c r="P233" s="22"/>
      <c r="Q233" s="22"/>
    </row>
    <row r="234" spans="3:17" ht="15" customHeight="1" x14ac:dyDescent="0.3">
      <c r="D234" s="408"/>
      <c r="E234" s="409"/>
      <c r="F234" s="409"/>
      <c r="G234" s="409"/>
      <c r="H234" s="410"/>
      <c r="I234" s="58"/>
      <c r="J234" s="58"/>
      <c r="K234" s="58"/>
      <c r="L234" s="58"/>
      <c r="M234" s="58"/>
      <c r="N234" s="58"/>
      <c r="O234" s="58"/>
      <c r="P234" s="58"/>
      <c r="Q234" s="58"/>
    </row>
    <row r="235" spans="3:17" ht="15" customHeight="1" thickBot="1" x14ac:dyDescent="0.35">
      <c r="D235" s="360" t="s">
        <v>37</v>
      </c>
      <c r="E235" s="22"/>
      <c r="F235" s="22"/>
      <c r="G235" s="22"/>
      <c r="H235" s="361"/>
      <c r="I235" s="58"/>
      <c r="J235" s="22"/>
      <c r="K235" s="22"/>
      <c r="L235" s="22"/>
      <c r="M235" s="22"/>
      <c r="N235" s="22"/>
      <c r="O235" s="22"/>
      <c r="P235" s="22"/>
      <c r="Q235" s="22"/>
    </row>
    <row r="236" spans="3:17" ht="15" customHeight="1" thickBot="1" x14ac:dyDescent="0.35">
      <c r="D236" s="362" t="s">
        <v>6</v>
      </c>
      <c r="E236" s="24" t="s">
        <v>7</v>
      </c>
      <c r="F236" s="24" t="s">
        <v>8</v>
      </c>
      <c r="G236" s="25" t="s">
        <v>9</v>
      </c>
      <c r="H236" s="363" t="s">
        <v>10</v>
      </c>
      <c r="I236" s="55"/>
      <c r="J236" s="22"/>
      <c r="K236" s="22"/>
      <c r="L236" s="22"/>
      <c r="M236" s="22"/>
      <c r="N236" s="22"/>
      <c r="O236" s="22"/>
      <c r="P236" s="22"/>
      <c r="Q236" s="22"/>
    </row>
    <row r="237" spans="3:17" ht="15" customHeight="1" x14ac:dyDescent="0.3">
      <c r="D237" s="406" t="s">
        <v>38</v>
      </c>
      <c r="E237" s="56" t="s">
        <v>35</v>
      </c>
      <c r="F237" s="59">
        <f>F229</f>
        <v>0</v>
      </c>
      <c r="G237" s="63">
        <f>G229</f>
        <v>116378.9225</v>
      </c>
      <c r="H237" s="407">
        <f>ROUND(F237*G237,2)</f>
        <v>0</v>
      </c>
      <c r="I237" s="33"/>
      <c r="J237" s="22"/>
      <c r="K237" s="22"/>
      <c r="L237" s="22"/>
      <c r="M237" s="22"/>
      <c r="N237" s="22"/>
      <c r="O237" s="22"/>
      <c r="P237" s="22"/>
      <c r="Q237" s="22"/>
    </row>
    <row r="238" spans="3:17" ht="15" customHeight="1" thickBot="1" x14ac:dyDescent="0.35">
      <c r="D238" s="406" t="s">
        <v>39</v>
      </c>
      <c r="E238" s="56" t="s">
        <v>17</v>
      </c>
      <c r="F238" s="61">
        <v>0.5</v>
      </c>
      <c r="G238" s="57">
        <f>H237</f>
        <v>0</v>
      </c>
      <c r="H238" s="407">
        <f>ROUND(G238*(F238/100),2)</f>
        <v>0</v>
      </c>
      <c r="I238" s="33"/>
      <c r="J238" s="22"/>
      <c r="K238" s="22"/>
      <c r="L238" s="22"/>
      <c r="M238" s="22"/>
      <c r="N238" s="22"/>
      <c r="O238" s="22"/>
      <c r="P238" s="22"/>
      <c r="Q238" s="22"/>
    </row>
    <row r="239" spans="3:17" ht="15" customHeight="1" thickBot="1" x14ac:dyDescent="0.35">
      <c r="D239" s="489" t="s">
        <v>23</v>
      </c>
      <c r="E239" s="490"/>
      <c r="F239" s="490"/>
      <c r="G239" s="491"/>
      <c r="H239" s="379">
        <f>H238</f>
        <v>0</v>
      </c>
      <c r="I239" s="33"/>
      <c r="J239" s="22"/>
      <c r="K239" s="22"/>
      <c r="L239" s="22"/>
      <c r="M239" s="22"/>
      <c r="N239" s="22"/>
      <c r="O239" s="22"/>
      <c r="P239" s="22"/>
      <c r="Q239" s="22"/>
    </row>
    <row r="240" spans="3:17" ht="15" customHeight="1" thickBot="1" x14ac:dyDescent="0.35">
      <c r="D240" s="360" t="s">
        <v>93</v>
      </c>
      <c r="E240" s="22"/>
      <c r="F240" s="22"/>
      <c r="G240" s="22"/>
      <c r="H240" s="361"/>
      <c r="I240" s="22"/>
      <c r="J240" s="22"/>
      <c r="K240" s="22"/>
      <c r="L240" s="22"/>
      <c r="M240" s="22"/>
      <c r="N240" s="22"/>
      <c r="O240" s="22"/>
      <c r="P240" s="22"/>
      <c r="Q240" s="22"/>
    </row>
    <row r="241" spans="4:17" ht="15" customHeight="1" thickBot="1" x14ac:dyDescent="0.35">
      <c r="D241" s="362" t="s">
        <v>6</v>
      </c>
      <c r="E241" s="24" t="s">
        <v>7</v>
      </c>
      <c r="F241" s="24" t="s">
        <v>8</v>
      </c>
      <c r="G241" s="25" t="s">
        <v>9</v>
      </c>
      <c r="H241" s="363" t="s">
        <v>10</v>
      </c>
      <c r="I241" s="55"/>
      <c r="J241" s="22"/>
      <c r="K241" s="22"/>
      <c r="L241" s="22"/>
      <c r="M241" s="22"/>
      <c r="N241" s="22"/>
      <c r="O241" s="22"/>
      <c r="P241" s="22"/>
      <c r="Q241" s="22"/>
    </row>
    <row r="242" spans="4:17" ht="15" customHeight="1" x14ac:dyDescent="0.3">
      <c r="D242" s="406" t="s">
        <v>34</v>
      </c>
      <c r="E242" s="56" t="s">
        <v>35</v>
      </c>
      <c r="F242" s="59">
        <f>F237</f>
        <v>0</v>
      </c>
      <c r="G242" s="63">
        <f>G229</f>
        <v>116378.9225</v>
      </c>
      <c r="H242" s="411">
        <f>ROUND(F242*G242,2)</f>
        <v>0</v>
      </c>
      <c r="I242" s="22"/>
      <c r="J242" s="22"/>
      <c r="K242" s="22"/>
      <c r="L242" s="22"/>
      <c r="M242" s="22"/>
      <c r="N242" s="22"/>
      <c r="O242" s="22"/>
      <c r="P242" s="22"/>
      <c r="Q242" s="22"/>
    </row>
    <row r="243" spans="4:17" ht="15" customHeight="1" x14ac:dyDescent="0.3">
      <c r="D243" s="406" t="s">
        <v>114</v>
      </c>
      <c r="E243" s="56" t="s">
        <v>17</v>
      </c>
      <c r="F243" s="59">
        <v>1</v>
      </c>
      <c r="G243" s="57">
        <f>H242</f>
        <v>0</v>
      </c>
      <c r="H243" s="407">
        <f>ROUND((G243*F243)/100,2)</f>
        <v>0</v>
      </c>
      <c r="I243" s="22"/>
      <c r="J243" s="64"/>
      <c r="K243" s="22"/>
      <c r="L243" s="22"/>
      <c r="M243" s="22"/>
      <c r="N243" s="22"/>
      <c r="O243" s="22"/>
      <c r="P243" s="22"/>
      <c r="Q243" s="22"/>
    </row>
    <row r="244" spans="4:17" ht="15" customHeight="1" x14ac:dyDescent="0.3">
      <c r="D244" s="406" t="s">
        <v>5972</v>
      </c>
      <c r="E244" s="56" t="s">
        <v>5963</v>
      </c>
      <c r="F244" s="59">
        <v>1</v>
      </c>
      <c r="G244" s="57">
        <f>H243/12</f>
        <v>0</v>
      </c>
      <c r="H244" s="407">
        <f>F244*G244</f>
        <v>0</v>
      </c>
      <c r="I244" s="22"/>
      <c r="J244" s="64"/>
      <c r="K244" s="22"/>
      <c r="L244" s="22"/>
      <c r="M244" s="22"/>
      <c r="N244" s="22"/>
      <c r="O244" s="22"/>
      <c r="P244" s="22"/>
      <c r="Q244" s="22"/>
    </row>
    <row r="245" spans="4:17" ht="15" customHeight="1" x14ac:dyDescent="0.3">
      <c r="D245" s="406" t="s">
        <v>85</v>
      </c>
      <c r="E245" s="56"/>
      <c r="F245" s="56"/>
      <c r="G245" s="57"/>
      <c r="H245" s="412"/>
      <c r="I245" s="22"/>
      <c r="J245" s="22"/>
      <c r="K245" s="22"/>
      <c r="L245" s="22"/>
      <c r="M245" s="22"/>
      <c r="N245" s="22"/>
      <c r="O245" s="22"/>
      <c r="P245" s="22"/>
      <c r="Q245" s="22"/>
    </row>
    <row r="246" spans="4:17" ht="15" customHeight="1" x14ac:dyDescent="0.3">
      <c r="D246" s="406" t="s">
        <v>79</v>
      </c>
      <c r="E246" s="56" t="s">
        <v>35</v>
      </c>
      <c r="F246" s="123">
        <v>1</v>
      </c>
      <c r="G246" s="173">
        <v>1650</v>
      </c>
      <c r="H246" s="407">
        <f>F246*G246</f>
        <v>1650</v>
      </c>
      <c r="I246" s="22"/>
      <c r="J246" s="22"/>
      <c r="K246" s="22"/>
      <c r="L246" s="22"/>
      <c r="M246" s="22"/>
      <c r="N246" s="22"/>
      <c r="O246" s="22"/>
      <c r="P246" s="22"/>
      <c r="Q246" s="22"/>
    </row>
    <row r="247" spans="4:17" ht="15" customHeight="1" x14ac:dyDescent="0.3">
      <c r="D247" s="406" t="s">
        <v>80</v>
      </c>
      <c r="E247" s="56" t="s">
        <v>35</v>
      </c>
      <c r="F247" s="59">
        <f>F246*3</f>
        <v>3</v>
      </c>
      <c r="G247" s="57">
        <v>300</v>
      </c>
      <c r="H247" s="407">
        <f>F247*G247</f>
        <v>900</v>
      </c>
      <c r="I247" s="22"/>
      <c r="J247" s="22"/>
      <c r="K247" s="22"/>
      <c r="L247" s="22"/>
      <c r="M247" s="22"/>
      <c r="N247" s="22"/>
      <c r="O247" s="22"/>
      <c r="P247" s="22"/>
      <c r="Q247" s="22"/>
    </row>
    <row r="248" spans="4:17" ht="15" customHeight="1" x14ac:dyDescent="0.3">
      <c r="D248" s="406" t="s">
        <v>88</v>
      </c>
      <c r="E248" s="56"/>
      <c r="F248" s="59"/>
      <c r="G248" s="57"/>
      <c r="H248" s="407">
        <f>SUM(H246:H247)*F237</f>
        <v>0</v>
      </c>
      <c r="I248" s="22"/>
      <c r="J248" s="22"/>
      <c r="K248" s="22"/>
      <c r="L248" s="22"/>
      <c r="M248" s="22"/>
      <c r="N248" s="22"/>
      <c r="O248" s="22"/>
      <c r="P248" s="22"/>
      <c r="Q248" s="22"/>
    </row>
    <row r="249" spans="4:17" ht="15" customHeight="1" x14ac:dyDescent="0.3">
      <c r="D249" s="406" t="s">
        <v>86</v>
      </c>
      <c r="E249" s="56" t="s">
        <v>87</v>
      </c>
      <c r="F249" s="56"/>
      <c r="G249" s="59">
        <v>80000</v>
      </c>
      <c r="H249" s="407"/>
      <c r="I249" s="22"/>
      <c r="J249" s="22"/>
      <c r="K249" s="22"/>
      <c r="L249" s="22"/>
      <c r="M249" s="22"/>
      <c r="N249" s="22"/>
      <c r="O249" s="22"/>
      <c r="P249" s="22"/>
      <c r="Q249" s="22"/>
    </row>
    <row r="250" spans="4:17" ht="15" customHeight="1" x14ac:dyDescent="0.3">
      <c r="D250" s="406" t="s">
        <v>89</v>
      </c>
      <c r="E250" s="59"/>
      <c r="F250" s="59"/>
      <c r="G250" s="57"/>
      <c r="H250" s="407">
        <f>ROUND(H248/G249,2)</f>
        <v>0</v>
      </c>
      <c r="I250" s="22"/>
      <c r="J250" s="22"/>
      <c r="K250" s="22"/>
      <c r="L250" s="22"/>
      <c r="M250" s="22"/>
      <c r="N250" s="22"/>
      <c r="O250" s="22"/>
      <c r="P250" s="22"/>
    </row>
    <row r="251" spans="4:17" ht="15" customHeight="1" x14ac:dyDescent="0.3">
      <c r="D251" s="406" t="s">
        <v>90</v>
      </c>
      <c r="E251" s="56" t="s">
        <v>91</v>
      </c>
      <c r="F251" s="56"/>
      <c r="G251" s="59">
        <f>AVERAGE(J251:K251)</f>
        <v>7.5</v>
      </c>
      <c r="H251" s="407"/>
      <c r="I251" s="22"/>
      <c r="J251" s="22">
        <v>5</v>
      </c>
      <c r="K251" s="22">
        <v>10</v>
      </c>
      <c r="L251" s="22"/>
      <c r="M251" s="22"/>
      <c r="N251" s="22"/>
      <c r="O251" s="22"/>
      <c r="P251" s="22"/>
    </row>
    <row r="252" spans="4:17" ht="15" customHeight="1" x14ac:dyDescent="0.3">
      <c r="D252" s="406" t="s">
        <v>122</v>
      </c>
      <c r="E252" s="56" t="s">
        <v>92</v>
      </c>
      <c r="F252" s="56"/>
      <c r="G252" s="59">
        <f>J252*2*26</f>
        <v>0</v>
      </c>
      <c r="H252" s="407"/>
      <c r="I252" s="22"/>
      <c r="J252" s="84">
        <f>qtd!F109/1000</f>
        <v>0</v>
      </c>
      <c r="K252" s="22">
        <v>12</v>
      </c>
      <c r="L252" s="22" t="s">
        <v>5971</v>
      </c>
      <c r="M252" s="22"/>
      <c r="N252" s="22"/>
      <c r="O252" s="22"/>
      <c r="P252" s="22"/>
    </row>
    <row r="253" spans="4:17" ht="15" customHeight="1" x14ac:dyDescent="0.3">
      <c r="D253" s="406" t="s">
        <v>81</v>
      </c>
      <c r="E253" s="56" t="s">
        <v>11</v>
      </c>
      <c r="F253" s="59"/>
      <c r="G253" s="57"/>
      <c r="H253" s="407">
        <f>ROUND(H250*G252,2)</f>
        <v>0</v>
      </c>
      <c r="I253" s="22"/>
      <c r="J253" s="84"/>
      <c r="K253" s="22"/>
      <c r="L253" s="22"/>
      <c r="M253" s="22"/>
      <c r="N253" s="22"/>
      <c r="O253" s="22"/>
      <c r="P253" s="22"/>
    </row>
    <row r="254" spans="4:17" ht="15" customHeight="1" x14ac:dyDescent="0.3">
      <c r="D254" s="406"/>
      <c r="E254" s="56"/>
      <c r="F254" s="59"/>
      <c r="G254" s="57"/>
      <c r="H254" s="407"/>
      <c r="I254" s="22"/>
      <c r="J254" s="22"/>
      <c r="K254" s="22"/>
      <c r="L254" s="22"/>
      <c r="M254" s="22"/>
      <c r="N254" s="22"/>
      <c r="O254" s="22"/>
      <c r="P254" s="22"/>
    </row>
    <row r="255" spans="4:17" ht="15" customHeight="1" thickBot="1" x14ac:dyDescent="0.35">
      <c r="D255" s="413" t="s">
        <v>84</v>
      </c>
      <c r="E255" s="56" t="s">
        <v>11</v>
      </c>
      <c r="F255" s="59">
        <v>1</v>
      </c>
      <c r="G255" s="57">
        <f>H244+H253+H248</f>
        <v>0</v>
      </c>
      <c r="H255" s="407">
        <f>ROUND(G255/F255,2)</f>
        <v>0</v>
      </c>
      <c r="I255" s="22"/>
      <c r="J255" s="22"/>
      <c r="K255" s="22"/>
      <c r="L255" s="22"/>
      <c r="M255" s="22"/>
      <c r="N255" s="22"/>
      <c r="O255" s="22"/>
      <c r="P255" s="22"/>
    </row>
    <row r="256" spans="4:17" ht="15" customHeight="1" thickBot="1" x14ac:dyDescent="0.35">
      <c r="D256" s="499" t="s">
        <v>23</v>
      </c>
      <c r="E256" s="500"/>
      <c r="F256" s="500"/>
      <c r="G256" s="501"/>
      <c r="H256" s="372">
        <f>H255</f>
        <v>0</v>
      </c>
      <c r="I256" s="22"/>
      <c r="J256" s="22"/>
      <c r="K256" s="22"/>
      <c r="L256" s="22"/>
      <c r="M256" s="22"/>
      <c r="N256" s="22"/>
      <c r="O256" s="22"/>
      <c r="P256" s="22"/>
      <c r="Q256" s="22"/>
    </row>
    <row r="257" spans="3:21" ht="15" customHeight="1" thickBot="1" x14ac:dyDescent="0.35">
      <c r="D257" s="502" t="s">
        <v>5975</v>
      </c>
      <c r="E257" s="503"/>
      <c r="F257" s="503"/>
      <c r="G257" s="503"/>
      <c r="H257" s="504"/>
      <c r="I257" s="43"/>
      <c r="J257" s="43"/>
      <c r="K257" s="43"/>
      <c r="L257" s="60"/>
      <c r="M257" s="22"/>
      <c r="N257" s="22"/>
      <c r="O257" s="22"/>
      <c r="P257" s="22"/>
      <c r="Q257" s="22"/>
      <c r="R257" s="22"/>
      <c r="S257" s="22"/>
      <c r="T257" s="22"/>
      <c r="U257" s="22"/>
    </row>
    <row r="258" spans="3:21" ht="15" customHeight="1" thickBot="1" x14ac:dyDescent="0.35">
      <c r="D258" s="414" t="s">
        <v>94</v>
      </c>
      <c r="E258" s="22"/>
      <c r="F258" s="22"/>
      <c r="G258" s="22"/>
      <c r="H258" s="415"/>
      <c r="I258" s="53"/>
      <c r="J258" s="22"/>
      <c r="K258" s="29"/>
      <c r="L258" s="22"/>
      <c r="M258" s="22"/>
      <c r="N258" s="22"/>
      <c r="O258" s="22"/>
      <c r="P258" s="22"/>
      <c r="Q258" s="22"/>
    </row>
    <row r="259" spans="3:21" ht="15" customHeight="1" thickBot="1" x14ac:dyDescent="0.35">
      <c r="D259" s="362" t="s">
        <v>6</v>
      </c>
      <c r="E259" s="24" t="s">
        <v>7</v>
      </c>
      <c r="F259" s="24" t="s">
        <v>8</v>
      </c>
      <c r="G259" s="25" t="s">
        <v>9</v>
      </c>
      <c r="H259" s="363" t="s">
        <v>10</v>
      </c>
      <c r="I259" s="22"/>
      <c r="J259" s="22"/>
      <c r="K259" s="42"/>
      <c r="L259" s="22"/>
      <c r="M259" s="22"/>
      <c r="N259" s="22"/>
      <c r="O259" s="22"/>
      <c r="P259" s="22"/>
      <c r="Q259" s="22"/>
    </row>
    <row r="260" spans="3:21" ht="15" customHeight="1" x14ac:dyDescent="0.3">
      <c r="C260" s="201">
        <v>39</v>
      </c>
      <c r="D260" s="416" t="s">
        <v>78</v>
      </c>
      <c r="E260" s="65" t="s">
        <v>95</v>
      </c>
      <c r="F260" s="65">
        <v>2.6</v>
      </c>
      <c r="G260" s="169">
        <f>VLOOKUP($C260,INSUMOS!$C:$I,6,)</f>
        <v>5.35</v>
      </c>
      <c r="H260" s="417">
        <f>ROUND(G260/F260,2)</f>
        <v>2.06</v>
      </c>
      <c r="I260" s="22"/>
      <c r="J260" s="66">
        <v>3.4929999999999999</v>
      </c>
      <c r="K260" s="67"/>
      <c r="L260" s="47" t="s">
        <v>41</v>
      </c>
      <c r="M260" s="47"/>
      <c r="N260" s="22"/>
      <c r="O260" s="22"/>
      <c r="P260" s="22"/>
      <c r="Q260" s="22"/>
    </row>
    <row r="261" spans="3:21" ht="15" customHeight="1" x14ac:dyDescent="0.3">
      <c r="D261" s="366" t="s">
        <v>123</v>
      </c>
      <c r="E261" s="30" t="s">
        <v>87</v>
      </c>
      <c r="F261" s="81">
        <f>J266*F229</f>
        <v>0</v>
      </c>
      <c r="G261" s="167">
        <f>H260</f>
        <v>2.06</v>
      </c>
      <c r="H261" s="367">
        <f>ROUND(F261*G261,2)</f>
        <v>0</v>
      </c>
      <c r="I261" s="29"/>
      <c r="J261" s="32">
        <v>1.75</v>
      </c>
      <c r="K261" s="67"/>
      <c r="L261" s="47" t="s">
        <v>42</v>
      </c>
      <c r="M261" s="47"/>
      <c r="N261" s="22"/>
      <c r="O261" s="22"/>
      <c r="P261" s="22"/>
      <c r="Q261" s="22"/>
    </row>
    <row r="262" spans="3:21" ht="15" customHeight="1" x14ac:dyDescent="0.3">
      <c r="D262" s="366"/>
      <c r="E262" s="30"/>
      <c r="F262" s="30"/>
      <c r="G262" s="32"/>
      <c r="H262" s="367"/>
      <c r="I262" s="53"/>
      <c r="J262" s="22"/>
      <c r="K262" s="29"/>
      <c r="L262" s="47" t="s">
        <v>43</v>
      </c>
      <c r="M262" s="47"/>
      <c r="N262" s="22"/>
      <c r="O262" s="22"/>
      <c r="P262" s="22"/>
      <c r="Q262" s="22"/>
    </row>
    <row r="263" spans="3:21" ht="15" customHeight="1" x14ac:dyDescent="0.3">
      <c r="D263" s="366" t="s">
        <v>96</v>
      </c>
      <c r="E263" s="30" t="s">
        <v>17</v>
      </c>
      <c r="F263" s="78">
        <v>0.02</v>
      </c>
      <c r="G263" s="32">
        <f>H261</f>
        <v>0</v>
      </c>
      <c r="H263" s="367">
        <f>ROUND((F263*G263),2)</f>
        <v>0</v>
      </c>
      <c r="I263" s="53"/>
      <c r="J263" s="22"/>
      <c r="K263" s="29"/>
      <c r="L263" s="47" t="s">
        <v>44</v>
      </c>
      <c r="M263" s="47"/>
      <c r="N263" s="22"/>
      <c r="O263" s="22"/>
      <c r="P263" s="22"/>
      <c r="Q263" s="22"/>
    </row>
    <row r="264" spans="3:21" ht="15" customHeight="1" thickBot="1" x14ac:dyDescent="0.35">
      <c r="D264" s="418"/>
      <c r="E264" s="68"/>
      <c r="F264" s="68"/>
      <c r="G264" s="69"/>
      <c r="H264" s="367"/>
      <c r="I264" s="22"/>
      <c r="J264" s="22"/>
      <c r="K264" s="22"/>
      <c r="L264" s="22"/>
      <c r="M264" s="22"/>
      <c r="N264" s="22"/>
      <c r="O264" s="22"/>
      <c r="P264" s="22"/>
      <c r="Q264" s="22"/>
    </row>
    <row r="265" spans="3:21" ht="15" customHeight="1" thickBot="1" x14ac:dyDescent="0.35">
      <c r="D265" s="489" t="s">
        <v>23</v>
      </c>
      <c r="E265" s="490"/>
      <c r="F265" s="490"/>
      <c r="G265" s="491"/>
      <c r="H265" s="379">
        <f>H261+H263</f>
        <v>0</v>
      </c>
      <c r="I265" s="22"/>
      <c r="J265" s="22"/>
      <c r="K265" s="22"/>
      <c r="L265" s="22"/>
      <c r="M265" s="22"/>
      <c r="N265" s="22"/>
      <c r="O265" s="22"/>
      <c r="P265" s="22"/>
      <c r="Q265" s="22"/>
    </row>
    <row r="266" spans="3:21" ht="15" customHeight="1" thickBot="1" x14ac:dyDescent="0.35">
      <c r="D266" s="502"/>
      <c r="E266" s="503"/>
      <c r="F266" s="503"/>
      <c r="G266" s="503"/>
      <c r="H266" s="504"/>
      <c r="I266" s="22"/>
      <c r="J266" s="84">
        <f>260*10</f>
        <v>2600</v>
      </c>
      <c r="K266" s="84">
        <f>J252/8</f>
        <v>0</v>
      </c>
      <c r="L266" s="22"/>
      <c r="M266" s="505" t="s">
        <v>6129</v>
      </c>
      <c r="N266" s="503"/>
      <c r="O266" s="503"/>
      <c r="P266" s="503"/>
      <c r="Q266" s="506"/>
    </row>
    <row r="267" spans="3:21" ht="30" customHeight="1" thickBot="1" x14ac:dyDescent="0.35">
      <c r="D267" s="492" t="s">
        <v>40</v>
      </c>
      <c r="E267" s="493"/>
      <c r="F267" s="493"/>
      <c r="G267" s="494"/>
      <c r="H267" s="401">
        <f>SUM(H232,H239,H256,H265)</f>
        <v>0</v>
      </c>
      <c r="I267" s="62"/>
      <c r="J267" s="22"/>
      <c r="K267" s="22"/>
      <c r="L267" s="22"/>
      <c r="M267" s="22"/>
      <c r="N267" s="22"/>
      <c r="O267" s="22"/>
      <c r="P267" s="22"/>
      <c r="Q267" s="22"/>
    </row>
    <row r="268" spans="3:21" ht="19.95" customHeight="1" x14ac:dyDescent="0.3">
      <c r="D268" s="495" t="str">
        <f>VLOOKUP(C271,INSUMOS!C:O,3,FALSE)</f>
        <v>Balança rodoviária - 80.000 kg</v>
      </c>
      <c r="E268" s="496"/>
      <c r="F268" s="496"/>
      <c r="G268" s="496"/>
      <c r="H268" s="497"/>
      <c r="I268" s="22"/>
      <c r="J268" s="22"/>
      <c r="K268" s="22"/>
      <c r="L268" s="22"/>
      <c r="M268" s="22"/>
      <c r="N268" s="22"/>
      <c r="O268" s="22"/>
      <c r="P268" s="22"/>
      <c r="Q268" s="22"/>
    </row>
    <row r="269" spans="3:21" ht="19.95" customHeight="1" thickBot="1" x14ac:dyDescent="0.35">
      <c r="D269" s="360" t="s">
        <v>6039</v>
      </c>
      <c r="E269" s="22"/>
      <c r="F269" s="22"/>
      <c r="G269" s="22"/>
      <c r="H269" s="419"/>
      <c r="I269" s="22"/>
      <c r="J269" s="22"/>
      <c r="K269" s="22"/>
      <c r="L269" s="22"/>
      <c r="M269" s="22"/>
      <c r="N269" s="22"/>
      <c r="O269" s="22"/>
      <c r="P269" s="22"/>
      <c r="Q269" s="22"/>
    </row>
    <row r="270" spans="3:21" ht="15" customHeight="1" thickBot="1" x14ac:dyDescent="0.35">
      <c r="D270" s="362" t="s">
        <v>6</v>
      </c>
      <c r="E270" s="24" t="s">
        <v>7</v>
      </c>
      <c r="F270" s="24" t="s">
        <v>8</v>
      </c>
      <c r="G270" s="25" t="s">
        <v>9</v>
      </c>
      <c r="H270" s="363" t="s">
        <v>10</v>
      </c>
      <c r="I270" s="62"/>
      <c r="J270" s="22"/>
      <c r="K270" s="22"/>
      <c r="L270" s="22"/>
      <c r="M270" s="22"/>
      <c r="N270" s="22"/>
      <c r="O270" s="22"/>
      <c r="P270" s="22"/>
      <c r="Q270" s="22"/>
    </row>
    <row r="271" spans="3:21" ht="15" customHeight="1" x14ac:dyDescent="0.3">
      <c r="C271" s="201">
        <v>35</v>
      </c>
      <c r="D271" s="406" t="s">
        <v>34</v>
      </c>
      <c r="E271" s="56" t="s">
        <v>35</v>
      </c>
      <c r="F271" s="59"/>
      <c r="G271" s="175">
        <f>J271*(1-$K271)</f>
        <v>45236.225999999995</v>
      </c>
      <c r="H271" s="407">
        <f>F271*G271</f>
        <v>0</v>
      </c>
      <c r="I271" s="58"/>
      <c r="J271" s="63">
        <f>VLOOKUP(C271,INSUMOS!C:I,6,FALSE)</f>
        <v>129246.36</v>
      </c>
      <c r="K271" s="174">
        <v>0.65</v>
      </c>
      <c r="L271" s="22" t="s">
        <v>5978</v>
      </c>
      <c r="M271" s="22"/>
      <c r="N271" s="22"/>
      <c r="O271" s="22"/>
      <c r="P271" s="22"/>
      <c r="Q271" s="22"/>
    </row>
    <row r="272" spans="3:21" ht="15" customHeight="1" x14ac:dyDescent="0.3">
      <c r="D272" s="406" t="s">
        <v>115</v>
      </c>
      <c r="E272" s="56" t="s">
        <v>17</v>
      </c>
      <c r="F272" s="59">
        <v>100</v>
      </c>
      <c r="G272" s="57">
        <f>H271</f>
        <v>0</v>
      </c>
      <c r="H272" s="407">
        <f>ROUND(G272*(F272/100),2)</f>
        <v>0</v>
      </c>
      <c r="I272" s="58"/>
      <c r="J272" s="63">
        <f>J271*(1-$K$146)</f>
        <v>71085.498000000007</v>
      </c>
      <c r="K272" s="174">
        <v>0.45</v>
      </c>
      <c r="L272" s="22" t="s">
        <v>5979</v>
      </c>
      <c r="M272" s="22"/>
      <c r="N272" s="22"/>
      <c r="O272" s="22"/>
      <c r="P272" s="22"/>
      <c r="Q272" s="22"/>
    </row>
    <row r="273" spans="3:17" ht="15" customHeight="1" thickBot="1" x14ac:dyDescent="0.35">
      <c r="D273" s="406" t="s">
        <v>36</v>
      </c>
      <c r="E273" s="56" t="s">
        <v>11</v>
      </c>
      <c r="F273" s="59">
        <v>12</v>
      </c>
      <c r="G273" s="57">
        <f>H272</f>
        <v>0</v>
      </c>
      <c r="H273" s="407">
        <f>ROUND(G273/F273,2)</f>
        <v>0</v>
      </c>
      <c r="I273" s="58"/>
      <c r="J273" s="22"/>
      <c r="K273" s="22"/>
      <c r="L273" s="22"/>
      <c r="M273" s="22"/>
      <c r="N273" s="22"/>
      <c r="O273" s="22"/>
      <c r="P273" s="22"/>
      <c r="Q273" s="22"/>
    </row>
    <row r="274" spans="3:17" ht="15" customHeight="1" thickBot="1" x14ac:dyDescent="0.35">
      <c r="D274" s="489" t="s">
        <v>23</v>
      </c>
      <c r="E274" s="490"/>
      <c r="F274" s="490"/>
      <c r="G274" s="491"/>
      <c r="H274" s="379">
        <f>SUBTOTAL(9,H273)</f>
        <v>0</v>
      </c>
      <c r="I274" s="185"/>
      <c r="J274" s="22"/>
      <c r="K274" s="22"/>
      <c r="L274" s="22"/>
      <c r="M274" s="22"/>
      <c r="N274" s="22"/>
      <c r="O274" s="22"/>
      <c r="P274" s="22"/>
      <c r="Q274" s="22"/>
    </row>
    <row r="275" spans="3:17" ht="19.95" customHeight="1" x14ac:dyDescent="0.3">
      <c r="D275" s="408"/>
      <c r="E275" s="409"/>
      <c r="F275" s="409"/>
      <c r="G275" s="409"/>
      <c r="H275" s="410"/>
      <c r="I275" s="58"/>
      <c r="J275" s="58"/>
      <c r="K275" s="58"/>
      <c r="L275" s="58"/>
      <c r="M275" s="58"/>
      <c r="N275" s="58"/>
      <c r="O275" s="58"/>
      <c r="P275" s="58"/>
      <c r="Q275" s="58"/>
    </row>
    <row r="276" spans="3:17" ht="19.95" customHeight="1" thickBot="1" x14ac:dyDescent="0.35">
      <c r="D276" s="360" t="s">
        <v>6040</v>
      </c>
      <c r="E276" s="22"/>
      <c r="F276" s="22"/>
      <c r="G276" s="22"/>
      <c r="H276" s="419"/>
      <c r="I276" s="58"/>
      <c r="J276" s="22"/>
      <c r="K276" s="22"/>
      <c r="L276" s="22"/>
      <c r="M276" s="22"/>
      <c r="N276" s="22"/>
      <c r="O276" s="22"/>
      <c r="P276" s="22"/>
      <c r="Q276" s="22"/>
    </row>
    <row r="277" spans="3:17" ht="15" customHeight="1" thickBot="1" x14ac:dyDescent="0.35">
      <c r="D277" s="362" t="s">
        <v>6</v>
      </c>
      <c r="E277" s="24" t="s">
        <v>7</v>
      </c>
      <c r="F277" s="24" t="s">
        <v>8</v>
      </c>
      <c r="G277" s="25" t="s">
        <v>9</v>
      </c>
      <c r="H277" s="363" t="s">
        <v>10</v>
      </c>
      <c r="I277" s="55"/>
      <c r="J277" s="22"/>
      <c r="K277" s="22"/>
      <c r="L277" s="22"/>
      <c r="M277" s="22"/>
      <c r="N277" s="22"/>
      <c r="O277" s="22"/>
      <c r="P277" s="22"/>
      <c r="Q277" s="22"/>
    </row>
    <row r="278" spans="3:17" ht="15" customHeight="1" x14ac:dyDescent="0.3">
      <c r="D278" s="406" t="s">
        <v>38</v>
      </c>
      <c r="E278" s="56" t="s">
        <v>35</v>
      </c>
      <c r="F278" s="59">
        <f>F271</f>
        <v>0</v>
      </c>
      <c r="G278" s="57">
        <f>G271</f>
        <v>45236.225999999995</v>
      </c>
      <c r="H278" s="407">
        <f>F278*G278</f>
        <v>0</v>
      </c>
      <c r="I278" s="33"/>
      <c r="J278" s="22"/>
      <c r="K278" s="22"/>
      <c r="L278" s="22"/>
      <c r="M278" s="22"/>
      <c r="N278" s="22"/>
      <c r="O278" s="22"/>
      <c r="P278" s="22"/>
      <c r="Q278" s="22"/>
    </row>
    <row r="279" spans="3:17" ht="15" customHeight="1" thickBot="1" x14ac:dyDescent="0.35">
      <c r="D279" s="406" t="s">
        <v>39</v>
      </c>
      <c r="E279" s="56" t="s">
        <v>17</v>
      </c>
      <c r="F279" s="61">
        <v>0.5</v>
      </c>
      <c r="G279" s="57">
        <f>H278</f>
        <v>0</v>
      </c>
      <c r="H279" s="407">
        <f>ROUND(G279*(F279/100),2)</f>
        <v>0</v>
      </c>
      <c r="I279" s="33"/>
      <c r="J279" s="22"/>
      <c r="K279" s="22"/>
      <c r="L279" s="22"/>
      <c r="M279" s="22"/>
      <c r="N279" s="22"/>
      <c r="O279" s="22"/>
      <c r="P279" s="22"/>
      <c r="Q279" s="22"/>
    </row>
    <row r="280" spans="3:17" ht="15" customHeight="1" thickBot="1" x14ac:dyDescent="0.35">
      <c r="D280" s="489" t="s">
        <v>23</v>
      </c>
      <c r="E280" s="490"/>
      <c r="F280" s="490"/>
      <c r="G280" s="491"/>
      <c r="H280" s="379">
        <f>SUBTOTAL(9,H279)</f>
        <v>0</v>
      </c>
      <c r="I280" s="185"/>
      <c r="J280" s="22"/>
      <c r="K280" s="22"/>
      <c r="L280" s="22"/>
      <c r="M280" s="22"/>
      <c r="N280" s="22"/>
      <c r="O280" s="22"/>
      <c r="P280" s="22"/>
      <c r="Q280" s="22"/>
    </row>
    <row r="281" spans="3:17" ht="15" customHeight="1" thickBot="1" x14ac:dyDescent="0.35">
      <c r="D281" s="380"/>
      <c r="E281" s="79"/>
      <c r="F281" s="79"/>
      <c r="G281" s="80"/>
      <c r="H281" s="379"/>
      <c r="I281" s="33"/>
      <c r="J281" s="22"/>
      <c r="K281" s="22"/>
      <c r="L281" s="22"/>
      <c r="M281" s="22"/>
      <c r="N281" s="22"/>
      <c r="O281" s="22"/>
      <c r="P281" s="22"/>
      <c r="Q281" s="22"/>
    </row>
    <row r="282" spans="3:17" ht="15" customHeight="1" thickBot="1" x14ac:dyDescent="0.35">
      <c r="D282" s="498" t="s">
        <v>6038</v>
      </c>
      <c r="E282" s="490"/>
      <c r="F282" s="490"/>
      <c r="G282" s="491"/>
      <c r="H282" s="379">
        <f>SUM(H280,H274)</f>
        <v>0</v>
      </c>
      <c r="I282" s="62"/>
      <c r="J282" s="22"/>
      <c r="K282" s="22"/>
      <c r="L282" s="22"/>
      <c r="M282" s="22"/>
      <c r="N282" s="22"/>
      <c r="O282" s="22"/>
      <c r="P282" s="22"/>
      <c r="Q282" s="22"/>
    </row>
    <row r="283" spans="3:17" ht="15" customHeight="1" thickBot="1" x14ac:dyDescent="0.35">
      <c r="D283" s="400"/>
      <c r="E283" s="22"/>
      <c r="F283" s="22"/>
      <c r="G283" s="22"/>
      <c r="H283" s="361"/>
      <c r="I283" s="22"/>
      <c r="J283" s="22"/>
      <c r="K283" s="22"/>
      <c r="L283" s="22"/>
      <c r="M283" s="22"/>
      <c r="N283" s="22"/>
      <c r="O283" s="22"/>
      <c r="P283" s="22"/>
      <c r="Q283" s="22"/>
    </row>
    <row r="284" spans="3:17" ht="30" customHeight="1" thickBot="1" x14ac:dyDescent="0.35">
      <c r="D284" s="492" t="s">
        <v>6044</v>
      </c>
      <c r="E284" s="493"/>
      <c r="F284" s="493"/>
      <c r="G284" s="494"/>
      <c r="H284" s="401">
        <f>H282</f>
        <v>0</v>
      </c>
      <c r="I284" s="22"/>
      <c r="J284" s="22"/>
      <c r="K284" s="22"/>
      <c r="L284" s="22"/>
      <c r="M284" s="22"/>
      <c r="N284" s="22"/>
      <c r="O284" s="22"/>
      <c r="P284" s="22"/>
      <c r="Q284" s="22"/>
    </row>
    <row r="285" spans="3:17" ht="19.95" customHeight="1" x14ac:dyDescent="0.3">
      <c r="D285" s="495" t="str">
        <f>VLOOKUP(C288,INSUMOS!C:O,3,FALSE)</f>
        <v>Peneira Separadora</v>
      </c>
      <c r="E285" s="496"/>
      <c r="F285" s="496"/>
      <c r="G285" s="496"/>
      <c r="H285" s="497"/>
      <c r="I285" s="22"/>
      <c r="J285" s="22"/>
      <c r="K285" s="22"/>
      <c r="L285" s="22"/>
      <c r="M285" s="22"/>
      <c r="N285" s="22"/>
      <c r="O285" s="22"/>
      <c r="P285" s="22"/>
      <c r="Q285" s="22"/>
    </row>
    <row r="286" spans="3:17" ht="19.95" customHeight="1" thickBot="1" x14ac:dyDescent="0.35">
      <c r="D286" s="360" t="s">
        <v>6041</v>
      </c>
      <c r="E286" s="22"/>
      <c r="F286" s="22"/>
      <c r="G286" s="22"/>
      <c r="H286" s="419"/>
      <c r="I286" s="22"/>
      <c r="J286" s="22"/>
      <c r="K286" s="22"/>
      <c r="L286" s="22"/>
      <c r="M286" s="22"/>
      <c r="N286" s="22"/>
      <c r="O286" s="22"/>
      <c r="P286" s="22"/>
      <c r="Q286" s="22"/>
    </row>
    <row r="287" spans="3:17" ht="15" customHeight="1" thickBot="1" x14ac:dyDescent="0.35">
      <c r="D287" s="362" t="s">
        <v>6</v>
      </c>
      <c r="E287" s="24" t="s">
        <v>7</v>
      </c>
      <c r="F287" s="24" t="s">
        <v>8</v>
      </c>
      <c r="G287" s="25" t="s">
        <v>9</v>
      </c>
      <c r="H287" s="363" t="s">
        <v>10</v>
      </c>
      <c r="I287" s="62"/>
      <c r="J287" s="22"/>
      <c r="K287" s="22"/>
      <c r="L287" s="22"/>
      <c r="M287" s="22"/>
      <c r="N287" s="22"/>
      <c r="O287" s="22"/>
      <c r="P287" s="22"/>
      <c r="Q287" s="22"/>
    </row>
    <row r="288" spans="3:17" ht="15" customHeight="1" x14ac:dyDescent="0.3">
      <c r="C288" s="201">
        <v>36</v>
      </c>
      <c r="D288" s="406" t="s">
        <v>34</v>
      </c>
      <c r="E288" s="56" t="s">
        <v>35</v>
      </c>
      <c r="F288" s="59"/>
      <c r="G288" s="175">
        <f>J288*(1-$K288)</f>
        <v>1833.9509999999998</v>
      </c>
      <c r="H288" s="407">
        <f>F288*G288</f>
        <v>0</v>
      </c>
      <c r="I288" s="58"/>
      <c r="J288" s="63">
        <f>VLOOKUP(C288,INSUMOS!C:I,6,FALSE)</f>
        <v>5239.8599999999997</v>
      </c>
      <c r="K288" s="174">
        <v>0.65</v>
      </c>
      <c r="L288" s="22" t="s">
        <v>5978</v>
      </c>
      <c r="M288" s="22"/>
      <c r="N288" s="22"/>
      <c r="O288" s="22"/>
      <c r="P288" s="22"/>
      <c r="Q288" s="22"/>
    </row>
    <row r="289" spans="3:17" ht="15" customHeight="1" x14ac:dyDescent="0.3">
      <c r="D289" s="406" t="s">
        <v>115</v>
      </c>
      <c r="E289" s="56" t="s">
        <v>17</v>
      </c>
      <c r="F289" s="59">
        <v>100</v>
      </c>
      <c r="G289" s="57">
        <f>H288</f>
        <v>0</v>
      </c>
      <c r="H289" s="407">
        <f>ROUND(G289*(F289/100),2)</f>
        <v>0</v>
      </c>
      <c r="I289" s="58"/>
      <c r="J289" s="63">
        <f>J288*(1-$K$146)</f>
        <v>2881.9230000000002</v>
      </c>
      <c r="K289" s="174">
        <v>0.45</v>
      </c>
      <c r="L289" s="22" t="s">
        <v>5979</v>
      </c>
      <c r="M289" s="22"/>
      <c r="N289" s="22"/>
      <c r="O289" s="22"/>
      <c r="P289" s="22"/>
      <c r="Q289" s="22"/>
    </row>
    <row r="290" spans="3:17" ht="15" customHeight="1" thickBot="1" x14ac:dyDescent="0.35">
      <c r="D290" s="406" t="s">
        <v>36</v>
      </c>
      <c r="E290" s="56" t="s">
        <v>11</v>
      </c>
      <c r="F290" s="59">
        <v>12</v>
      </c>
      <c r="G290" s="57">
        <f>H289</f>
        <v>0</v>
      </c>
      <c r="H290" s="407">
        <f>ROUND(G290/F290,2)</f>
        <v>0</v>
      </c>
      <c r="I290" s="58"/>
      <c r="J290" s="22"/>
      <c r="K290" s="22"/>
      <c r="L290" s="22"/>
      <c r="M290" s="22"/>
      <c r="N290" s="22"/>
      <c r="O290" s="22"/>
      <c r="P290" s="22"/>
      <c r="Q290" s="22"/>
    </row>
    <row r="291" spans="3:17" ht="15" customHeight="1" thickBot="1" x14ac:dyDescent="0.35">
      <c r="D291" s="489" t="s">
        <v>23</v>
      </c>
      <c r="E291" s="490"/>
      <c r="F291" s="490"/>
      <c r="G291" s="491"/>
      <c r="H291" s="379">
        <f>SUBTOTAL(9,H290)</f>
        <v>0</v>
      </c>
      <c r="I291" s="185"/>
      <c r="J291" s="22"/>
      <c r="K291" s="22"/>
      <c r="L291" s="22"/>
      <c r="M291" s="22"/>
      <c r="N291" s="22"/>
      <c r="O291" s="22"/>
      <c r="P291" s="22"/>
      <c r="Q291" s="22"/>
    </row>
    <row r="292" spans="3:17" ht="19.95" customHeight="1" x14ac:dyDescent="0.3">
      <c r="D292" s="408"/>
      <c r="E292" s="409"/>
      <c r="F292" s="409"/>
      <c r="G292" s="409"/>
      <c r="H292" s="410"/>
      <c r="I292" s="58"/>
      <c r="J292" s="58"/>
      <c r="K292" s="58"/>
      <c r="L292" s="58"/>
      <c r="M292" s="58"/>
      <c r="N292" s="58"/>
      <c r="O292" s="58"/>
      <c r="P292" s="58"/>
      <c r="Q292" s="58"/>
    </row>
    <row r="293" spans="3:17" ht="19.95" customHeight="1" thickBot="1" x14ac:dyDescent="0.35">
      <c r="D293" s="360" t="s">
        <v>6042</v>
      </c>
      <c r="E293" s="22"/>
      <c r="F293" s="22"/>
      <c r="G293" s="22"/>
      <c r="H293" s="419"/>
      <c r="I293" s="58"/>
      <c r="J293" s="22"/>
      <c r="K293" s="22"/>
      <c r="L293" s="22"/>
      <c r="M293" s="22"/>
      <c r="N293" s="22"/>
      <c r="O293" s="22"/>
      <c r="P293" s="22"/>
      <c r="Q293" s="22"/>
    </row>
    <row r="294" spans="3:17" ht="15" customHeight="1" thickBot="1" x14ac:dyDescent="0.35">
      <c r="D294" s="362" t="s">
        <v>6</v>
      </c>
      <c r="E294" s="24" t="s">
        <v>7</v>
      </c>
      <c r="F294" s="24" t="s">
        <v>8</v>
      </c>
      <c r="G294" s="25" t="s">
        <v>9</v>
      </c>
      <c r="H294" s="363" t="s">
        <v>10</v>
      </c>
      <c r="I294" s="55"/>
      <c r="J294" s="22"/>
      <c r="K294" s="22"/>
      <c r="L294" s="22"/>
      <c r="M294" s="22"/>
      <c r="N294" s="22"/>
      <c r="O294" s="22"/>
      <c r="P294" s="22"/>
      <c r="Q294" s="22"/>
    </row>
    <row r="295" spans="3:17" ht="15" customHeight="1" x14ac:dyDescent="0.3">
      <c r="D295" s="406" t="s">
        <v>38</v>
      </c>
      <c r="E295" s="56" t="s">
        <v>35</v>
      </c>
      <c r="F295" s="59">
        <f>F288</f>
        <v>0</v>
      </c>
      <c r="G295" s="57">
        <f>G288</f>
        <v>1833.9509999999998</v>
      </c>
      <c r="H295" s="407">
        <f>F295*G295</f>
        <v>0</v>
      </c>
      <c r="I295" s="33"/>
      <c r="J295" s="22"/>
      <c r="K295" s="22"/>
      <c r="L295" s="22"/>
      <c r="M295" s="22"/>
      <c r="N295" s="22"/>
      <c r="O295" s="22"/>
      <c r="P295" s="22"/>
      <c r="Q295" s="22"/>
    </row>
    <row r="296" spans="3:17" ht="15" customHeight="1" thickBot="1" x14ac:dyDescent="0.35">
      <c r="D296" s="406" t="s">
        <v>39</v>
      </c>
      <c r="E296" s="56" t="s">
        <v>17</v>
      </c>
      <c r="F296" s="61">
        <v>0.5</v>
      </c>
      <c r="G296" s="57">
        <f>H295</f>
        <v>0</v>
      </c>
      <c r="H296" s="407">
        <f>ROUND(G296*(F296/100),2)</f>
        <v>0</v>
      </c>
      <c r="I296" s="33"/>
      <c r="J296" s="22"/>
      <c r="K296" s="22"/>
      <c r="L296" s="22"/>
      <c r="M296" s="22"/>
      <c r="N296" s="22"/>
      <c r="O296" s="22"/>
      <c r="P296" s="22"/>
      <c r="Q296" s="22"/>
    </row>
    <row r="297" spans="3:17" ht="15" customHeight="1" thickBot="1" x14ac:dyDescent="0.35">
      <c r="D297" s="489" t="s">
        <v>23</v>
      </c>
      <c r="E297" s="490"/>
      <c r="F297" s="490"/>
      <c r="G297" s="491"/>
      <c r="H297" s="379">
        <f>SUBTOTAL(9,H296)</f>
        <v>0</v>
      </c>
      <c r="I297" s="185"/>
      <c r="J297" s="22"/>
      <c r="K297" s="22"/>
      <c r="L297" s="22"/>
      <c r="M297" s="22"/>
      <c r="N297" s="22"/>
      <c r="O297" s="22"/>
      <c r="P297" s="22"/>
      <c r="Q297" s="22"/>
    </row>
    <row r="298" spans="3:17" ht="15" customHeight="1" thickBot="1" x14ac:dyDescent="0.35">
      <c r="D298" s="380"/>
      <c r="E298" s="79"/>
      <c r="F298" s="79"/>
      <c r="G298" s="80"/>
      <c r="H298" s="379"/>
      <c r="I298" s="33"/>
      <c r="J298" s="22"/>
      <c r="K298" s="22"/>
      <c r="L298" s="22"/>
      <c r="M298" s="22"/>
      <c r="N298" s="22"/>
      <c r="O298" s="22"/>
      <c r="P298" s="22"/>
      <c r="Q298" s="22"/>
    </row>
    <row r="299" spans="3:17" ht="30" customHeight="1" thickBot="1" x14ac:dyDescent="0.35">
      <c r="D299" s="492" t="s">
        <v>6043</v>
      </c>
      <c r="E299" s="493"/>
      <c r="F299" s="493"/>
      <c r="G299" s="494"/>
      <c r="H299" s="401">
        <f>SUM(H297,H291)</f>
        <v>0</v>
      </c>
      <c r="I299" s="62"/>
      <c r="J299" s="22"/>
      <c r="K299" s="22"/>
      <c r="L299" s="22"/>
      <c r="M299" s="22"/>
      <c r="N299" s="22"/>
      <c r="O299" s="22"/>
      <c r="P299" s="22"/>
      <c r="Q299" s="22"/>
    </row>
    <row r="300" spans="3:17" ht="19.95" customHeight="1" x14ac:dyDescent="0.3">
      <c r="D300" s="495" t="str">
        <f>VLOOKUP(C303,INSUMOS!C:O,3,FALSE)</f>
        <v>Esteira de triagem</v>
      </c>
      <c r="E300" s="496"/>
      <c r="F300" s="496"/>
      <c r="G300" s="496"/>
      <c r="H300" s="497"/>
      <c r="I300" s="22"/>
      <c r="J300" s="22"/>
      <c r="K300" s="22"/>
      <c r="L300" s="22"/>
      <c r="M300" s="22"/>
      <c r="N300" s="22"/>
      <c r="O300" s="22"/>
      <c r="P300" s="22"/>
      <c r="Q300" s="22"/>
    </row>
    <row r="301" spans="3:17" ht="19.95" customHeight="1" thickBot="1" x14ac:dyDescent="0.35">
      <c r="D301" s="360" t="s">
        <v>6041</v>
      </c>
      <c r="E301" s="22"/>
      <c r="F301" s="22"/>
      <c r="G301" s="22"/>
      <c r="H301" s="419"/>
      <c r="I301" s="22"/>
      <c r="J301" s="22"/>
      <c r="K301" s="22"/>
      <c r="L301" s="22"/>
      <c r="M301" s="22"/>
      <c r="N301" s="22"/>
      <c r="O301" s="22"/>
      <c r="P301" s="22"/>
      <c r="Q301" s="22"/>
    </row>
    <row r="302" spans="3:17" ht="15" customHeight="1" thickBot="1" x14ac:dyDescent="0.35">
      <c r="D302" s="362" t="s">
        <v>6</v>
      </c>
      <c r="E302" s="24" t="s">
        <v>7</v>
      </c>
      <c r="F302" s="24" t="s">
        <v>8</v>
      </c>
      <c r="G302" s="25" t="s">
        <v>9</v>
      </c>
      <c r="H302" s="363" t="s">
        <v>10</v>
      </c>
      <c r="I302" s="62"/>
      <c r="J302" s="22"/>
      <c r="K302" s="22"/>
      <c r="L302" s="22"/>
      <c r="M302" s="22"/>
      <c r="N302" s="22"/>
      <c r="O302" s="22"/>
      <c r="P302" s="22"/>
      <c r="Q302" s="22"/>
    </row>
    <row r="303" spans="3:17" ht="15" customHeight="1" x14ac:dyDescent="0.3">
      <c r="C303" s="201">
        <v>37</v>
      </c>
      <c r="D303" s="406" t="s">
        <v>34</v>
      </c>
      <c r="E303" s="56" t="s">
        <v>35</v>
      </c>
      <c r="F303" s="59"/>
      <c r="G303" s="175">
        <f>J303*(1-$K303)</f>
        <v>14003.009999999998</v>
      </c>
      <c r="H303" s="407">
        <f>F303*G303</f>
        <v>0</v>
      </c>
      <c r="I303" s="58"/>
      <c r="J303" s="63">
        <f>VLOOKUP(C303,INSUMOS!C:I,6,FALSE)</f>
        <v>40008.6</v>
      </c>
      <c r="K303" s="174">
        <v>0.65</v>
      </c>
      <c r="L303" s="22" t="s">
        <v>5978</v>
      </c>
      <c r="M303" s="22"/>
      <c r="N303" s="22"/>
      <c r="O303" s="22"/>
      <c r="P303" s="22"/>
      <c r="Q303" s="22"/>
    </row>
    <row r="304" spans="3:17" ht="15" customHeight="1" x14ac:dyDescent="0.3">
      <c r="D304" s="406" t="s">
        <v>115</v>
      </c>
      <c r="E304" s="56" t="s">
        <v>17</v>
      </c>
      <c r="F304" s="59">
        <v>100</v>
      </c>
      <c r="G304" s="57">
        <f>H303</f>
        <v>0</v>
      </c>
      <c r="H304" s="407">
        <f>ROUND(G304*(F304/100),2)</f>
        <v>0</v>
      </c>
      <c r="I304" s="58"/>
      <c r="J304" s="63">
        <f>J303*(1-$K$146)</f>
        <v>22004.73</v>
      </c>
      <c r="K304" s="174">
        <v>0.45</v>
      </c>
      <c r="L304" s="22" t="s">
        <v>5979</v>
      </c>
      <c r="M304" s="22"/>
      <c r="N304" s="22"/>
      <c r="O304" s="22"/>
      <c r="P304" s="22"/>
      <c r="Q304" s="22"/>
    </row>
    <row r="305" spans="3:17" ht="15" customHeight="1" thickBot="1" x14ac:dyDescent="0.35">
      <c r="D305" s="406" t="s">
        <v>36</v>
      </c>
      <c r="E305" s="56" t="s">
        <v>11</v>
      </c>
      <c r="F305" s="59">
        <v>12</v>
      </c>
      <c r="G305" s="57">
        <f>H304</f>
        <v>0</v>
      </c>
      <c r="H305" s="407">
        <f>ROUND(G305/F305,2)</f>
        <v>0</v>
      </c>
      <c r="I305" s="58"/>
      <c r="J305" s="22"/>
      <c r="K305" s="22"/>
      <c r="L305" s="22"/>
      <c r="M305" s="22"/>
      <c r="N305" s="22"/>
      <c r="O305" s="22"/>
      <c r="P305" s="22"/>
      <c r="Q305" s="22"/>
    </row>
    <row r="306" spans="3:17" ht="15" customHeight="1" thickBot="1" x14ac:dyDescent="0.35">
      <c r="D306" s="489" t="s">
        <v>23</v>
      </c>
      <c r="E306" s="490"/>
      <c r="F306" s="490"/>
      <c r="G306" s="491"/>
      <c r="H306" s="379">
        <f>SUBTOTAL(9,H305)</f>
        <v>0</v>
      </c>
      <c r="I306" s="185"/>
      <c r="J306" s="22"/>
      <c r="K306" s="22"/>
      <c r="L306" s="22"/>
      <c r="M306" s="22"/>
      <c r="N306" s="22"/>
      <c r="O306" s="22"/>
      <c r="P306" s="22"/>
      <c r="Q306" s="22"/>
    </row>
    <row r="307" spans="3:17" ht="19.95" customHeight="1" x14ac:dyDescent="0.3">
      <c r="D307" s="408"/>
      <c r="E307" s="409"/>
      <c r="F307" s="409"/>
      <c r="G307" s="409"/>
      <c r="H307" s="410"/>
      <c r="I307" s="58"/>
      <c r="J307" s="58"/>
      <c r="K307" s="58"/>
      <c r="L307" s="58"/>
      <c r="M307" s="58"/>
      <c r="N307" s="58"/>
      <c r="O307" s="58"/>
      <c r="P307" s="58"/>
      <c r="Q307" s="58"/>
    </row>
    <row r="308" spans="3:17" ht="19.95" customHeight="1" thickBot="1" x14ac:dyDescent="0.35">
      <c r="D308" s="360" t="s">
        <v>6042</v>
      </c>
      <c r="E308" s="22"/>
      <c r="F308" s="22"/>
      <c r="G308" s="22"/>
      <c r="H308" s="419"/>
      <c r="I308" s="58"/>
      <c r="J308" s="22"/>
      <c r="K308" s="22"/>
      <c r="L308" s="22"/>
      <c r="M308" s="22"/>
      <c r="N308" s="22"/>
      <c r="O308" s="22"/>
      <c r="P308" s="22"/>
      <c r="Q308" s="22"/>
    </row>
    <row r="309" spans="3:17" ht="15" customHeight="1" thickBot="1" x14ac:dyDescent="0.35">
      <c r="D309" s="362" t="s">
        <v>6</v>
      </c>
      <c r="E309" s="24" t="s">
        <v>7</v>
      </c>
      <c r="F309" s="24" t="s">
        <v>8</v>
      </c>
      <c r="G309" s="25" t="s">
        <v>9</v>
      </c>
      <c r="H309" s="363" t="s">
        <v>10</v>
      </c>
      <c r="I309" s="55"/>
      <c r="J309" s="22"/>
      <c r="K309" s="22"/>
      <c r="L309" s="22"/>
      <c r="M309" s="22"/>
      <c r="N309" s="22"/>
      <c r="O309" s="22"/>
      <c r="P309" s="22"/>
      <c r="Q309" s="22"/>
    </row>
    <row r="310" spans="3:17" ht="15" customHeight="1" x14ac:dyDescent="0.3">
      <c r="D310" s="406" t="s">
        <v>38</v>
      </c>
      <c r="E310" s="56" t="s">
        <v>35</v>
      </c>
      <c r="F310" s="59">
        <f>F303</f>
        <v>0</v>
      </c>
      <c r="G310" s="57">
        <f>G303</f>
        <v>14003.009999999998</v>
      </c>
      <c r="H310" s="407">
        <f>F310*G310</f>
        <v>0</v>
      </c>
      <c r="I310" s="33"/>
      <c r="J310" s="22"/>
      <c r="K310" s="22"/>
      <c r="L310" s="22"/>
      <c r="M310" s="22"/>
      <c r="N310" s="22"/>
      <c r="O310" s="22"/>
      <c r="P310" s="22"/>
      <c r="Q310" s="22"/>
    </row>
    <row r="311" spans="3:17" ht="15" customHeight="1" thickBot="1" x14ac:dyDescent="0.35">
      <c r="D311" s="406" t="s">
        <v>39</v>
      </c>
      <c r="E311" s="56" t="s">
        <v>17</v>
      </c>
      <c r="F311" s="61">
        <v>0.5</v>
      </c>
      <c r="G311" s="57">
        <f>H310</f>
        <v>0</v>
      </c>
      <c r="H311" s="407">
        <f>ROUND(G311*(F311/100),2)</f>
        <v>0</v>
      </c>
      <c r="I311" s="33"/>
      <c r="J311" s="22"/>
      <c r="K311" s="22"/>
      <c r="L311" s="22"/>
      <c r="M311" s="22"/>
      <c r="N311" s="22"/>
      <c r="O311" s="22"/>
      <c r="P311" s="22"/>
      <c r="Q311" s="22"/>
    </row>
    <row r="312" spans="3:17" ht="15" customHeight="1" thickBot="1" x14ac:dyDescent="0.35">
      <c r="D312" s="489" t="s">
        <v>23</v>
      </c>
      <c r="E312" s="490"/>
      <c r="F312" s="490"/>
      <c r="G312" s="491"/>
      <c r="H312" s="379">
        <f>SUBTOTAL(9,H311)</f>
        <v>0</v>
      </c>
      <c r="I312" s="185"/>
      <c r="J312" s="22"/>
      <c r="K312" s="22"/>
      <c r="L312" s="22"/>
      <c r="M312" s="22"/>
      <c r="N312" s="22"/>
      <c r="O312" s="22"/>
      <c r="P312" s="22"/>
      <c r="Q312" s="22"/>
    </row>
    <row r="313" spans="3:17" ht="15" customHeight="1" thickBot="1" x14ac:dyDescent="0.35">
      <c r="D313" s="380"/>
      <c r="E313" s="79"/>
      <c r="F313" s="79"/>
      <c r="G313" s="80"/>
      <c r="H313" s="379"/>
      <c r="I313" s="33"/>
      <c r="J313" s="22"/>
      <c r="K313" s="22"/>
      <c r="L313" s="22"/>
      <c r="M313" s="22"/>
      <c r="N313" s="22"/>
      <c r="O313" s="22"/>
      <c r="P313" s="22"/>
      <c r="Q313" s="22"/>
    </row>
    <row r="314" spans="3:17" ht="30" customHeight="1" thickBot="1" x14ac:dyDescent="0.35">
      <c r="D314" s="492" t="s">
        <v>6043</v>
      </c>
      <c r="E314" s="493"/>
      <c r="F314" s="493"/>
      <c r="G314" s="494"/>
      <c r="H314" s="401">
        <f>SUM(H312,H306)</f>
        <v>0</v>
      </c>
      <c r="I314" s="62"/>
      <c r="J314" s="22"/>
      <c r="K314" s="22"/>
      <c r="L314" s="22"/>
      <c r="M314" s="22"/>
      <c r="N314" s="22"/>
      <c r="O314" s="22"/>
      <c r="P314" s="22"/>
      <c r="Q314" s="22"/>
    </row>
    <row r="315" spans="3:17" ht="19.95" customHeight="1" x14ac:dyDescent="0.3">
      <c r="D315" s="495" t="str">
        <f>VLOOKUP(C318,INSUMOS!C:O,3,FALSE)</f>
        <v>Britador de mandibula ou martelo - reciclador</v>
      </c>
      <c r="E315" s="496"/>
      <c r="F315" s="496"/>
      <c r="G315" s="496"/>
      <c r="H315" s="497"/>
      <c r="I315" s="22"/>
      <c r="J315" s="22"/>
      <c r="K315" s="22"/>
      <c r="L315" s="22"/>
      <c r="M315" s="22"/>
      <c r="N315" s="22"/>
      <c r="O315" s="22"/>
      <c r="P315" s="22"/>
      <c r="Q315" s="22"/>
    </row>
    <row r="316" spans="3:17" ht="19.95" customHeight="1" thickBot="1" x14ac:dyDescent="0.35">
      <c r="D316" s="360" t="s">
        <v>6041</v>
      </c>
      <c r="E316" s="22"/>
      <c r="F316" s="22"/>
      <c r="G316" s="22"/>
      <c r="H316" s="419"/>
      <c r="I316" s="22"/>
      <c r="J316" s="22"/>
      <c r="K316" s="22"/>
      <c r="L316" s="22"/>
      <c r="M316" s="22"/>
      <c r="N316" s="22"/>
      <c r="O316" s="22"/>
      <c r="P316" s="22"/>
      <c r="Q316" s="22"/>
    </row>
    <row r="317" spans="3:17" ht="15" customHeight="1" thickBot="1" x14ac:dyDescent="0.35">
      <c r="D317" s="362" t="s">
        <v>6</v>
      </c>
      <c r="E317" s="24" t="s">
        <v>7</v>
      </c>
      <c r="F317" s="24" t="s">
        <v>8</v>
      </c>
      <c r="G317" s="25" t="s">
        <v>9</v>
      </c>
      <c r="H317" s="363" t="s">
        <v>10</v>
      </c>
      <c r="I317" s="62"/>
      <c r="J317" s="22"/>
      <c r="K317" s="22"/>
      <c r="L317" s="22"/>
      <c r="M317" s="22"/>
      <c r="N317" s="22"/>
      <c r="O317" s="22"/>
      <c r="P317" s="22"/>
      <c r="Q317" s="22"/>
    </row>
    <row r="318" spans="3:17" ht="15" customHeight="1" x14ac:dyDescent="0.3">
      <c r="C318" s="201">
        <v>48</v>
      </c>
      <c r="D318" s="406" t="s">
        <v>34</v>
      </c>
      <c r="E318" s="56" t="s">
        <v>35</v>
      </c>
      <c r="F318" s="59"/>
      <c r="G318" s="175">
        <f>J318*(1-$K318)</f>
        <v>35455</v>
      </c>
      <c r="H318" s="407">
        <f>F318*G318</f>
        <v>0</v>
      </c>
      <c r="I318" s="58"/>
      <c r="J318" s="63">
        <f>VLOOKUP(C318,INSUMOS!C:I,6,FALSE)</f>
        <v>101300</v>
      </c>
      <c r="K318" s="174">
        <v>0.65</v>
      </c>
      <c r="L318" s="22" t="s">
        <v>5978</v>
      </c>
      <c r="M318" s="22"/>
      <c r="N318" s="22"/>
      <c r="O318" s="22"/>
      <c r="P318" s="22"/>
      <c r="Q318" s="22"/>
    </row>
    <row r="319" spans="3:17" ht="15" customHeight="1" x14ac:dyDescent="0.3">
      <c r="D319" s="406" t="s">
        <v>115</v>
      </c>
      <c r="E319" s="56" t="s">
        <v>17</v>
      </c>
      <c r="F319" s="59">
        <v>100</v>
      </c>
      <c r="G319" s="57">
        <f>H318</f>
        <v>0</v>
      </c>
      <c r="H319" s="407">
        <f>ROUND(G319*(F319/100),2)</f>
        <v>0</v>
      </c>
      <c r="I319" s="58"/>
      <c r="J319" s="63">
        <f>J318*(1-$K$146)</f>
        <v>55715.000000000007</v>
      </c>
      <c r="K319" s="174">
        <v>0.45</v>
      </c>
      <c r="L319" s="22" t="s">
        <v>5979</v>
      </c>
      <c r="M319" s="22"/>
      <c r="N319" s="22"/>
      <c r="O319" s="22"/>
      <c r="P319" s="22"/>
      <c r="Q319" s="22"/>
    </row>
    <row r="320" spans="3:17" ht="15" customHeight="1" thickBot="1" x14ac:dyDescent="0.35">
      <c r="D320" s="406" t="s">
        <v>36</v>
      </c>
      <c r="E320" s="56" t="s">
        <v>11</v>
      </c>
      <c r="F320" s="59">
        <v>12</v>
      </c>
      <c r="G320" s="57">
        <f>H319</f>
        <v>0</v>
      </c>
      <c r="H320" s="407">
        <f>ROUND(G320/F320,2)</f>
        <v>0</v>
      </c>
      <c r="I320" s="58"/>
      <c r="J320" s="22"/>
      <c r="K320" s="22"/>
      <c r="L320" s="22"/>
      <c r="M320" s="22"/>
      <c r="N320" s="22"/>
      <c r="O320" s="22"/>
      <c r="P320" s="22"/>
      <c r="Q320" s="22"/>
    </row>
    <row r="321" spans="3:17" ht="15" customHeight="1" thickBot="1" x14ac:dyDescent="0.35">
      <c r="D321" s="489" t="s">
        <v>23</v>
      </c>
      <c r="E321" s="490"/>
      <c r="F321" s="490"/>
      <c r="G321" s="491"/>
      <c r="H321" s="379">
        <f>SUBTOTAL(9,H320)</f>
        <v>0</v>
      </c>
      <c r="I321" s="185"/>
      <c r="J321" s="22"/>
      <c r="K321" s="22"/>
      <c r="L321" s="22"/>
      <c r="M321" s="22"/>
      <c r="N321" s="22"/>
      <c r="O321" s="22"/>
      <c r="P321" s="22"/>
      <c r="Q321" s="22"/>
    </row>
    <row r="322" spans="3:17" ht="19.95" customHeight="1" x14ac:dyDescent="0.3">
      <c r="D322" s="408"/>
      <c r="E322" s="409"/>
      <c r="F322" s="409"/>
      <c r="G322" s="409"/>
      <c r="H322" s="410"/>
      <c r="I322" s="58"/>
      <c r="J322" s="58"/>
      <c r="K322" s="58"/>
      <c r="L322" s="58"/>
      <c r="M322" s="58"/>
      <c r="N322" s="58"/>
      <c r="O322" s="58"/>
      <c r="P322" s="58"/>
      <c r="Q322" s="58"/>
    </row>
    <row r="323" spans="3:17" ht="19.95" customHeight="1" thickBot="1" x14ac:dyDescent="0.35">
      <c r="D323" s="360" t="s">
        <v>6042</v>
      </c>
      <c r="E323" s="22"/>
      <c r="F323" s="22"/>
      <c r="G323" s="22"/>
      <c r="H323" s="419"/>
      <c r="I323" s="58"/>
      <c r="J323" s="22"/>
      <c r="K323" s="22"/>
      <c r="L323" s="22"/>
      <c r="M323" s="22"/>
      <c r="N323" s="22"/>
      <c r="O323" s="22"/>
      <c r="P323" s="22"/>
      <c r="Q323" s="22"/>
    </row>
    <row r="324" spans="3:17" ht="15" customHeight="1" thickBot="1" x14ac:dyDescent="0.35">
      <c r="D324" s="362" t="s">
        <v>6</v>
      </c>
      <c r="E324" s="24" t="s">
        <v>7</v>
      </c>
      <c r="F324" s="24" t="s">
        <v>8</v>
      </c>
      <c r="G324" s="25" t="s">
        <v>9</v>
      </c>
      <c r="H324" s="363" t="s">
        <v>10</v>
      </c>
      <c r="I324" s="55"/>
      <c r="J324" s="22"/>
      <c r="K324" s="22"/>
      <c r="L324" s="22"/>
      <c r="M324" s="22"/>
      <c r="N324" s="22"/>
      <c r="O324" s="22"/>
      <c r="P324" s="22"/>
      <c r="Q324" s="22"/>
    </row>
    <row r="325" spans="3:17" ht="15" customHeight="1" x14ac:dyDescent="0.3">
      <c r="D325" s="406" t="s">
        <v>38</v>
      </c>
      <c r="E325" s="56" t="s">
        <v>35</v>
      </c>
      <c r="F325" s="59">
        <f>F318</f>
        <v>0</v>
      </c>
      <c r="G325" s="57">
        <f>G318</f>
        <v>35455</v>
      </c>
      <c r="H325" s="407">
        <f>F325*G325</f>
        <v>0</v>
      </c>
      <c r="I325" s="33"/>
      <c r="J325" s="22"/>
      <c r="K325" s="22"/>
      <c r="L325" s="22"/>
      <c r="M325" s="22"/>
      <c r="N325" s="22"/>
      <c r="O325" s="22"/>
      <c r="P325" s="22"/>
      <c r="Q325" s="22"/>
    </row>
    <row r="326" spans="3:17" ht="15" customHeight="1" thickBot="1" x14ac:dyDescent="0.35">
      <c r="D326" s="406" t="s">
        <v>39</v>
      </c>
      <c r="E326" s="56" t="s">
        <v>17</v>
      </c>
      <c r="F326" s="61">
        <v>0.5</v>
      </c>
      <c r="G326" s="57">
        <f>H325</f>
        <v>0</v>
      </c>
      <c r="H326" s="407">
        <f>ROUND(G326*(F326/100),2)</f>
        <v>0</v>
      </c>
      <c r="I326" s="33"/>
      <c r="J326" s="22"/>
      <c r="K326" s="22"/>
      <c r="L326" s="22"/>
      <c r="M326" s="22"/>
      <c r="N326" s="22"/>
      <c r="O326" s="22"/>
      <c r="P326" s="22"/>
      <c r="Q326" s="22"/>
    </row>
    <row r="327" spans="3:17" ht="15" customHeight="1" thickBot="1" x14ac:dyDescent="0.35">
      <c r="D327" s="489" t="s">
        <v>23</v>
      </c>
      <c r="E327" s="490"/>
      <c r="F327" s="490"/>
      <c r="G327" s="491"/>
      <c r="H327" s="379">
        <f>SUBTOTAL(9,H326)</f>
        <v>0</v>
      </c>
      <c r="I327" s="185"/>
      <c r="J327" s="22"/>
      <c r="K327" s="22"/>
      <c r="L327" s="22"/>
      <c r="M327" s="22"/>
      <c r="N327" s="22"/>
      <c r="O327" s="22"/>
      <c r="P327" s="22"/>
      <c r="Q327" s="22"/>
    </row>
    <row r="328" spans="3:17" ht="15" customHeight="1" thickBot="1" x14ac:dyDescent="0.35">
      <c r="D328" s="380"/>
      <c r="E328" s="79"/>
      <c r="F328" s="79"/>
      <c r="G328" s="80"/>
      <c r="H328" s="379"/>
      <c r="I328" s="33"/>
      <c r="J328" s="22"/>
      <c r="K328" s="22"/>
      <c r="L328" s="22"/>
      <c r="M328" s="22"/>
      <c r="N328" s="22"/>
      <c r="O328" s="22"/>
      <c r="P328" s="22"/>
      <c r="Q328" s="22"/>
    </row>
    <row r="329" spans="3:17" ht="30" customHeight="1" thickBot="1" x14ac:dyDescent="0.35">
      <c r="D329" s="492" t="s">
        <v>6043</v>
      </c>
      <c r="E329" s="493"/>
      <c r="F329" s="493"/>
      <c r="G329" s="494"/>
      <c r="H329" s="401">
        <f>SUM(H327,H321)</f>
        <v>0</v>
      </c>
      <c r="I329" s="62"/>
      <c r="J329" s="22"/>
      <c r="K329" s="22"/>
      <c r="L329" s="22"/>
      <c r="M329" s="22"/>
      <c r="N329" s="22"/>
      <c r="O329" s="22"/>
      <c r="P329" s="22"/>
      <c r="Q329" s="22"/>
    </row>
    <row r="330" spans="3:17" ht="19.95" customHeight="1" x14ac:dyDescent="0.3">
      <c r="D330" s="495" t="str">
        <f>VLOOKUP(C333,INSUMOS!C:O,3,FALSE)</f>
        <v>Peneira granulométrica</v>
      </c>
      <c r="E330" s="496"/>
      <c r="F330" s="496"/>
      <c r="G330" s="496"/>
      <c r="H330" s="497"/>
      <c r="I330" s="22"/>
      <c r="J330" s="22"/>
      <c r="K330" s="22"/>
      <c r="L330" s="22"/>
      <c r="M330" s="22"/>
      <c r="N330" s="22"/>
      <c r="O330" s="22"/>
      <c r="P330" s="22"/>
      <c r="Q330" s="22"/>
    </row>
    <row r="331" spans="3:17" ht="19.95" customHeight="1" thickBot="1" x14ac:dyDescent="0.35">
      <c r="D331" s="360" t="s">
        <v>6041</v>
      </c>
      <c r="E331" s="22"/>
      <c r="F331" s="22"/>
      <c r="G331" s="22"/>
      <c r="H331" s="419"/>
      <c r="I331" s="22"/>
      <c r="J331" s="22"/>
      <c r="K331" s="22"/>
      <c r="L331" s="22"/>
      <c r="M331" s="22"/>
      <c r="N331" s="22"/>
      <c r="O331" s="22"/>
      <c r="P331" s="22"/>
      <c r="Q331" s="22"/>
    </row>
    <row r="332" spans="3:17" ht="15" customHeight="1" thickBot="1" x14ac:dyDescent="0.35">
      <c r="D332" s="362" t="s">
        <v>6</v>
      </c>
      <c r="E332" s="24" t="s">
        <v>7</v>
      </c>
      <c r="F332" s="24" t="s">
        <v>8</v>
      </c>
      <c r="G332" s="25" t="s">
        <v>9</v>
      </c>
      <c r="H332" s="363" t="s">
        <v>10</v>
      </c>
      <c r="I332" s="62"/>
      <c r="J332" s="22"/>
      <c r="K332" s="22"/>
      <c r="L332" s="22"/>
      <c r="M332" s="22"/>
      <c r="N332" s="22"/>
      <c r="O332" s="22"/>
      <c r="P332" s="22"/>
      <c r="Q332" s="22"/>
    </row>
    <row r="333" spans="3:17" ht="15" customHeight="1" x14ac:dyDescent="0.3">
      <c r="C333" s="201">
        <v>49</v>
      </c>
      <c r="D333" s="406" t="s">
        <v>34</v>
      </c>
      <c r="E333" s="56" t="s">
        <v>35</v>
      </c>
      <c r="F333" s="59"/>
      <c r="G333" s="175">
        <f>J333*(1-$K333)</f>
        <v>49000</v>
      </c>
      <c r="H333" s="407">
        <f>F333*G333</f>
        <v>0</v>
      </c>
      <c r="I333" s="58"/>
      <c r="J333" s="63">
        <f>VLOOKUP(C333,INSUMOS!C:I,6,FALSE)</f>
        <v>140000</v>
      </c>
      <c r="K333" s="174">
        <v>0.65</v>
      </c>
      <c r="L333" s="22" t="s">
        <v>5978</v>
      </c>
      <c r="M333" s="22"/>
      <c r="N333" s="22"/>
      <c r="O333" s="22"/>
      <c r="P333" s="22"/>
      <c r="Q333" s="22"/>
    </row>
    <row r="334" spans="3:17" ht="15" customHeight="1" x14ac:dyDescent="0.3">
      <c r="D334" s="406" t="s">
        <v>115</v>
      </c>
      <c r="E334" s="56" t="s">
        <v>17</v>
      </c>
      <c r="F334" s="59">
        <v>100</v>
      </c>
      <c r="G334" s="57">
        <f>H333</f>
        <v>0</v>
      </c>
      <c r="H334" s="407">
        <f>ROUND(G334*(F334/100),2)</f>
        <v>0</v>
      </c>
      <c r="I334" s="58"/>
      <c r="J334" s="63">
        <f>J333*(1-$K$146)</f>
        <v>77000</v>
      </c>
      <c r="K334" s="174">
        <v>0.45</v>
      </c>
      <c r="L334" s="22" t="s">
        <v>5979</v>
      </c>
      <c r="M334" s="22"/>
      <c r="N334" s="22"/>
      <c r="O334" s="22"/>
      <c r="P334" s="22"/>
      <c r="Q334" s="22"/>
    </row>
    <row r="335" spans="3:17" ht="15" customHeight="1" thickBot="1" x14ac:dyDescent="0.35">
      <c r="D335" s="406" t="s">
        <v>36</v>
      </c>
      <c r="E335" s="56" t="s">
        <v>11</v>
      </c>
      <c r="F335" s="59">
        <v>12</v>
      </c>
      <c r="G335" s="57">
        <f>H334</f>
        <v>0</v>
      </c>
      <c r="H335" s="407">
        <f>ROUND(G335/F335,2)</f>
        <v>0</v>
      </c>
      <c r="I335" s="58"/>
      <c r="J335" s="22"/>
      <c r="K335" s="22"/>
      <c r="L335" s="22"/>
      <c r="M335" s="22"/>
      <c r="N335" s="22"/>
      <c r="O335" s="22"/>
      <c r="P335" s="22"/>
      <c r="Q335" s="22"/>
    </row>
    <row r="336" spans="3:17" ht="15" customHeight="1" thickBot="1" x14ac:dyDescent="0.35">
      <c r="D336" s="489" t="s">
        <v>23</v>
      </c>
      <c r="E336" s="490"/>
      <c r="F336" s="490"/>
      <c r="G336" s="491"/>
      <c r="H336" s="379">
        <f>SUBTOTAL(9,H335)</f>
        <v>0</v>
      </c>
      <c r="I336" s="185"/>
      <c r="J336" s="22"/>
      <c r="K336" s="22"/>
      <c r="L336" s="22"/>
      <c r="M336" s="22"/>
      <c r="N336" s="22"/>
      <c r="O336" s="22"/>
      <c r="P336" s="22"/>
      <c r="Q336" s="22"/>
    </row>
    <row r="337" spans="3:17" ht="19.95" customHeight="1" x14ac:dyDescent="0.3">
      <c r="D337" s="408"/>
      <c r="E337" s="409"/>
      <c r="F337" s="409"/>
      <c r="G337" s="409"/>
      <c r="H337" s="410"/>
      <c r="I337" s="58"/>
      <c r="J337" s="58"/>
      <c r="K337" s="58"/>
      <c r="L337" s="58"/>
      <c r="M337" s="58"/>
      <c r="N337" s="58"/>
      <c r="O337" s="58"/>
      <c r="P337" s="58"/>
      <c r="Q337" s="58"/>
    </row>
    <row r="338" spans="3:17" ht="19.95" customHeight="1" thickBot="1" x14ac:dyDescent="0.35">
      <c r="D338" s="360" t="s">
        <v>6042</v>
      </c>
      <c r="E338" s="22"/>
      <c r="F338" s="22"/>
      <c r="G338" s="22"/>
      <c r="H338" s="419"/>
      <c r="I338" s="58"/>
      <c r="J338" s="22"/>
      <c r="K338" s="22"/>
      <c r="L338" s="22"/>
      <c r="M338" s="22"/>
      <c r="N338" s="22"/>
      <c r="O338" s="22"/>
      <c r="P338" s="22"/>
      <c r="Q338" s="22"/>
    </row>
    <row r="339" spans="3:17" ht="15" customHeight="1" thickBot="1" x14ac:dyDescent="0.35">
      <c r="D339" s="362" t="s">
        <v>6</v>
      </c>
      <c r="E339" s="24" t="s">
        <v>7</v>
      </c>
      <c r="F339" s="24" t="s">
        <v>8</v>
      </c>
      <c r="G339" s="25" t="s">
        <v>9</v>
      </c>
      <c r="H339" s="363" t="s">
        <v>10</v>
      </c>
      <c r="I339" s="55"/>
      <c r="J339" s="22"/>
      <c r="K339" s="22"/>
      <c r="L339" s="22"/>
      <c r="M339" s="22"/>
      <c r="N339" s="22"/>
      <c r="O339" s="22"/>
      <c r="P339" s="22"/>
      <c r="Q339" s="22"/>
    </row>
    <row r="340" spans="3:17" ht="15" customHeight="1" x14ac:dyDescent="0.3">
      <c r="D340" s="406" t="s">
        <v>38</v>
      </c>
      <c r="E340" s="56" t="s">
        <v>35</v>
      </c>
      <c r="F340" s="59">
        <f>F333</f>
        <v>0</v>
      </c>
      <c r="G340" s="57">
        <f>G333</f>
        <v>49000</v>
      </c>
      <c r="H340" s="407">
        <f>F340*G340</f>
        <v>0</v>
      </c>
      <c r="I340" s="33"/>
      <c r="J340" s="22"/>
      <c r="K340" s="22"/>
      <c r="L340" s="22"/>
      <c r="M340" s="22"/>
      <c r="N340" s="22"/>
      <c r="O340" s="22"/>
      <c r="P340" s="22"/>
      <c r="Q340" s="22"/>
    </row>
    <row r="341" spans="3:17" ht="15" customHeight="1" thickBot="1" x14ac:dyDescent="0.35">
      <c r="D341" s="406" t="s">
        <v>39</v>
      </c>
      <c r="E341" s="56" t="s">
        <v>17</v>
      </c>
      <c r="F341" s="61">
        <v>0.5</v>
      </c>
      <c r="G341" s="57">
        <f>H340</f>
        <v>0</v>
      </c>
      <c r="H341" s="407">
        <f>ROUND(G341*(F341/100),2)</f>
        <v>0</v>
      </c>
      <c r="I341" s="33"/>
      <c r="J341" s="22"/>
      <c r="K341" s="22"/>
      <c r="L341" s="22"/>
      <c r="M341" s="22"/>
      <c r="N341" s="22"/>
      <c r="O341" s="22"/>
      <c r="P341" s="22"/>
      <c r="Q341" s="22"/>
    </row>
    <row r="342" spans="3:17" ht="15" customHeight="1" thickBot="1" x14ac:dyDescent="0.35">
      <c r="D342" s="489" t="s">
        <v>23</v>
      </c>
      <c r="E342" s="490"/>
      <c r="F342" s="490"/>
      <c r="G342" s="491"/>
      <c r="H342" s="379">
        <f>SUBTOTAL(9,H341)</f>
        <v>0</v>
      </c>
      <c r="I342" s="185"/>
      <c r="J342" s="22"/>
      <c r="K342" s="22"/>
      <c r="L342" s="22"/>
      <c r="M342" s="22"/>
      <c r="N342" s="22"/>
      <c r="O342" s="22"/>
      <c r="P342" s="22"/>
      <c r="Q342" s="22"/>
    </row>
    <row r="343" spans="3:17" ht="15" customHeight="1" thickBot="1" x14ac:dyDescent="0.35">
      <c r="D343" s="380"/>
      <c r="E343" s="79"/>
      <c r="F343" s="79"/>
      <c r="G343" s="80"/>
      <c r="H343" s="379"/>
      <c r="I343" s="33"/>
      <c r="J343" s="22"/>
      <c r="K343" s="22"/>
      <c r="L343" s="22"/>
      <c r="M343" s="22"/>
      <c r="N343" s="22"/>
      <c r="O343" s="22"/>
      <c r="P343" s="22"/>
      <c r="Q343" s="22"/>
    </row>
    <row r="344" spans="3:17" ht="30" customHeight="1" thickBot="1" x14ac:dyDescent="0.35">
      <c r="D344" s="492" t="s">
        <v>6043</v>
      </c>
      <c r="E344" s="493"/>
      <c r="F344" s="493"/>
      <c r="G344" s="494"/>
      <c r="H344" s="401">
        <f>SUM(H342,H336)</f>
        <v>0</v>
      </c>
      <c r="I344" s="62"/>
      <c r="J344" s="22"/>
      <c r="K344" s="22"/>
      <c r="L344" s="22"/>
      <c r="M344" s="22"/>
      <c r="N344" s="22"/>
      <c r="O344" s="22"/>
      <c r="P344" s="22"/>
      <c r="Q344" s="22"/>
    </row>
    <row r="345" spans="3:17" ht="19.95" customHeight="1" x14ac:dyDescent="0.3">
      <c r="D345" s="495" t="str">
        <f>VLOOKUP(C348,INSUMOS!C:O,3,FALSE)</f>
        <v>Triturador Móvel 580HP - 50 mm</v>
      </c>
      <c r="E345" s="496"/>
      <c r="F345" s="496"/>
      <c r="G345" s="496"/>
      <c r="H345" s="497"/>
      <c r="I345" s="22"/>
      <c r="J345" s="22"/>
      <c r="K345" s="22"/>
      <c r="L345" s="22"/>
      <c r="M345" s="22"/>
      <c r="N345" s="22"/>
      <c r="O345" s="22"/>
      <c r="P345" s="22"/>
      <c r="Q345" s="22"/>
    </row>
    <row r="346" spans="3:17" ht="19.95" customHeight="1" thickBot="1" x14ac:dyDescent="0.35">
      <c r="D346" s="360" t="s">
        <v>6041</v>
      </c>
      <c r="E346" s="22"/>
      <c r="F346" s="22"/>
      <c r="G346" s="22"/>
      <c r="H346" s="419"/>
      <c r="I346" s="22"/>
      <c r="J346" s="22"/>
      <c r="K346" s="22"/>
      <c r="L346" s="22"/>
      <c r="M346" s="22"/>
      <c r="N346" s="22"/>
      <c r="O346" s="22"/>
      <c r="P346" s="22"/>
      <c r="Q346" s="22"/>
    </row>
    <row r="347" spans="3:17" ht="15" customHeight="1" thickBot="1" x14ac:dyDescent="0.35">
      <c r="D347" s="362" t="s">
        <v>6</v>
      </c>
      <c r="E347" s="24" t="s">
        <v>7</v>
      </c>
      <c r="F347" s="24" t="s">
        <v>8</v>
      </c>
      <c r="G347" s="25" t="s">
        <v>9</v>
      </c>
      <c r="H347" s="363" t="s">
        <v>10</v>
      </c>
      <c r="I347" s="62"/>
      <c r="J347" s="22"/>
      <c r="K347" s="22"/>
      <c r="L347" s="22"/>
      <c r="M347" s="22"/>
      <c r="N347" s="22"/>
      <c r="O347" s="22"/>
      <c r="P347" s="22"/>
      <c r="Q347" s="22"/>
    </row>
    <row r="348" spans="3:17" ht="15" customHeight="1" x14ac:dyDescent="0.3">
      <c r="C348" s="201">
        <v>50</v>
      </c>
      <c r="D348" s="406" t="s">
        <v>34</v>
      </c>
      <c r="E348" s="56" t="s">
        <v>35</v>
      </c>
      <c r="F348" s="59"/>
      <c r="G348" s="175">
        <f>J348*(1-$K348)</f>
        <v>222500</v>
      </c>
      <c r="H348" s="407">
        <f>F348*G348</f>
        <v>0</v>
      </c>
      <c r="I348" s="58"/>
      <c r="J348" s="63">
        <f>VLOOKUP(C348,INSUMOS!C:I,6,FALSE)</f>
        <v>890000</v>
      </c>
      <c r="K348" s="174">
        <v>0.75</v>
      </c>
      <c r="L348" s="22" t="s">
        <v>5978</v>
      </c>
      <c r="M348" s="22"/>
      <c r="N348" s="22"/>
      <c r="O348" s="22"/>
      <c r="P348" s="22"/>
      <c r="Q348" s="22"/>
    </row>
    <row r="349" spans="3:17" ht="15" customHeight="1" x14ac:dyDescent="0.3">
      <c r="D349" s="406" t="s">
        <v>115</v>
      </c>
      <c r="E349" s="56" t="s">
        <v>17</v>
      </c>
      <c r="F349" s="59">
        <v>100</v>
      </c>
      <c r="G349" s="57">
        <f>H348</f>
        <v>0</v>
      </c>
      <c r="H349" s="407">
        <f>ROUND(G349*(F349/100),2)</f>
        <v>0</v>
      </c>
      <c r="I349" s="58"/>
      <c r="J349" s="63">
        <f>J348*(1-$K$146)</f>
        <v>489500.00000000006</v>
      </c>
      <c r="K349" s="174">
        <v>0.45</v>
      </c>
      <c r="L349" s="22" t="s">
        <v>5979</v>
      </c>
      <c r="M349" s="22"/>
      <c r="N349" s="22"/>
      <c r="O349" s="22"/>
      <c r="P349" s="22"/>
      <c r="Q349" s="22"/>
    </row>
    <row r="350" spans="3:17" ht="15" customHeight="1" thickBot="1" x14ac:dyDescent="0.35">
      <c r="D350" s="406" t="s">
        <v>36</v>
      </c>
      <c r="E350" s="56" t="s">
        <v>11</v>
      </c>
      <c r="F350" s="59">
        <v>12</v>
      </c>
      <c r="G350" s="57">
        <f>H349</f>
        <v>0</v>
      </c>
      <c r="H350" s="407">
        <f>ROUND(G350/F350,2)</f>
        <v>0</v>
      </c>
      <c r="I350" s="58"/>
      <c r="J350" s="22"/>
      <c r="K350" s="22"/>
      <c r="L350" s="22"/>
      <c r="M350" s="22"/>
      <c r="N350" s="22"/>
      <c r="O350" s="22"/>
      <c r="P350" s="22"/>
      <c r="Q350" s="22"/>
    </row>
    <row r="351" spans="3:17" ht="15" customHeight="1" thickBot="1" x14ac:dyDescent="0.35">
      <c r="D351" s="489" t="s">
        <v>23</v>
      </c>
      <c r="E351" s="490"/>
      <c r="F351" s="490"/>
      <c r="G351" s="491"/>
      <c r="H351" s="379">
        <f>SUBTOTAL(9,H350)</f>
        <v>0</v>
      </c>
      <c r="I351" s="185"/>
      <c r="J351" s="22"/>
      <c r="K351" s="22"/>
      <c r="L351" s="22"/>
      <c r="M351" s="22"/>
      <c r="N351" s="22"/>
      <c r="O351" s="22"/>
      <c r="P351" s="22"/>
      <c r="Q351" s="22"/>
    </row>
    <row r="352" spans="3:17" ht="19.95" customHeight="1" x14ac:dyDescent="0.3">
      <c r="D352" s="408"/>
      <c r="E352" s="409"/>
      <c r="F352" s="409"/>
      <c r="G352" s="409"/>
      <c r="H352" s="410"/>
      <c r="I352" s="58"/>
      <c r="J352" s="58"/>
      <c r="K352" s="58"/>
      <c r="L352" s="58"/>
      <c r="M352" s="58"/>
      <c r="N352" s="58"/>
      <c r="O352" s="58"/>
      <c r="P352" s="58"/>
      <c r="Q352" s="58"/>
    </row>
    <row r="353" spans="4:17" ht="19.95" customHeight="1" thickBot="1" x14ac:dyDescent="0.35">
      <c r="D353" s="360" t="s">
        <v>6042</v>
      </c>
      <c r="E353" s="22"/>
      <c r="F353" s="22"/>
      <c r="G353" s="22"/>
      <c r="H353" s="419"/>
      <c r="I353" s="58"/>
      <c r="J353" s="22"/>
      <c r="K353" s="22"/>
      <c r="L353" s="22"/>
      <c r="M353" s="22"/>
      <c r="N353" s="22"/>
      <c r="O353" s="22"/>
      <c r="P353" s="22"/>
      <c r="Q353" s="22"/>
    </row>
    <row r="354" spans="4:17" ht="15" customHeight="1" thickBot="1" x14ac:dyDescent="0.35">
      <c r="D354" s="362" t="s">
        <v>6</v>
      </c>
      <c r="E354" s="24" t="s">
        <v>7</v>
      </c>
      <c r="F354" s="24" t="s">
        <v>8</v>
      </c>
      <c r="G354" s="25" t="s">
        <v>9</v>
      </c>
      <c r="H354" s="363" t="s">
        <v>10</v>
      </c>
      <c r="I354" s="55"/>
      <c r="J354" s="22"/>
      <c r="K354" s="22"/>
      <c r="L354" s="22"/>
      <c r="M354" s="22"/>
      <c r="N354" s="22"/>
      <c r="O354" s="22"/>
      <c r="P354" s="22"/>
      <c r="Q354" s="22"/>
    </row>
    <row r="355" spans="4:17" ht="15" customHeight="1" x14ac:dyDescent="0.3">
      <c r="D355" s="406" t="s">
        <v>38</v>
      </c>
      <c r="E355" s="56" t="s">
        <v>35</v>
      </c>
      <c r="F355" s="59">
        <f>F348</f>
        <v>0</v>
      </c>
      <c r="G355" s="57">
        <f>G348</f>
        <v>222500</v>
      </c>
      <c r="H355" s="407">
        <f>F355*G355</f>
        <v>0</v>
      </c>
      <c r="I355" s="33"/>
      <c r="J355" s="22"/>
      <c r="K355" s="22"/>
      <c r="L355" s="22"/>
      <c r="M355" s="22"/>
      <c r="N355" s="22"/>
      <c r="O355" s="22"/>
      <c r="P355" s="22"/>
      <c r="Q355" s="22"/>
    </row>
    <row r="356" spans="4:17" ht="15" customHeight="1" thickBot="1" x14ac:dyDescent="0.35">
      <c r="D356" s="406" t="s">
        <v>39</v>
      </c>
      <c r="E356" s="56" t="s">
        <v>17</v>
      </c>
      <c r="F356" s="61">
        <v>0.5</v>
      </c>
      <c r="G356" s="57">
        <f>H355</f>
        <v>0</v>
      </c>
      <c r="H356" s="407">
        <f>ROUND(G356*(F356/100),2)</f>
        <v>0</v>
      </c>
      <c r="I356" s="33"/>
      <c r="J356" s="22"/>
      <c r="K356" s="22"/>
      <c r="L356" s="22"/>
      <c r="M356" s="22"/>
      <c r="N356" s="22"/>
      <c r="O356" s="22"/>
      <c r="P356" s="22"/>
      <c r="Q356" s="22"/>
    </row>
    <row r="357" spans="4:17" ht="15" customHeight="1" thickBot="1" x14ac:dyDescent="0.35">
      <c r="D357" s="489" t="s">
        <v>23</v>
      </c>
      <c r="E357" s="490"/>
      <c r="F357" s="490"/>
      <c r="G357" s="491"/>
      <c r="H357" s="379">
        <f>SUBTOTAL(9,H356)</f>
        <v>0</v>
      </c>
      <c r="I357" s="185"/>
      <c r="J357" s="22"/>
      <c r="K357" s="22"/>
      <c r="L357" s="22"/>
      <c r="M357" s="22"/>
      <c r="N357" s="22"/>
      <c r="O357" s="22"/>
      <c r="P357" s="22"/>
      <c r="Q357" s="22"/>
    </row>
    <row r="358" spans="4:17" ht="15" customHeight="1" thickBot="1" x14ac:dyDescent="0.35">
      <c r="D358" s="380"/>
      <c r="E358" s="79"/>
      <c r="F358" s="79"/>
      <c r="G358" s="80"/>
      <c r="H358" s="379"/>
      <c r="I358" s="33"/>
      <c r="J358" s="22"/>
      <c r="K358" s="22"/>
      <c r="L358" s="22"/>
      <c r="M358" s="22"/>
      <c r="N358" s="22"/>
      <c r="O358" s="22"/>
      <c r="P358" s="22"/>
      <c r="Q358" s="22"/>
    </row>
    <row r="359" spans="4:17" ht="30" customHeight="1" thickBot="1" x14ac:dyDescent="0.35">
      <c r="D359" s="492" t="s">
        <v>6043</v>
      </c>
      <c r="E359" s="493"/>
      <c r="F359" s="493"/>
      <c r="G359" s="494"/>
      <c r="H359" s="401">
        <f>SUM(H357,H351)</f>
        <v>0</v>
      </c>
      <c r="I359" s="62"/>
      <c r="J359" s="22"/>
      <c r="K359" s="22"/>
      <c r="L359" s="22"/>
      <c r="M359" s="22"/>
      <c r="N359" s="22"/>
      <c r="O359" s="22"/>
      <c r="P359" s="22"/>
      <c r="Q359" s="22"/>
    </row>
    <row r="360" spans="4:17" ht="12.6" customHeight="1" thickBot="1" x14ac:dyDescent="0.35">
      <c r="D360" s="400"/>
      <c r="E360" s="22"/>
      <c r="F360" s="22"/>
      <c r="G360" s="22"/>
      <c r="H360" s="361"/>
      <c r="I360" s="22"/>
      <c r="J360" s="204"/>
      <c r="K360" s="22"/>
      <c r="L360" s="22"/>
      <c r="M360" s="22"/>
      <c r="N360" s="22"/>
      <c r="O360" s="22"/>
      <c r="P360" s="22"/>
      <c r="Q360" s="22"/>
    </row>
    <row r="361" spans="4:17" ht="30" customHeight="1" thickBot="1" x14ac:dyDescent="0.35">
      <c r="D361" s="492" t="s">
        <v>45</v>
      </c>
      <c r="E361" s="493"/>
      <c r="F361" s="493"/>
      <c r="G361" s="494"/>
      <c r="H361" s="401">
        <f>SUM(H183,H225,H284,H299,H267,H314,H329,H344,H359)</f>
        <v>15643.31</v>
      </c>
      <c r="I361" s="22"/>
      <c r="J361" s="22"/>
      <c r="K361" s="22"/>
      <c r="L361" s="22"/>
      <c r="M361" s="22"/>
      <c r="N361" s="22"/>
      <c r="O361" s="22"/>
      <c r="P361" s="22"/>
      <c r="Q361" s="22"/>
    </row>
    <row r="362" spans="4:17" ht="15" customHeight="1" x14ac:dyDescent="0.3">
      <c r="D362" s="400"/>
      <c r="E362" s="22"/>
      <c r="F362" s="22"/>
      <c r="G362" s="22"/>
      <c r="H362" s="361"/>
      <c r="I362" s="22"/>
      <c r="J362" s="22"/>
      <c r="K362" s="22"/>
      <c r="L362" s="22"/>
      <c r="M362" s="22"/>
      <c r="N362" s="22"/>
      <c r="O362" s="22"/>
      <c r="P362" s="22"/>
      <c r="Q362" s="22"/>
    </row>
    <row r="363" spans="4:17" ht="15" customHeight="1" x14ac:dyDescent="0.3">
      <c r="D363" s="495" t="s">
        <v>46</v>
      </c>
      <c r="E363" s="496"/>
      <c r="F363" s="496"/>
      <c r="G363" s="496"/>
      <c r="H363" s="497"/>
      <c r="I363" s="62">
        <f>H370</f>
        <v>89040</v>
      </c>
      <c r="J363" s="22"/>
      <c r="K363" s="22"/>
      <c r="L363" s="22"/>
      <c r="M363" s="22"/>
      <c r="N363" s="22"/>
      <c r="O363" s="22"/>
      <c r="P363" s="22"/>
      <c r="Q363" s="22"/>
    </row>
    <row r="364" spans="4:17" ht="15" customHeight="1" thickBot="1" x14ac:dyDescent="0.35">
      <c r="D364" s="422"/>
      <c r="E364" s="23"/>
      <c r="F364" s="23"/>
      <c r="G364" s="23"/>
      <c r="H364" s="423"/>
      <c r="I364" s="22"/>
      <c r="J364" s="22"/>
      <c r="K364" s="22"/>
      <c r="L364" s="359" t="s">
        <v>6109</v>
      </c>
      <c r="M364" s="359" t="s">
        <v>6110</v>
      </c>
      <c r="N364" s="359" t="s">
        <v>6109</v>
      </c>
      <c r="O364" s="359" t="s">
        <v>6111</v>
      </c>
      <c r="P364" s="22"/>
      <c r="Q364" s="22"/>
    </row>
    <row r="365" spans="4:17" ht="15" customHeight="1" thickBot="1" x14ac:dyDescent="0.35">
      <c r="D365" s="362" t="s">
        <v>6</v>
      </c>
      <c r="E365" s="24" t="s">
        <v>7</v>
      </c>
      <c r="F365" s="24" t="s">
        <v>8</v>
      </c>
      <c r="G365" s="25" t="s">
        <v>9</v>
      </c>
      <c r="H365" s="363" t="s">
        <v>10</v>
      </c>
      <c r="I365" s="23"/>
      <c r="J365" s="22"/>
      <c r="K365" s="22"/>
      <c r="L365" s="359" t="s">
        <v>6105</v>
      </c>
      <c r="M365" s="359" t="s">
        <v>6106</v>
      </c>
      <c r="N365" s="359" t="s">
        <v>6107</v>
      </c>
      <c r="O365" s="359" t="s">
        <v>6108</v>
      </c>
      <c r="P365" s="22"/>
    </row>
    <row r="366" spans="4:17" ht="15" customHeight="1" x14ac:dyDescent="0.3">
      <c r="D366" s="364" t="s">
        <v>102</v>
      </c>
      <c r="E366" s="70" t="s">
        <v>82</v>
      </c>
      <c r="F366" s="83">
        <v>600</v>
      </c>
      <c r="G366" s="166">
        <v>148.4</v>
      </c>
      <c r="H366" s="365">
        <f>ROUND(F366*G366,2)</f>
        <v>89040</v>
      </c>
      <c r="I366" s="33"/>
      <c r="J366" s="45">
        <v>71</v>
      </c>
      <c r="K366" s="22"/>
      <c r="L366" s="359" t="e">
        <f>VLOOKUP(L365,'ANEXO I'!C:K,5,FALSE)</f>
        <v>#N/A</v>
      </c>
      <c r="M366" s="359" t="e">
        <f>VLOOKUP(M365,'ANEXO I'!C:K,5,FALSE)*0.6</f>
        <v>#VALUE!</v>
      </c>
      <c r="N366" s="359" t="str">
        <f>VLOOKUP(N365,'ANEXO I'!C:K,5,FALSE)</f>
        <v>Toneladas/mês</v>
      </c>
      <c r="O366" s="359" t="e">
        <f>VLOOKUP(O365,'ANEXO I'!C:K,5,FALSE)*3*0.8</f>
        <v>#N/A</v>
      </c>
      <c r="P366" s="22"/>
      <c r="Q366" s="22"/>
    </row>
    <row r="367" spans="4:17" ht="15" customHeight="1" x14ac:dyDescent="0.3">
      <c r="D367" s="424"/>
      <c r="E367" s="70"/>
      <c r="F367" s="73"/>
      <c r="G367" s="72"/>
      <c r="H367" s="365"/>
      <c r="I367" s="74"/>
      <c r="J367" s="29"/>
      <c r="K367" s="29"/>
      <c r="L367" s="359"/>
      <c r="M367" s="359"/>
      <c r="N367" s="359"/>
      <c r="O367" s="359"/>
      <c r="P367" s="22"/>
      <c r="Q367" s="22"/>
    </row>
    <row r="368" spans="4:17" ht="15" customHeight="1" thickBot="1" x14ac:dyDescent="0.35">
      <c r="D368" s="418"/>
      <c r="E368" s="68"/>
      <c r="F368" s="68"/>
      <c r="G368" s="69"/>
      <c r="H368" s="421">
        <f>TRUNC(F368*G368,2)</f>
        <v>0</v>
      </c>
      <c r="I368" s="33"/>
      <c r="J368" s="22"/>
      <c r="K368" s="22"/>
      <c r="L368" s="22"/>
      <c r="M368" s="22"/>
      <c r="N368" s="22"/>
      <c r="O368" s="22"/>
      <c r="P368" s="22"/>
      <c r="Q368" s="22"/>
    </row>
    <row r="369" spans="3:17" ht="15" customHeight="1" thickBot="1" x14ac:dyDescent="0.35">
      <c r="D369" s="498" t="s">
        <v>98</v>
      </c>
      <c r="E369" s="490"/>
      <c r="F369" s="490"/>
      <c r="G369" s="491"/>
      <c r="H369" s="379">
        <f>SUM(H366:H368)</f>
        <v>89040</v>
      </c>
      <c r="I369" s="33"/>
      <c r="J369" s="22"/>
      <c r="K369" s="22"/>
      <c r="L369" s="22"/>
      <c r="M369" s="22"/>
      <c r="N369" s="22"/>
      <c r="O369" s="22"/>
      <c r="P369" s="22"/>
      <c r="Q369" s="22"/>
    </row>
    <row r="370" spans="3:17" ht="30" customHeight="1" thickBot="1" x14ac:dyDescent="0.35">
      <c r="D370" s="492" t="s">
        <v>98</v>
      </c>
      <c r="E370" s="493"/>
      <c r="F370" s="493"/>
      <c r="G370" s="494"/>
      <c r="H370" s="401">
        <f>SUM(H369)</f>
        <v>89040</v>
      </c>
      <c r="I370" s="33"/>
      <c r="J370" s="22"/>
      <c r="K370" s="22"/>
      <c r="L370" s="22"/>
      <c r="M370" s="22"/>
      <c r="N370" s="22"/>
      <c r="O370" s="22"/>
      <c r="P370" s="22"/>
      <c r="Q370" s="22"/>
    </row>
    <row r="371" spans="3:17" ht="15" customHeight="1" thickBot="1" x14ac:dyDescent="0.35">
      <c r="D371" s="400"/>
      <c r="E371" s="22"/>
      <c r="F371" s="22"/>
      <c r="G371" s="22"/>
      <c r="H371" s="361"/>
      <c r="I371" s="22"/>
      <c r="J371" s="22"/>
      <c r="K371" s="22"/>
      <c r="L371" s="22"/>
      <c r="M371" s="22"/>
      <c r="N371" s="22"/>
      <c r="O371" s="22"/>
      <c r="P371" s="22"/>
      <c r="Q371" s="22"/>
    </row>
    <row r="372" spans="3:17" ht="20.100000000000001" customHeight="1" thickBot="1" x14ac:dyDescent="0.35">
      <c r="D372" s="420" t="s">
        <v>100</v>
      </c>
      <c r="E372" s="79"/>
      <c r="F372" s="79"/>
      <c r="G372" s="80"/>
      <c r="H372" s="379">
        <f>H370+H361+H139+H116</f>
        <v>105806.24249999999</v>
      </c>
      <c r="I372" s="62">
        <f>SUM(I8:I370)</f>
        <v>105858.88250000001</v>
      </c>
      <c r="J372" s="22"/>
      <c r="K372" s="22"/>
      <c r="L372" s="22"/>
      <c r="M372" s="22"/>
      <c r="N372" s="22"/>
      <c r="O372" s="22"/>
      <c r="P372" s="22"/>
      <c r="Q372" s="22"/>
    </row>
    <row r="373" spans="3:17" ht="20.100000000000001" customHeight="1" thickBot="1" x14ac:dyDescent="0.35">
      <c r="C373" s="20" t="s">
        <v>6107</v>
      </c>
      <c r="D373" s="420" t="s">
        <v>6130</v>
      </c>
      <c r="E373" s="79"/>
      <c r="F373" s="79"/>
      <c r="G373" s="80"/>
      <c r="H373" s="425">
        <v>600</v>
      </c>
      <c r="I373" s="22"/>
      <c r="J373" s="22"/>
      <c r="K373" s="22"/>
      <c r="L373" s="22"/>
      <c r="M373" s="22"/>
      <c r="N373" s="22"/>
      <c r="O373" s="22"/>
      <c r="P373" s="22"/>
      <c r="Q373" s="22"/>
    </row>
    <row r="374" spans="3:17" ht="20.100000000000001" customHeight="1" thickBot="1" x14ac:dyDescent="0.35">
      <c r="D374" s="420" t="s">
        <v>97</v>
      </c>
      <c r="E374" s="79"/>
      <c r="F374" s="79"/>
      <c r="G374" s="80"/>
      <c r="H374" s="426">
        <f>ROUND(H372/H373,3)</f>
        <v>176.34399999999999</v>
      </c>
      <c r="I374" s="75"/>
      <c r="J374" s="22"/>
      <c r="K374" s="22"/>
      <c r="L374" s="22"/>
      <c r="M374" s="22"/>
      <c r="N374" s="22"/>
      <c r="O374" s="22"/>
      <c r="P374" s="22"/>
      <c r="Q374" s="22"/>
    </row>
    <row r="375" spans="3:17" ht="20.100000000000001" customHeight="1" thickBot="1" x14ac:dyDescent="0.35">
      <c r="D375" s="420" t="s">
        <v>4</v>
      </c>
      <c r="E375" s="79"/>
      <c r="F375" s="79"/>
      <c r="G375" s="82">
        <f>'III-BDI'!$F$25</f>
        <v>0.24779999999999999</v>
      </c>
      <c r="H375" s="426">
        <f>ROUND(H374*G375,2)</f>
        <v>43.7</v>
      </c>
      <c r="I375" s="22"/>
      <c r="J375" s="22"/>
      <c r="K375" s="22"/>
      <c r="L375" s="22"/>
      <c r="M375" s="22"/>
      <c r="N375" s="22"/>
      <c r="O375" s="22"/>
      <c r="P375" s="22"/>
      <c r="Q375" s="22"/>
    </row>
    <row r="376" spans="3:17" ht="30" customHeight="1" x14ac:dyDescent="0.3">
      <c r="C376" s="208">
        <v>5</v>
      </c>
      <c r="D376" s="486" t="s">
        <v>99</v>
      </c>
      <c r="E376" s="487"/>
      <c r="F376" s="487"/>
      <c r="G376" s="488"/>
      <c r="H376" s="427">
        <f>SUM(H374:H375)</f>
        <v>220.04399999999998</v>
      </c>
      <c r="I376" s="76"/>
      <c r="J376" s="22">
        <v>220.53</v>
      </c>
      <c r="K376" s="184">
        <f>H376/J376-1</f>
        <v>-2.203781798394866E-3</v>
      </c>
      <c r="L376" s="22"/>
      <c r="M376" s="22"/>
      <c r="N376" s="22"/>
      <c r="O376" s="22"/>
      <c r="P376" s="22"/>
      <c r="Q376" s="22"/>
    </row>
    <row r="377" spans="3:17" ht="15" customHeight="1" x14ac:dyDescent="0.3">
      <c r="D377" s="22"/>
      <c r="E377" s="22"/>
      <c r="F377" s="22"/>
      <c r="G377" s="22"/>
      <c r="H377" s="77"/>
      <c r="I377" s="22"/>
      <c r="J377" s="22"/>
      <c r="K377" s="22"/>
      <c r="L377" s="22"/>
      <c r="M377" s="22"/>
      <c r="N377" s="22"/>
      <c r="O377" s="22"/>
      <c r="P377" s="22"/>
      <c r="Q377" s="22"/>
    </row>
    <row r="378" spans="3:17" ht="15" customHeight="1" x14ac:dyDescent="0.3">
      <c r="D378" s="160" t="s">
        <v>152</v>
      </c>
      <c r="E378" s="118"/>
      <c r="F378" s="22"/>
      <c r="G378" s="22"/>
      <c r="H378" s="22"/>
      <c r="I378" s="22"/>
      <c r="J378" s="22"/>
      <c r="K378" s="22"/>
      <c r="L378" s="22"/>
      <c r="M378" s="22"/>
      <c r="N378" s="22"/>
      <c r="O378" s="22"/>
      <c r="P378" s="22"/>
      <c r="Q378" s="22"/>
    </row>
    <row r="379" spans="3:17" ht="15" customHeight="1" x14ac:dyDescent="0.3">
      <c r="D379" s="22"/>
      <c r="E379" s="22"/>
      <c r="F379" s="22"/>
      <c r="G379" s="22"/>
      <c r="H379" s="22"/>
      <c r="I379" s="22"/>
      <c r="J379" s="22"/>
      <c r="K379" s="22"/>
      <c r="L379" s="22"/>
      <c r="M379" s="22"/>
      <c r="N379" s="22"/>
      <c r="O379" s="22"/>
      <c r="P379" s="22"/>
      <c r="Q379" s="22"/>
    </row>
    <row r="380" spans="3:17" ht="15" customHeight="1" x14ac:dyDescent="0.3">
      <c r="D380" s="22"/>
      <c r="E380" s="22"/>
      <c r="F380" s="22"/>
      <c r="G380" s="22"/>
      <c r="H380" s="22"/>
      <c r="I380" s="22"/>
      <c r="J380" s="22"/>
      <c r="K380" s="22"/>
      <c r="L380" s="22"/>
      <c r="M380" s="22"/>
      <c r="N380" s="22"/>
      <c r="O380" s="22"/>
      <c r="P380" s="22"/>
      <c r="Q380" s="22"/>
    </row>
    <row r="381" spans="3:17" ht="15" customHeight="1" x14ac:dyDescent="0.3">
      <c r="D381" s="22"/>
      <c r="E381" s="22"/>
      <c r="F381" s="22"/>
      <c r="G381" s="22"/>
      <c r="H381" s="22"/>
      <c r="I381" s="22"/>
      <c r="J381" s="22"/>
      <c r="K381" s="22"/>
      <c r="L381" s="22"/>
      <c r="M381" s="22"/>
      <c r="N381" s="22"/>
      <c r="O381" s="22"/>
      <c r="P381" s="22"/>
      <c r="Q381" s="22"/>
    </row>
    <row r="382" spans="3:17" ht="15" customHeight="1" x14ac:dyDescent="0.3">
      <c r="D382" s="22"/>
      <c r="E382" s="22"/>
      <c r="F382" s="22"/>
      <c r="G382" s="22"/>
      <c r="H382" s="22"/>
      <c r="I382" s="22"/>
      <c r="J382" s="22"/>
      <c r="K382" s="22"/>
      <c r="L382" s="22"/>
      <c r="M382" s="22"/>
      <c r="N382" s="22"/>
      <c r="O382" s="22"/>
      <c r="P382" s="22"/>
      <c r="Q382" s="22"/>
    </row>
    <row r="383" spans="3:17" ht="15" customHeight="1" x14ac:dyDescent="0.3">
      <c r="D383" s="22"/>
      <c r="E383" s="22"/>
      <c r="F383" s="22"/>
      <c r="G383" s="22"/>
      <c r="H383" s="22"/>
      <c r="I383" s="22"/>
      <c r="J383" s="22"/>
      <c r="K383" s="22"/>
      <c r="L383" s="22"/>
      <c r="M383" s="22"/>
      <c r="N383" s="22"/>
      <c r="O383" s="22"/>
      <c r="P383" s="22"/>
      <c r="Q383" s="22"/>
    </row>
    <row r="384" spans="3:17" ht="15" customHeight="1" x14ac:dyDescent="0.3">
      <c r="D384" s="22"/>
      <c r="E384" s="22"/>
      <c r="F384" s="22"/>
      <c r="G384" s="22"/>
      <c r="H384" s="22"/>
      <c r="I384" s="22"/>
      <c r="J384" s="22"/>
      <c r="K384" s="22"/>
      <c r="L384" s="22"/>
      <c r="M384" s="22"/>
      <c r="N384" s="22"/>
      <c r="O384" s="22"/>
      <c r="P384" s="22"/>
      <c r="Q384" s="22"/>
    </row>
    <row r="385" spans="4:17" ht="15" customHeight="1" x14ac:dyDescent="0.3">
      <c r="D385" s="22"/>
      <c r="E385" s="22"/>
      <c r="F385" s="22"/>
      <c r="G385" s="22"/>
      <c r="H385" s="22"/>
      <c r="I385" s="22"/>
      <c r="J385" s="22"/>
      <c r="K385" s="22"/>
      <c r="L385" s="22"/>
      <c r="M385" s="22"/>
      <c r="N385" s="22"/>
      <c r="O385" s="22"/>
      <c r="P385" s="22"/>
      <c r="Q385" s="22"/>
    </row>
    <row r="386" spans="4:17" ht="15" customHeight="1" x14ac:dyDescent="0.3">
      <c r="D386" s="22"/>
      <c r="E386" s="22"/>
      <c r="F386" s="22"/>
      <c r="G386" s="22"/>
      <c r="H386" s="22"/>
      <c r="I386" s="22"/>
      <c r="J386" s="22"/>
      <c r="K386" s="22"/>
      <c r="L386" s="22"/>
      <c r="M386" s="22"/>
      <c r="N386" s="22"/>
      <c r="O386" s="22"/>
      <c r="P386" s="22"/>
      <c r="Q386" s="22"/>
    </row>
    <row r="387" spans="4:17" ht="15" customHeight="1" x14ac:dyDescent="0.3">
      <c r="D387" s="22"/>
      <c r="E387" s="22"/>
      <c r="F387" s="22"/>
      <c r="G387" s="22"/>
      <c r="H387" s="22"/>
      <c r="I387" s="22"/>
      <c r="J387" s="22"/>
      <c r="K387" s="22"/>
      <c r="L387" s="22"/>
      <c r="M387" s="22"/>
      <c r="N387" s="22"/>
      <c r="O387" s="22"/>
      <c r="P387" s="22"/>
      <c r="Q387" s="22"/>
    </row>
    <row r="388" spans="4:17" ht="15" customHeight="1" x14ac:dyDescent="0.3">
      <c r="D388" s="22"/>
      <c r="E388" s="22"/>
      <c r="F388" s="22"/>
      <c r="G388" s="22"/>
      <c r="H388" s="22"/>
      <c r="I388" s="22"/>
      <c r="J388" s="22"/>
      <c r="K388" s="22"/>
      <c r="L388" s="22"/>
      <c r="M388" s="22"/>
      <c r="N388" s="22"/>
      <c r="O388" s="22"/>
      <c r="P388" s="22"/>
      <c r="Q388" s="22"/>
    </row>
    <row r="389" spans="4:17" ht="15" customHeight="1" x14ac:dyDescent="0.3">
      <c r="D389" s="22"/>
      <c r="E389" s="22"/>
      <c r="F389" s="22"/>
      <c r="G389" s="22"/>
      <c r="H389" s="22"/>
      <c r="I389" s="22"/>
      <c r="J389" s="22"/>
      <c r="K389" s="22"/>
      <c r="L389" s="22"/>
      <c r="M389" s="22"/>
      <c r="N389" s="22"/>
      <c r="O389" s="22"/>
      <c r="P389" s="22"/>
      <c r="Q389" s="22"/>
    </row>
    <row r="390" spans="4:17" ht="15" customHeight="1" x14ac:dyDescent="0.3">
      <c r="D390" s="22"/>
      <c r="E390" s="22"/>
      <c r="F390" s="22"/>
      <c r="G390" s="22"/>
      <c r="H390" s="22"/>
      <c r="I390" s="22"/>
      <c r="J390" s="22"/>
      <c r="K390" s="22"/>
      <c r="L390" s="22"/>
      <c r="M390" s="22"/>
      <c r="N390" s="22"/>
      <c r="O390" s="22"/>
      <c r="P390" s="22"/>
      <c r="Q390" s="22"/>
    </row>
    <row r="391" spans="4:17" ht="15" customHeight="1" x14ac:dyDescent="0.3">
      <c r="D391" s="22"/>
      <c r="E391" s="22"/>
      <c r="F391" s="22"/>
      <c r="G391" s="22"/>
      <c r="H391" s="22"/>
      <c r="I391" s="22"/>
      <c r="J391" s="22"/>
      <c r="K391" s="22"/>
      <c r="L391" s="22"/>
      <c r="M391" s="22"/>
      <c r="N391" s="22"/>
      <c r="O391" s="22"/>
      <c r="P391" s="22"/>
      <c r="Q391" s="22"/>
    </row>
    <row r="392" spans="4:17" ht="15" customHeight="1" x14ac:dyDescent="0.3">
      <c r="D392" s="22"/>
      <c r="E392" s="22"/>
      <c r="F392" s="22"/>
      <c r="G392" s="22"/>
      <c r="H392" s="22"/>
      <c r="I392" s="22"/>
      <c r="J392" s="22"/>
      <c r="K392" s="22"/>
      <c r="L392" s="22"/>
      <c r="M392" s="22"/>
      <c r="N392" s="22"/>
      <c r="O392" s="22"/>
      <c r="P392" s="22"/>
      <c r="Q392" s="22"/>
    </row>
    <row r="393" spans="4:17" ht="15" customHeight="1" x14ac:dyDescent="0.3">
      <c r="D393" s="22"/>
      <c r="E393" s="22"/>
      <c r="F393" s="22"/>
      <c r="G393" s="22"/>
      <c r="H393" s="22"/>
      <c r="I393" s="22"/>
      <c r="J393" s="22"/>
      <c r="K393" s="22"/>
      <c r="L393" s="22"/>
      <c r="M393" s="22"/>
      <c r="N393" s="22"/>
      <c r="O393" s="22"/>
      <c r="P393" s="22"/>
      <c r="Q393" s="22"/>
    </row>
    <row r="394" spans="4:17" ht="15" customHeight="1" x14ac:dyDescent="0.3">
      <c r="D394" s="22"/>
      <c r="E394" s="22"/>
      <c r="F394" s="22"/>
      <c r="G394" s="22"/>
      <c r="H394" s="22"/>
      <c r="I394" s="22"/>
      <c r="J394" s="22"/>
      <c r="K394" s="22"/>
      <c r="L394" s="22"/>
      <c r="M394" s="22"/>
      <c r="N394" s="22"/>
      <c r="O394" s="22"/>
      <c r="P394" s="22"/>
      <c r="Q394" s="22"/>
    </row>
    <row r="395" spans="4:17" ht="15" customHeight="1" x14ac:dyDescent="0.3">
      <c r="D395" s="22"/>
      <c r="E395" s="22"/>
      <c r="F395" s="22"/>
      <c r="G395" s="22"/>
      <c r="H395" s="22"/>
      <c r="I395" s="22"/>
      <c r="J395" s="22"/>
      <c r="K395" s="22"/>
      <c r="L395" s="22"/>
      <c r="M395" s="22"/>
      <c r="N395" s="22"/>
      <c r="O395" s="22"/>
      <c r="P395" s="22"/>
      <c r="Q395" s="22"/>
    </row>
    <row r="396" spans="4:17" ht="15" customHeight="1" x14ac:dyDescent="0.3">
      <c r="D396" s="22"/>
      <c r="E396" s="22"/>
      <c r="F396" s="22"/>
      <c r="G396" s="22"/>
      <c r="H396" s="22"/>
      <c r="I396" s="22"/>
      <c r="J396" s="22"/>
      <c r="K396" s="22"/>
      <c r="L396" s="22"/>
      <c r="M396" s="22"/>
      <c r="N396" s="22"/>
      <c r="O396" s="22"/>
      <c r="P396" s="22"/>
      <c r="Q396" s="22"/>
    </row>
    <row r="397" spans="4:17" ht="15" customHeight="1" x14ac:dyDescent="0.3">
      <c r="D397" s="22"/>
      <c r="E397" s="22"/>
      <c r="F397" s="22"/>
      <c r="G397" s="22"/>
      <c r="H397" s="22"/>
      <c r="I397" s="22"/>
      <c r="J397" s="22"/>
      <c r="K397" s="22"/>
      <c r="L397" s="22"/>
      <c r="M397" s="22"/>
      <c r="N397" s="22"/>
      <c r="O397" s="22"/>
      <c r="P397" s="22"/>
      <c r="Q397" s="22"/>
    </row>
    <row r="398" spans="4:17" ht="15" customHeight="1" x14ac:dyDescent="0.3">
      <c r="D398" s="22"/>
      <c r="E398" s="22"/>
      <c r="F398" s="22"/>
      <c r="G398" s="22"/>
      <c r="H398" s="22"/>
      <c r="I398" s="22"/>
      <c r="J398" s="22"/>
      <c r="K398" s="22"/>
      <c r="L398" s="22"/>
      <c r="M398" s="22"/>
      <c r="N398" s="22"/>
      <c r="O398" s="22"/>
      <c r="P398" s="22"/>
      <c r="Q398" s="22"/>
    </row>
    <row r="399" spans="4:17" ht="15" customHeight="1" x14ac:dyDescent="0.3">
      <c r="D399" s="22"/>
      <c r="E399" s="22"/>
      <c r="F399" s="22"/>
      <c r="G399" s="22"/>
      <c r="H399" s="22"/>
      <c r="I399" s="22"/>
      <c r="J399" s="22"/>
      <c r="K399" s="22"/>
      <c r="L399" s="22"/>
      <c r="M399" s="22"/>
      <c r="N399" s="22"/>
      <c r="O399" s="22"/>
      <c r="P399" s="22"/>
      <c r="Q399" s="22"/>
    </row>
    <row r="400" spans="4:17" ht="15" customHeight="1" x14ac:dyDescent="0.3">
      <c r="D400" s="22"/>
      <c r="E400" s="22"/>
      <c r="F400" s="22"/>
      <c r="G400" s="22"/>
      <c r="H400" s="22"/>
      <c r="I400" s="22"/>
      <c r="J400" s="22"/>
      <c r="K400" s="22"/>
      <c r="L400" s="22"/>
      <c r="M400" s="22"/>
      <c r="N400" s="22"/>
      <c r="O400" s="22"/>
      <c r="P400" s="22"/>
      <c r="Q400" s="22"/>
    </row>
    <row r="401" spans="4:17" ht="15" customHeight="1" x14ac:dyDescent="0.3">
      <c r="D401" s="22"/>
      <c r="E401" s="22"/>
      <c r="F401" s="22"/>
      <c r="G401" s="22"/>
      <c r="H401" s="22"/>
      <c r="I401" s="22"/>
      <c r="J401" s="22"/>
      <c r="K401" s="22"/>
      <c r="L401" s="22"/>
      <c r="M401" s="22"/>
      <c r="N401" s="22"/>
      <c r="O401" s="22"/>
      <c r="P401" s="22"/>
      <c r="Q401" s="22"/>
    </row>
    <row r="402" spans="4:17" ht="15" customHeight="1" x14ac:dyDescent="0.3">
      <c r="D402" s="22"/>
      <c r="E402" s="22"/>
      <c r="F402" s="22"/>
      <c r="G402" s="22"/>
      <c r="H402" s="22"/>
      <c r="I402" s="22"/>
      <c r="J402" s="22"/>
      <c r="K402" s="22"/>
      <c r="L402" s="22"/>
      <c r="M402" s="22"/>
      <c r="N402" s="22"/>
      <c r="O402" s="22"/>
      <c r="P402" s="22"/>
      <c r="Q402" s="22"/>
    </row>
    <row r="403" spans="4:17" ht="15" customHeight="1" x14ac:dyDescent="0.3">
      <c r="D403" s="22"/>
      <c r="E403" s="22"/>
      <c r="F403" s="22"/>
      <c r="G403" s="22"/>
      <c r="H403" s="22"/>
      <c r="I403" s="22"/>
      <c r="J403" s="22"/>
      <c r="K403" s="22"/>
      <c r="L403" s="22"/>
      <c r="M403" s="22"/>
      <c r="N403" s="22"/>
      <c r="O403" s="22"/>
      <c r="P403" s="22"/>
      <c r="Q403" s="22"/>
    </row>
    <row r="404" spans="4:17" ht="15" customHeight="1" x14ac:dyDescent="0.3">
      <c r="D404" s="22"/>
      <c r="E404" s="22"/>
      <c r="F404" s="22"/>
      <c r="G404" s="22"/>
      <c r="H404" s="22"/>
      <c r="I404" s="22"/>
      <c r="J404" s="22"/>
      <c r="K404" s="22"/>
      <c r="L404" s="22"/>
      <c r="M404" s="22"/>
      <c r="N404" s="22"/>
      <c r="O404" s="22"/>
      <c r="P404" s="22"/>
      <c r="Q404" s="22"/>
    </row>
    <row r="405" spans="4:17" ht="15" customHeight="1" x14ac:dyDescent="0.3">
      <c r="D405" s="22"/>
      <c r="E405" s="22"/>
      <c r="F405" s="22"/>
      <c r="G405" s="22"/>
      <c r="H405" s="22"/>
      <c r="I405" s="22"/>
      <c r="J405" s="22"/>
      <c r="K405" s="22"/>
      <c r="L405" s="22"/>
      <c r="M405" s="22"/>
      <c r="N405" s="22"/>
      <c r="O405" s="22"/>
      <c r="P405" s="22"/>
      <c r="Q405" s="22"/>
    </row>
    <row r="406" spans="4:17" ht="15" customHeight="1" x14ac:dyDescent="0.3">
      <c r="D406" s="22"/>
      <c r="E406" s="22"/>
      <c r="F406" s="22"/>
      <c r="G406" s="22"/>
      <c r="H406" s="22"/>
      <c r="I406" s="22"/>
      <c r="J406" s="22"/>
      <c r="K406" s="22"/>
      <c r="L406" s="22"/>
      <c r="M406" s="22"/>
      <c r="N406" s="22"/>
      <c r="O406" s="22"/>
      <c r="P406" s="22"/>
      <c r="Q406" s="22"/>
    </row>
    <row r="407" spans="4:17" ht="15" customHeight="1" x14ac:dyDescent="0.3">
      <c r="D407" s="22"/>
      <c r="E407" s="22"/>
      <c r="F407" s="22"/>
      <c r="G407" s="22"/>
      <c r="H407" s="22"/>
      <c r="I407" s="22"/>
      <c r="J407" s="22"/>
      <c r="K407" s="22"/>
      <c r="L407" s="22"/>
      <c r="M407" s="22"/>
      <c r="N407" s="22"/>
      <c r="O407" s="22"/>
      <c r="P407" s="22"/>
      <c r="Q407" s="22"/>
    </row>
    <row r="408" spans="4:17" ht="15" customHeight="1" x14ac:dyDescent="0.3">
      <c r="D408" s="22"/>
      <c r="E408" s="22"/>
      <c r="F408" s="22"/>
      <c r="G408" s="22"/>
      <c r="H408" s="22"/>
      <c r="I408" s="22"/>
      <c r="J408" s="22"/>
      <c r="K408" s="22"/>
      <c r="L408" s="22"/>
      <c r="M408" s="22"/>
      <c r="N408" s="22"/>
      <c r="O408" s="22"/>
      <c r="P408" s="22"/>
      <c r="Q408" s="22"/>
    </row>
    <row r="409" spans="4:17" ht="15" customHeight="1" x14ac:dyDescent="0.3">
      <c r="D409" s="22"/>
      <c r="E409" s="22"/>
      <c r="F409" s="22"/>
      <c r="G409" s="22"/>
      <c r="H409" s="22"/>
      <c r="I409" s="22"/>
      <c r="J409" s="22"/>
      <c r="K409" s="22"/>
      <c r="L409" s="22"/>
      <c r="M409" s="22"/>
      <c r="N409" s="22"/>
      <c r="O409" s="22"/>
      <c r="P409" s="22"/>
      <c r="Q409" s="22"/>
    </row>
    <row r="410" spans="4:17" ht="15" customHeight="1" x14ac:dyDescent="0.3">
      <c r="D410" s="22"/>
      <c r="E410" s="22"/>
      <c r="F410" s="22"/>
      <c r="G410" s="22"/>
      <c r="H410" s="22"/>
      <c r="I410" s="22"/>
      <c r="J410" s="22"/>
      <c r="K410" s="22"/>
      <c r="L410" s="22"/>
      <c r="M410" s="22"/>
      <c r="N410" s="22"/>
      <c r="O410" s="22"/>
      <c r="P410" s="22"/>
      <c r="Q410" s="22"/>
    </row>
    <row r="411" spans="4:17" ht="15" customHeight="1" x14ac:dyDescent="0.3">
      <c r="D411" s="22"/>
      <c r="E411" s="22"/>
      <c r="F411" s="22"/>
      <c r="G411" s="22"/>
      <c r="H411" s="22"/>
      <c r="I411" s="22"/>
      <c r="J411" s="22"/>
      <c r="K411" s="22"/>
      <c r="L411" s="22"/>
      <c r="M411" s="22"/>
      <c r="N411" s="22"/>
      <c r="O411" s="22"/>
      <c r="P411" s="22"/>
      <c r="Q411" s="22"/>
    </row>
    <row r="412" spans="4:17" ht="15" customHeight="1" x14ac:dyDescent="0.3">
      <c r="D412" s="22"/>
      <c r="E412" s="22"/>
      <c r="F412" s="22"/>
      <c r="G412" s="22"/>
      <c r="H412" s="22"/>
      <c r="I412" s="22"/>
      <c r="J412" s="22"/>
      <c r="K412" s="22"/>
      <c r="L412" s="22"/>
      <c r="M412" s="22"/>
      <c r="N412" s="22"/>
      <c r="O412" s="22"/>
      <c r="P412" s="22"/>
      <c r="Q412" s="22"/>
    </row>
    <row r="413" spans="4:17" ht="15" customHeight="1" x14ac:dyDescent="0.3">
      <c r="D413" s="22"/>
      <c r="E413" s="22"/>
      <c r="F413" s="22"/>
      <c r="G413" s="22"/>
      <c r="H413" s="22"/>
      <c r="I413" s="22"/>
      <c r="J413" s="22"/>
      <c r="K413" s="22"/>
      <c r="L413" s="22"/>
      <c r="M413" s="22"/>
      <c r="N413" s="22"/>
      <c r="O413" s="22"/>
      <c r="P413" s="22"/>
      <c r="Q413" s="22"/>
    </row>
    <row r="414" spans="4:17" ht="15" customHeight="1" x14ac:dyDescent="0.3">
      <c r="D414" s="22"/>
      <c r="E414" s="22"/>
      <c r="F414" s="22"/>
      <c r="G414" s="22"/>
      <c r="H414" s="22"/>
      <c r="I414" s="22"/>
      <c r="J414" s="22"/>
      <c r="K414" s="22"/>
      <c r="L414" s="22"/>
      <c r="M414" s="22"/>
      <c r="N414" s="22"/>
      <c r="O414" s="22"/>
      <c r="P414" s="22"/>
      <c r="Q414" s="22"/>
    </row>
    <row r="415" spans="4:17" ht="15" customHeight="1" x14ac:dyDescent="0.3">
      <c r="D415" s="22"/>
      <c r="E415" s="22"/>
      <c r="F415" s="22"/>
      <c r="G415" s="22"/>
      <c r="H415" s="22"/>
      <c r="I415" s="22"/>
      <c r="J415" s="22"/>
      <c r="K415" s="22"/>
      <c r="L415" s="22"/>
      <c r="M415" s="22"/>
      <c r="N415" s="22"/>
      <c r="O415" s="22"/>
      <c r="P415" s="22"/>
      <c r="Q415" s="22"/>
    </row>
    <row r="416" spans="4:17" ht="15" customHeight="1" x14ac:dyDescent="0.3">
      <c r="D416" s="22"/>
      <c r="E416" s="22"/>
      <c r="F416" s="22"/>
      <c r="G416" s="22"/>
      <c r="H416" s="22"/>
      <c r="I416" s="22"/>
      <c r="J416" s="22"/>
      <c r="K416" s="22"/>
      <c r="L416" s="22"/>
      <c r="M416" s="22"/>
      <c r="N416" s="22"/>
      <c r="O416" s="22"/>
      <c r="P416" s="22"/>
      <c r="Q416" s="22"/>
    </row>
    <row r="417" spans="4:17" ht="15" customHeight="1" x14ac:dyDescent="0.3">
      <c r="D417" s="22"/>
      <c r="E417" s="22"/>
      <c r="F417" s="22"/>
      <c r="G417" s="22"/>
      <c r="H417" s="22"/>
      <c r="I417" s="22"/>
      <c r="J417" s="22"/>
      <c r="K417" s="22"/>
      <c r="L417" s="22"/>
      <c r="M417" s="22"/>
      <c r="N417" s="22"/>
      <c r="O417" s="22"/>
      <c r="P417" s="22"/>
      <c r="Q417" s="22"/>
    </row>
    <row r="418" spans="4:17" ht="15" customHeight="1" x14ac:dyDescent="0.3">
      <c r="D418" s="22"/>
      <c r="E418" s="22"/>
      <c r="F418" s="22"/>
      <c r="G418" s="22"/>
      <c r="H418" s="22"/>
      <c r="I418" s="22"/>
      <c r="J418" s="22"/>
      <c r="K418" s="22"/>
      <c r="L418" s="22"/>
      <c r="M418" s="22"/>
      <c r="N418" s="22"/>
      <c r="O418" s="22"/>
      <c r="P418" s="22"/>
      <c r="Q418" s="22"/>
    </row>
    <row r="419" spans="4:17" ht="15" customHeight="1" x14ac:dyDescent="0.3">
      <c r="D419" s="22"/>
      <c r="E419" s="22"/>
      <c r="F419" s="22"/>
      <c r="G419" s="22"/>
      <c r="H419" s="22"/>
      <c r="I419" s="22"/>
      <c r="J419" s="22"/>
      <c r="K419" s="22"/>
      <c r="L419" s="22"/>
      <c r="M419" s="22"/>
      <c r="N419" s="22"/>
      <c r="O419" s="22"/>
      <c r="P419" s="22"/>
      <c r="Q419" s="22"/>
    </row>
    <row r="420" spans="4:17" ht="15" customHeight="1" x14ac:dyDescent="0.3">
      <c r="D420" s="22"/>
      <c r="E420" s="22"/>
      <c r="F420" s="22"/>
      <c r="G420" s="22"/>
      <c r="H420" s="22"/>
      <c r="I420" s="22"/>
      <c r="J420" s="22"/>
      <c r="K420" s="22"/>
      <c r="L420" s="22"/>
      <c r="M420" s="22"/>
      <c r="N420" s="22"/>
      <c r="O420" s="22"/>
      <c r="P420" s="22"/>
      <c r="Q420" s="22"/>
    </row>
    <row r="421" spans="4:17" ht="15" customHeight="1" x14ac:dyDescent="0.3">
      <c r="D421" s="22"/>
      <c r="E421" s="22"/>
      <c r="F421" s="22"/>
      <c r="G421" s="22"/>
      <c r="H421" s="22"/>
      <c r="I421" s="22"/>
      <c r="J421" s="22"/>
      <c r="K421" s="22"/>
      <c r="L421" s="22"/>
      <c r="M421" s="22"/>
      <c r="N421" s="22"/>
      <c r="O421" s="22"/>
      <c r="P421" s="22"/>
      <c r="Q421" s="22"/>
    </row>
    <row r="422" spans="4:17" ht="15" customHeight="1" x14ac:dyDescent="0.3">
      <c r="D422" s="22"/>
      <c r="E422" s="22"/>
      <c r="F422" s="22"/>
      <c r="G422" s="22"/>
      <c r="H422" s="22"/>
      <c r="I422" s="22"/>
      <c r="J422" s="22"/>
      <c r="K422" s="22"/>
      <c r="L422" s="22"/>
      <c r="M422" s="22"/>
      <c r="N422" s="22"/>
      <c r="O422" s="22"/>
      <c r="P422" s="22"/>
      <c r="Q422" s="22"/>
    </row>
    <row r="423" spans="4:17" ht="15" customHeight="1" x14ac:dyDescent="0.3">
      <c r="D423" s="22"/>
      <c r="E423" s="22"/>
      <c r="F423" s="22"/>
      <c r="G423" s="22"/>
      <c r="H423" s="22"/>
      <c r="I423" s="22"/>
      <c r="J423" s="22"/>
      <c r="K423" s="22"/>
      <c r="L423" s="22"/>
      <c r="M423" s="22"/>
      <c r="N423" s="22"/>
      <c r="O423" s="22"/>
      <c r="P423" s="22"/>
      <c r="Q423" s="22"/>
    </row>
    <row r="424" spans="4:17" ht="15" customHeight="1" x14ac:dyDescent="0.3">
      <c r="D424" s="22"/>
      <c r="E424" s="22"/>
      <c r="F424" s="22"/>
      <c r="G424" s="22"/>
      <c r="H424" s="22"/>
      <c r="I424" s="22"/>
      <c r="J424" s="22"/>
      <c r="K424" s="22"/>
      <c r="L424" s="22"/>
      <c r="M424" s="22"/>
      <c r="N424" s="22"/>
      <c r="O424" s="22"/>
      <c r="P424" s="22"/>
      <c r="Q424" s="22"/>
    </row>
    <row r="425" spans="4:17" ht="15" customHeight="1" x14ac:dyDescent="0.3">
      <c r="D425" s="22"/>
      <c r="E425" s="22"/>
      <c r="F425" s="22"/>
      <c r="G425" s="22"/>
      <c r="H425" s="22"/>
      <c r="I425" s="22"/>
      <c r="J425" s="22"/>
      <c r="K425" s="22"/>
      <c r="L425" s="22"/>
      <c r="M425" s="22"/>
      <c r="N425" s="22"/>
      <c r="O425" s="22"/>
      <c r="P425" s="22"/>
      <c r="Q425" s="22"/>
    </row>
    <row r="426" spans="4:17" ht="15" customHeight="1" x14ac:dyDescent="0.3">
      <c r="D426" s="22"/>
      <c r="E426" s="22"/>
      <c r="F426" s="22"/>
      <c r="G426" s="22"/>
      <c r="H426" s="22"/>
      <c r="I426" s="22"/>
      <c r="J426" s="22"/>
      <c r="K426" s="22"/>
      <c r="L426" s="22"/>
      <c r="M426" s="22"/>
      <c r="N426" s="22"/>
      <c r="O426" s="22"/>
      <c r="P426" s="22"/>
      <c r="Q426" s="22"/>
    </row>
    <row r="427" spans="4:17" ht="15" customHeight="1" x14ac:dyDescent="0.3">
      <c r="D427" s="22"/>
      <c r="E427" s="22"/>
      <c r="F427" s="22"/>
      <c r="G427" s="22"/>
      <c r="H427" s="22"/>
      <c r="I427" s="22"/>
      <c r="J427" s="22"/>
      <c r="K427" s="22"/>
      <c r="L427" s="22"/>
      <c r="M427" s="22"/>
      <c r="N427" s="22"/>
      <c r="O427" s="22"/>
      <c r="P427" s="22"/>
      <c r="Q427" s="22"/>
    </row>
    <row r="428" spans="4:17" ht="15" customHeight="1" x14ac:dyDescent="0.3">
      <c r="D428" s="22"/>
      <c r="E428" s="22"/>
      <c r="F428" s="22"/>
      <c r="G428" s="22"/>
      <c r="H428" s="22"/>
      <c r="I428" s="22"/>
      <c r="J428" s="22"/>
      <c r="K428" s="22"/>
      <c r="L428" s="22"/>
      <c r="M428" s="22"/>
      <c r="N428" s="22"/>
      <c r="O428" s="22"/>
      <c r="P428" s="22"/>
      <c r="Q428" s="22"/>
    </row>
    <row r="429" spans="4:17" ht="15" customHeight="1" x14ac:dyDescent="0.3">
      <c r="D429" s="22"/>
      <c r="E429" s="22"/>
      <c r="F429" s="22"/>
      <c r="G429" s="22"/>
      <c r="H429" s="22"/>
      <c r="I429" s="22"/>
      <c r="J429" s="22"/>
      <c r="K429" s="22"/>
      <c r="L429" s="22"/>
      <c r="M429" s="22"/>
      <c r="N429" s="22"/>
      <c r="O429" s="22"/>
      <c r="P429" s="22"/>
      <c r="Q429" s="22"/>
    </row>
    <row r="430" spans="4:17" ht="15" customHeight="1" x14ac:dyDescent="0.3">
      <c r="D430" s="22"/>
      <c r="E430" s="22"/>
      <c r="F430" s="22"/>
      <c r="G430" s="22"/>
      <c r="H430" s="22"/>
      <c r="I430" s="22"/>
      <c r="J430" s="22"/>
      <c r="K430" s="22"/>
      <c r="L430" s="22"/>
      <c r="M430" s="22"/>
      <c r="N430" s="22"/>
      <c r="O430" s="22"/>
      <c r="P430" s="22"/>
      <c r="Q430" s="22"/>
    </row>
    <row r="431" spans="4:17" ht="15" customHeight="1" x14ac:dyDescent="0.3">
      <c r="D431" s="22"/>
      <c r="E431" s="22"/>
      <c r="F431" s="22"/>
      <c r="G431" s="22"/>
      <c r="H431" s="22"/>
      <c r="I431" s="22"/>
      <c r="J431" s="22"/>
      <c r="K431" s="22"/>
      <c r="L431" s="22"/>
      <c r="M431" s="22"/>
      <c r="N431" s="22"/>
      <c r="O431" s="22"/>
      <c r="P431" s="22"/>
      <c r="Q431" s="22"/>
    </row>
    <row r="432" spans="4:17" ht="15" customHeight="1" x14ac:dyDescent="0.3">
      <c r="D432" s="22"/>
      <c r="E432" s="22"/>
      <c r="F432" s="22"/>
      <c r="G432" s="22"/>
      <c r="H432" s="22"/>
      <c r="I432" s="22"/>
      <c r="J432" s="22"/>
      <c r="K432" s="22"/>
      <c r="L432" s="22"/>
      <c r="M432" s="22"/>
      <c r="N432" s="22"/>
      <c r="O432" s="22"/>
      <c r="P432" s="22"/>
      <c r="Q432" s="22"/>
    </row>
    <row r="433" spans="4:17" ht="15" customHeight="1" x14ac:dyDescent="0.3">
      <c r="D433" s="22"/>
      <c r="E433" s="22"/>
      <c r="F433" s="22"/>
      <c r="G433" s="22"/>
      <c r="H433" s="22"/>
      <c r="I433" s="22"/>
      <c r="J433" s="22"/>
      <c r="K433" s="22"/>
      <c r="L433" s="22"/>
      <c r="M433" s="22"/>
      <c r="N433" s="22"/>
      <c r="O433" s="22"/>
      <c r="P433" s="22"/>
      <c r="Q433" s="22"/>
    </row>
    <row r="434" spans="4:17" ht="15" customHeight="1" x14ac:dyDescent="0.3">
      <c r="D434" s="22"/>
      <c r="E434" s="22"/>
      <c r="F434" s="22"/>
      <c r="G434" s="22"/>
      <c r="H434" s="22"/>
      <c r="I434" s="22"/>
      <c r="J434" s="22"/>
      <c r="K434" s="22"/>
      <c r="L434" s="22"/>
      <c r="M434" s="22"/>
      <c r="N434" s="22"/>
      <c r="O434" s="22"/>
      <c r="P434" s="22"/>
      <c r="Q434" s="22"/>
    </row>
    <row r="435" spans="4:17" ht="15" customHeight="1" x14ac:dyDescent="0.3">
      <c r="D435" s="22"/>
      <c r="E435" s="22"/>
      <c r="F435" s="22"/>
      <c r="G435" s="22"/>
      <c r="H435" s="22"/>
      <c r="I435" s="22"/>
      <c r="J435" s="22"/>
      <c r="K435" s="22"/>
      <c r="L435" s="22"/>
      <c r="M435" s="22"/>
      <c r="N435" s="22"/>
      <c r="O435" s="22"/>
      <c r="P435" s="22"/>
      <c r="Q435" s="22"/>
    </row>
    <row r="436" spans="4:17" ht="15" customHeight="1" x14ac:dyDescent="0.3">
      <c r="D436" s="22"/>
      <c r="E436" s="22"/>
      <c r="F436" s="22"/>
      <c r="G436" s="22"/>
      <c r="H436" s="22"/>
      <c r="I436" s="22"/>
      <c r="J436" s="22"/>
      <c r="K436" s="22"/>
      <c r="L436" s="22"/>
      <c r="M436" s="22"/>
      <c r="N436" s="22"/>
      <c r="O436" s="22"/>
      <c r="P436" s="22"/>
      <c r="Q436" s="22"/>
    </row>
    <row r="437" spans="4:17" ht="15" customHeight="1" x14ac:dyDescent="0.3">
      <c r="D437" s="22"/>
      <c r="E437" s="22"/>
      <c r="F437" s="22"/>
      <c r="G437" s="22"/>
      <c r="H437" s="22"/>
      <c r="I437" s="22"/>
      <c r="J437" s="22"/>
      <c r="K437" s="22"/>
      <c r="L437" s="22"/>
      <c r="M437" s="22"/>
      <c r="N437" s="22"/>
      <c r="O437" s="22"/>
      <c r="P437" s="22"/>
      <c r="Q437" s="22"/>
    </row>
    <row r="438" spans="4:17" ht="15" customHeight="1" x14ac:dyDescent="0.3">
      <c r="D438" s="22"/>
      <c r="E438" s="22"/>
      <c r="F438" s="22"/>
      <c r="G438" s="22"/>
      <c r="H438" s="22"/>
      <c r="I438" s="22"/>
      <c r="J438" s="22"/>
      <c r="K438" s="22"/>
      <c r="L438" s="22"/>
      <c r="M438" s="22"/>
      <c r="N438" s="22"/>
      <c r="O438" s="22"/>
      <c r="P438" s="22"/>
      <c r="Q438" s="22"/>
    </row>
    <row r="439" spans="4:17" ht="15" customHeight="1" x14ac:dyDescent="0.3">
      <c r="D439" s="22"/>
      <c r="E439" s="22"/>
      <c r="F439" s="22"/>
      <c r="G439" s="22"/>
      <c r="H439" s="22"/>
      <c r="I439" s="22"/>
      <c r="J439" s="22"/>
      <c r="K439" s="22"/>
      <c r="L439" s="22"/>
      <c r="M439" s="22"/>
      <c r="N439" s="22"/>
      <c r="O439" s="22"/>
      <c r="P439" s="22"/>
      <c r="Q439" s="22"/>
    </row>
    <row r="440" spans="4:17" ht="15" customHeight="1" x14ac:dyDescent="0.3">
      <c r="D440" s="22"/>
      <c r="E440" s="22"/>
      <c r="F440" s="22"/>
      <c r="G440" s="22"/>
      <c r="H440" s="22"/>
      <c r="I440" s="22"/>
      <c r="J440" s="22"/>
      <c r="K440" s="22"/>
      <c r="L440" s="22"/>
      <c r="M440" s="22"/>
      <c r="N440" s="22"/>
      <c r="O440" s="22"/>
      <c r="P440" s="22"/>
      <c r="Q440" s="22"/>
    </row>
    <row r="441" spans="4:17" ht="15" customHeight="1" x14ac:dyDescent="0.3">
      <c r="D441" s="22"/>
      <c r="E441" s="22"/>
      <c r="F441" s="22"/>
      <c r="G441" s="22"/>
      <c r="H441" s="22"/>
      <c r="I441" s="22"/>
      <c r="J441" s="22"/>
      <c r="K441" s="22"/>
      <c r="L441" s="22"/>
      <c r="M441" s="22"/>
      <c r="N441" s="22"/>
      <c r="O441" s="22"/>
      <c r="P441" s="22"/>
      <c r="Q441" s="22"/>
    </row>
    <row r="442" spans="4:17" ht="15" customHeight="1" x14ac:dyDescent="0.3">
      <c r="D442" s="22"/>
      <c r="E442" s="22"/>
      <c r="F442" s="22"/>
      <c r="G442" s="22"/>
      <c r="H442" s="22"/>
      <c r="I442" s="22"/>
      <c r="J442" s="22"/>
      <c r="K442" s="22"/>
      <c r="L442" s="22"/>
      <c r="M442" s="22"/>
      <c r="N442" s="22"/>
      <c r="O442" s="22"/>
      <c r="P442" s="22"/>
      <c r="Q442" s="22"/>
    </row>
    <row r="443" spans="4:17" ht="15" customHeight="1" x14ac:dyDescent="0.3">
      <c r="D443" s="22"/>
      <c r="E443" s="22"/>
      <c r="F443" s="22"/>
      <c r="G443" s="22"/>
      <c r="H443" s="22"/>
      <c r="I443" s="22"/>
      <c r="J443" s="22"/>
      <c r="K443" s="22"/>
      <c r="L443" s="22"/>
      <c r="M443" s="22"/>
      <c r="N443" s="22"/>
      <c r="O443" s="22"/>
      <c r="P443" s="22"/>
      <c r="Q443" s="22"/>
    </row>
    <row r="444" spans="4:17" ht="15" customHeight="1" x14ac:dyDescent="0.3">
      <c r="D444" s="22"/>
      <c r="E444" s="22"/>
      <c r="F444" s="22"/>
      <c r="G444" s="22"/>
      <c r="H444" s="22"/>
      <c r="I444" s="22"/>
      <c r="J444" s="22"/>
      <c r="K444" s="22"/>
      <c r="L444" s="22"/>
      <c r="M444" s="22"/>
      <c r="N444" s="22"/>
      <c r="O444" s="22"/>
      <c r="P444" s="22"/>
      <c r="Q444" s="22"/>
    </row>
    <row r="445" spans="4:17" ht="15" customHeight="1" x14ac:dyDescent="0.3">
      <c r="D445" s="22"/>
      <c r="E445" s="22"/>
      <c r="F445" s="22"/>
      <c r="G445" s="22"/>
      <c r="H445" s="22"/>
      <c r="I445" s="22"/>
      <c r="J445" s="22"/>
      <c r="K445" s="22"/>
      <c r="L445" s="22"/>
      <c r="M445" s="22"/>
      <c r="N445" s="22"/>
      <c r="O445" s="22"/>
      <c r="P445" s="22"/>
      <c r="Q445" s="22"/>
    </row>
    <row r="446" spans="4:17" ht="15" customHeight="1" x14ac:dyDescent="0.3">
      <c r="D446" s="22"/>
      <c r="E446" s="22"/>
      <c r="F446" s="22"/>
      <c r="G446" s="22"/>
      <c r="H446" s="22"/>
      <c r="I446" s="22"/>
      <c r="J446" s="22"/>
      <c r="K446" s="22"/>
      <c r="L446" s="22"/>
      <c r="M446" s="22"/>
      <c r="N446" s="22"/>
      <c r="O446" s="22"/>
      <c r="P446" s="22"/>
      <c r="Q446" s="22"/>
    </row>
    <row r="447" spans="4:17" ht="15" customHeight="1" x14ac:dyDescent="0.3">
      <c r="D447" s="22"/>
      <c r="E447" s="22"/>
      <c r="F447" s="22"/>
      <c r="G447" s="22"/>
      <c r="H447" s="22"/>
      <c r="I447" s="22"/>
      <c r="J447" s="22"/>
      <c r="K447" s="22"/>
      <c r="L447" s="22"/>
      <c r="M447" s="22"/>
      <c r="N447" s="22"/>
      <c r="O447" s="22"/>
      <c r="P447" s="22"/>
      <c r="Q447" s="22"/>
    </row>
    <row r="448" spans="4:17" ht="15" customHeight="1" x14ac:dyDescent="0.3">
      <c r="D448" s="22"/>
      <c r="E448" s="22"/>
      <c r="F448" s="22"/>
      <c r="G448" s="22"/>
      <c r="H448" s="22"/>
      <c r="I448" s="22"/>
      <c r="J448" s="22"/>
      <c r="K448" s="22"/>
      <c r="L448" s="22"/>
      <c r="M448" s="22"/>
      <c r="N448" s="22"/>
      <c r="O448" s="22"/>
      <c r="P448" s="22"/>
      <c r="Q448" s="22"/>
    </row>
    <row r="449" spans="4:17" ht="15" customHeight="1" x14ac:dyDescent="0.3">
      <c r="D449" s="22"/>
      <c r="E449" s="22"/>
      <c r="F449" s="22"/>
      <c r="G449" s="22"/>
      <c r="H449" s="22"/>
      <c r="I449" s="22"/>
      <c r="J449" s="22"/>
      <c r="K449" s="22"/>
      <c r="L449" s="22"/>
      <c r="M449" s="22"/>
      <c r="N449" s="22"/>
      <c r="O449" s="22"/>
      <c r="P449" s="22"/>
      <c r="Q449" s="22"/>
    </row>
    <row r="450" spans="4:17" ht="15" customHeight="1" x14ac:dyDescent="0.3">
      <c r="D450" s="22"/>
      <c r="E450" s="22"/>
      <c r="F450" s="22"/>
      <c r="G450" s="22"/>
      <c r="H450" s="22"/>
      <c r="I450" s="22"/>
      <c r="J450" s="22"/>
      <c r="K450" s="22"/>
      <c r="L450" s="22"/>
      <c r="M450" s="22"/>
      <c r="N450" s="22"/>
      <c r="O450" s="22"/>
      <c r="P450" s="22"/>
      <c r="Q450" s="22"/>
    </row>
    <row r="451" spans="4:17" ht="15" customHeight="1" x14ac:dyDescent="0.3">
      <c r="D451" s="22"/>
      <c r="E451" s="22"/>
      <c r="F451" s="22"/>
      <c r="G451" s="22"/>
      <c r="H451" s="22"/>
      <c r="I451" s="22"/>
      <c r="J451" s="22"/>
      <c r="K451" s="22"/>
      <c r="L451" s="22"/>
      <c r="M451" s="22"/>
      <c r="N451" s="22"/>
      <c r="O451" s="22"/>
      <c r="P451" s="22"/>
      <c r="Q451" s="22"/>
    </row>
    <row r="452" spans="4:17" ht="15" customHeight="1" x14ac:dyDescent="0.3">
      <c r="D452" s="22"/>
      <c r="E452" s="22"/>
      <c r="F452" s="22"/>
      <c r="G452" s="22"/>
      <c r="H452" s="22"/>
      <c r="I452" s="22"/>
      <c r="J452" s="22"/>
      <c r="K452" s="22"/>
      <c r="L452" s="22"/>
      <c r="M452" s="22"/>
      <c r="N452" s="22"/>
      <c r="O452" s="22"/>
      <c r="P452" s="22"/>
      <c r="Q452" s="22"/>
    </row>
    <row r="453" spans="4:17" ht="15" customHeight="1" x14ac:dyDescent="0.3">
      <c r="D453" s="22"/>
      <c r="E453" s="22"/>
      <c r="F453" s="22"/>
      <c r="G453" s="22"/>
      <c r="H453" s="22"/>
      <c r="I453" s="22"/>
      <c r="J453" s="22"/>
      <c r="K453" s="22"/>
      <c r="L453" s="22"/>
      <c r="M453" s="22"/>
      <c r="N453" s="22"/>
      <c r="O453" s="22"/>
      <c r="P453" s="22"/>
      <c r="Q453" s="22"/>
    </row>
    <row r="454" spans="4:17" ht="15" customHeight="1" x14ac:dyDescent="0.3">
      <c r="D454" s="22"/>
      <c r="E454" s="22"/>
      <c r="F454" s="22"/>
      <c r="G454" s="22"/>
      <c r="H454" s="22"/>
      <c r="I454" s="22"/>
      <c r="J454" s="22"/>
      <c r="K454" s="22"/>
      <c r="L454" s="22"/>
      <c r="M454" s="22"/>
      <c r="N454" s="22"/>
      <c r="O454" s="22"/>
      <c r="P454" s="22"/>
      <c r="Q454" s="22"/>
    </row>
    <row r="455" spans="4:17" ht="15" customHeight="1" x14ac:dyDescent="0.3">
      <c r="D455" s="22"/>
      <c r="E455" s="22"/>
      <c r="F455" s="22"/>
      <c r="G455" s="22"/>
      <c r="H455" s="22"/>
      <c r="I455" s="22"/>
      <c r="J455" s="22"/>
      <c r="K455" s="22"/>
      <c r="L455" s="22"/>
      <c r="M455" s="22"/>
      <c r="N455" s="22"/>
      <c r="O455" s="22"/>
      <c r="P455" s="22"/>
      <c r="Q455" s="22"/>
    </row>
    <row r="456" spans="4:17" ht="15" customHeight="1" x14ac:dyDescent="0.3">
      <c r="D456" s="22"/>
      <c r="E456" s="22"/>
      <c r="F456" s="22"/>
      <c r="G456" s="22"/>
      <c r="H456" s="22"/>
      <c r="I456" s="22"/>
      <c r="J456" s="22"/>
      <c r="K456" s="22"/>
      <c r="L456" s="22"/>
      <c r="M456" s="22"/>
      <c r="N456" s="22"/>
      <c r="O456" s="22"/>
      <c r="P456" s="22"/>
      <c r="Q456" s="22"/>
    </row>
    <row r="457" spans="4:17" ht="15" customHeight="1" x14ac:dyDescent="0.3">
      <c r="D457" s="22"/>
      <c r="E457" s="22"/>
      <c r="F457" s="22"/>
      <c r="G457" s="22"/>
      <c r="H457" s="22"/>
      <c r="I457" s="22"/>
      <c r="J457" s="22"/>
      <c r="K457" s="22"/>
      <c r="L457" s="22"/>
      <c r="M457" s="22"/>
      <c r="N457" s="22"/>
      <c r="O457" s="22"/>
      <c r="P457" s="22"/>
      <c r="Q457" s="22"/>
    </row>
    <row r="458" spans="4:17" ht="15" customHeight="1" x14ac:dyDescent="0.3">
      <c r="D458" s="22"/>
      <c r="E458" s="22"/>
      <c r="F458" s="22"/>
      <c r="G458" s="22"/>
      <c r="H458" s="22"/>
      <c r="I458" s="22"/>
      <c r="J458" s="22"/>
      <c r="K458" s="22"/>
      <c r="L458" s="22"/>
      <c r="M458" s="22"/>
      <c r="N458" s="22"/>
      <c r="O458" s="22"/>
      <c r="P458" s="22"/>
      <c r="Q458" s="22"/>
    </row>
    <row r="459" spans="4:17" ht="14.25" customHeight="1" x14ac:dyDescent="0.3">
      <c r="D459" s="22"/>
      <c r="E459" s="22"/>
      <c r="F459" s="22"/>
      <c r="G459" s="22"/>
      <c r="H459" s="22"/>
      <c r="I459" s="22"/>
      <c r="J459" s="22"/>
      <c r="K459" s="22"/>
      <c r="L459" s="22"/>
      <c r="M459" s="22"/>
      <c r="N459" s="22"/>
      <c r="O459" s="22"/>
      <c r="P459" s="22"/>
      <c r="Q459" s="22"/>
    </row>
    <row r="460" spans="4:17" ht="14.25" customHeight="1" x14ac:dyDescent="0.3">
      <c r="D460" s="22"/>
      <c r="E460" s="22"/>
      <c r="F460" s="22"/>
      <c r="G460" s="22"/>
      <c r="H460" s="22"/>
      <c r="I460" s="22"/>
      <c r="J460" s="22"/>
      <c r="K460" s="22"/>
      <c r="L460" s="22"/>
      <c r="M460" s="22"/>
      <c r="N460" s="22"/>
      <c r="O460" s="22"/>
      <c r="P460" s="22"/>
      <c r="Q460" s="22"/>
    </row>
    <row r="461" spans="4:17" ht="14.25" customHeight="1" x14ac:dyDescent="0.3">
      <c r="D461" s="22"/>
      <c r="E461" s="22"/>
      <c r="F461" s="22"/>
      <c r="G461" s="22"/>
      <c r="H461" s="22"/>
      <c r="I461" s="22"/>
      <c r="J461" s="22"/>
      <c r="K461" s="22"/>
      <c r="L461" s="22"/>
      <c r="M461" s="22"/>
      <c r="N461" s="22"/>
      <c r="O461" s="22"/>
      <c r="P461" s="22"/>
      <c r="Q461" s="22"/>
    </row>
    <row r="462" spans="4:17" ht="14.25" customHeight="1" x14ac:dyDescent="0.3">
      <c r="D462" s="22"/>
      <c r="E462" s="22"/>
      <c r="F462" s="22"/>
      <c r="G462" s="22"/>
      <c r="H462" s="22"/>
      <c r="I462" s="22"/>
      <c r="J462" s="22"/>
      <c r="K462" s="22"/>
      <c r="L462" s="22"/>
      <c r="M462" s="22"/>
      <c r="N462" s="22"/>
      <c r="O462" s="22"/>
      <c r="P462" s="22"/>
      <c r="Q462" s="22"/>
    </row>
    <row r="463" spans="4:17" ht="14.25" customHeight="1" x14ac:dyDescent="0.3">
      <c r="D463" s="22"/>
      <c r="E463" s="22"/>
      <c r="F463" s="22"/>
      <c r="G463" s="22"/>
      <c r="H463" s="22"/>
      <c r="I463" s="22"/>
      <c r="J463" s="22"/>
      <c r="K463" s="22"/>
      <c r="L463" s="22"/>
      <c r="M463" s="22"/>
      <c r="N463" s="22"/>
      <c r="O463" s="22"/>
      <c r="P463" s="22"/>
      <c r="Q463" s="22"/>
    </row>
    <row r="464" spans="4:17" ht="14.25" customHeight="1" x14ac:dyDescent="0.3">
      <c r="D464" s="22"/>
      <c r="E464" s="22"/>
      <c r="F464" s="22"/>
      <c r="G464" s="22"/>
      <c r="H464" s="22"/>
      <c r="I464" s="22"/>
      <c r="J464" s="22"/>
      <c r="K464" s="22"/>
      <c r="L464" s="22"/>
      <c r="M464" s="22"/>
      <c r="N464" s="22"/>
      <c r="O464" s="22"/>
      <c r="P464" s="22"/>
      <c r="Q464" s="22"/>
    </row>
    <row r="465" spans="4:17" ht="14.25" customHeight="1" x14ac:dyDescent="0.3">
      <c r="D465" s="22"/>
      <c r="E465" s="22"/>
      <c r="F465" s="22"/>
      <c r="G465" s="22"/>
      <c r="H465" s="22"/>
      <c r="I465" s="22"/>
      <c r="J465" s="22"/>
      <c r="K465" s="22"/>
      <c r="L465" s="22"/>
      <c r="M465" s="22"/>
      <c r="N465" s="22"/>
      <c r="O465" s="22"/>
      <c r="P465" s="22"/>
      <c r="Q465" s="22"/>
    </row>
    <row r="466" spans="4:17" ht="14.25" customHeight="1" x14ac:dyDescent="0.3">
      <c r="D466" s="22"/>
      <c r="E466" s="22"/>
      <c r="F466" s="22"/>
      <c r="G466" s="22"/>
      <c r="H466" s="22"/>
      <c r="I466" s="22"/>
      <c r="J466" s="22"/>
      <c r="K466" s="22"/>
      <c r="L466" s="22"/>
      <c r="M466" s="22"/>
      <c r="N466" s="22"/>
      <c r="O466" s="22"/>
      <c r="P466" s="22"/>
      <c r="Q466" s="22"/>
    </row>
    <row r="467" spans="4:17" ht="14.25" customHeight="1" x14ac:dyDescent="0.3">
      <c r="D467" s="22"/>
      <c r="E467" s="22"/>
      <c r="F467" s="22"/>
      <c r="G467" s="22"/>
      <c r="H467" s="22"/>
      <c r="I467" s="22"/>
      <c r="J467" s="22"/>
      <c r="K467" s="22"/>
      <c r="L467" s="22"/>
      <c r="M467" s="22"/>
      <c r="N467" s="22"/>
      <c r="O467" s="22"/>
      <c r="P467" s="22"/>
      <c r="Q467" s="22"/>
    </row>
    <row r="468" spans="4:17" ht="14.25" customHeight="1" x14ac:dyDescent="0.3">
      <c r="D468" s="22"/>
      <c r="E468" s="22"/>
      <c r="F468" s="22"/>
      <c r="G468" s="22"/>
      <c r="H468" s="22"/>
      <c r="I468" s="22"/>
      <c r="J468" s="22"/>
      <c r="K468" s="22"/>
      <c r="L468" s="22"/>
      <c r="M468" s="22"/>
      <c r="N468" s="22"/>
      <c r="O468" s="22"/>
      <c r="P468" s="22"/>
      <c r="Q468" s="22"/>
    </row>
    <row r="469" spans="4:17" ht="14.25" customHeight="1" x14ac:dyDescent="0.3">
      <c r="D469" s="22"/>
      <c r="E469" s="22"/>
      <c r="F469" s="22"/>
      <c r="G469" s="22"/>
      <c r="H469" s="22"/>
      <c r="I469" s="22"/>
      <c r="J469" s="22"/>
      <c r="K469" s="22"/>
      <c r="L469" s="22"/>
      <c r="M469" s="22"/>
      <c r="N469" s="22"/>
      <c r="O469" s="22"/>
      <c r="P469" s="22"/>
      <c r="Q469" s="22"/>
    </row>
    <row r="470" spans="4:17" ht="14.25" customHeight="1" x14ac:dyDescent="0.3">
      <c r="D470" s="22"/>
      <c r="E470" s="22"/>
      <c r="F470" s="22"/>
      <c r="G470" s="22"/>
      <c r="H470" s="22"/>
      <c r="I470" s="22"/>
      <c r="J470" s="22"/>
      <c r="K470" s="22"/>
      <c r="L470" s="22"/>
      <c r="M470" s="22"/>
      <c r="N470" s="22"/>
      <c r="O470" s="22"/>
      <c r="P470" s="22"/>
      <c r="Q470" s="22"/>
    </row>
    <row r="471" spans="4:17" ht="14.25" customHeight="1" x14ac:dyDescent="0.3">
      <c r="D471" s="22"/>
      <c r="E471" s="22"/>
      <c r="F471" s="22"/>
      <c r="G471" s="22"/>
      <c r="H471" s="22"/>
      <c r="I471" s="22"/>
      <c r="J471" s="22"/>
      <c r="K471" s="22"/>
      <c r="L471" s="22"/>
      <c r="M471" s="22"/>
      <c r="N471" s="22"/>
      <c r="O471" s="22"/>
      <c r="P471" s="22"/>
      <c r="Q471" s="22"/>
    </row>
    <row r="472" spans="4:17" ht="14.25" customHeight="1" x14ac:dyDescent="0.3">
      <c r="D472" s="22"/>
      <c r="E472" s="22"/>
      <c r="F472" s="22"/>
      <c r="G472" s="22"/>
      <c r="H472" s="22"/>
      <c r="I472" s="22"/>
      <c r="J472" s="22"/>
      <c r="K472" s="22"/>
      <c r="L472" s="22"/>
      <c r="M472" s="22"/>
      <c r="N472" s="22"/>
      <c r="O472" s="22"/>
      <c r="P472" s="22"/>
      <c r="Q472" s="22"/>
    </row>
    <row r="473" spans="4:17" ht="14.25" customHeight="1" x14ac:dyDescent="0.3">
      <c r="D473" s="22"/>
      <c r="E473" s="22"/>
      <c r="F473" s="22"/>
      <c r="G473" s="22"/>
      <c r="H473" s="22"/>
      <c r="I473" s="22"/>
      <c r="J473" s="22"/>
      <c r="K473" s="22"/>
      <c r="L473" s="22"/>
      <c r="M473" s="22"/>
      <c r="N473" s="22"/>
      <c r="O473" s="22"/>
      <c r="P473" s="22"/>
      <c r="Q473" s="22"/>
    </row>
    <row r="474" spans="4:17" ht="14.25" customHeight="1" x14ac:dyDescent="0.3">
      <c r="D474" s="22"/>
      <c r="E474" s="22"/>
      <c r="F474" s="22"/>
      <c r="G474" s="22"/>
      <c r="H474" s="22"/>
      <c r="I474" s="22"/>
      <c r="J474" s="22"/>
      <c r="K474" s="22"/>
      <c r="L474" s="22"/>
      <c r="M474" s="22"/>
      <c r="N474" s="22"/>
      <c r="O474" s="22"/>
      <c r="P474" s="22"/>
      <c r="Q474" s="22"/>
    </row>
    <row r="475" spans="4:17" ht="14.25" customHeight="1" x14ac:dyDescent="0.3">
      <c r="D475" s="22"/>
      <c r="E475" s="22"/>
      <c r="F475" s="22"/>
      <c r="G475" s="22"/>
      <c r="H475" s="22"/>
      <c r="I475" s="22"/>
      <c r="J475" s="22"/>
      <c r="K475" s="22"/>
      <c r="L475" s="22"/>
      <c r="M475" s="22"/>
      <c r="N475" s="22"/>
      <c r="O475" s="22"/>
      <c r="P475" s="22"/>
      <c r="Q475" s="22"/>
    </row>
    <row r="476" spans="4:17" ht="14.25" customHeight="1" x14ac:dyDescent="0.3">
      <c r="D476" s="22"/>
      <c r="E476" s="22"/>
      <c r="F476" s="22"/>
      <c r="G476" s="22"/>
      <c r="H476" s="22"/>
      <c r="I476" s="22"/>
      <c r="J476" s="22"/>
      <c r="K476" s="22"/>
      <c r="L476" s="22"/>
      <c r="M476" s="22"/>
      <c r="N476" s="22"/>
      <c r="O476" s="22"/>
      <c r="P476" s="22"/>
      <c r="Q476" s="22"/>
    </row>
    <row r="477" spans="4:17" ht="14.25" customHeight="1" x14ac:dyDescent="0.3">
      <c r="D477" s="22"/>
      <c r="E477" s="22"/>
      <c r="F477" s="22"/>
      <c r="G477" s="22"/>
      <c r="H477" s="22"/>
      <c r="I477" s="22"/>
      <c r="J477" s="22"/>
      <c r="K477" s="22"/>
      <c r="L477" s="22"/>
      <c r="M477" s="22"/>
      <c r="N477" s="22"/>
      <c r="O477" s="22"/>
      <c r="P477" s="22"/>
      <c r="Q477" s="22"/>
    </row>
    <row r="478" spans="4:17" ht="14.25" customHeight="1" x14ac:dyDescent="0.3">
      <c r="D478" s="22"/>
      <c r="E478" s="22"/>
      <c r="F478" s="22"/>
      <c r="G478" s="22"/>
      <c r="H478" s="22"/>
      <c r="I478" s="22"/>
      <c r="J478" s="22"/>
      <c r="K478" s="22"/>
      <c r="L478" s="22"/>
      <c r="M478" s="22"/>
      <c r="N478" s="22"/>
      <c r="O478" s="22"/>
      <c r="P478" s="22"/>
      <c r="Q478" s="22"/>
    </row>
    <row r="479" spans="4:17" ht="14.25" customHeight="1" x14ac:dyDescent="0.3">
      <c r="D479" s="22"/>
      <c r="E479" s="22"/>
      <c r="F479" s="22"/>
      <c r="G479" s="22"/>
      <c r="H479" s="22"/>
      <c r="I479" s="22"/>
      <c r="J479" s="22"/>
      <c r="K479" s="22"/>
      <c r="L479" s="22"/>
      <c r="M479" s="22"/>
      <c r="N479" s="22"/>
      <c r="O479" s="22"/>
      <c r="P479" s="22"/>
      <c r="Q479" s="22"/>
    </row>
    <row r="480" spans="4:17" ht="14.25" customHeight="1" x14ac:dyDescent="0.3">
      <c r="D480" s="22"/>
      <c r="E480" s="22"/>
      <c r="F480" s="22"/>
      <c r="G480" s="22"/>
      <c r="H480" s="22"/>
      <c r="I480" s="22"/>
      <c r="J480" s="22"/>
      <c r="K480" s="22"/>
      <c r="L480" s="22"/>
      <c r="M480" s="22"/>
      <c r="N480" s="22"/>
      <c r="O480" s="22"/>
      <c r="P480" s="22"/>
      <c r="Q480" s="22"/>
    </row>
    <row r="481" spans="4:17" ht="14.25" customHeight="1" x14ac:dyDescent="0.3">
      <c r="D481" s="22"/>
      <c r="E481" s="22"/>
      <c r="F481" s="22"/>
      <c r="G481" s="22"/>
      <c r="H481" s="22"/>
      <c r="I481" s="22"/>
      <c r="J481" s="22"/>
      <c r="K481" s="22"/>
      <c r="L481" s="22"/>
      <c r="M481" s="22"/>
      <c r="N481" s="22"/>
      <c r="O481" s="22"/>
      <c r="P481" s="22"/>
      <c r="Q481" s="22"/>
    </row>
    <row r="482" spans="4:17" ht="14.25" customHeight="1" x14ac:dyDescent="0.3">
      <c r="D482" s="22"/>
      <c r="E482" s="22"/>
      <c r="F482" s="22"/>
      <c r="G482" s="22"/>
      <c r="H482" s="22"/>
      <c r="I482" s="22"/>
      <c r="J482" s="22"/>
      <c r="K482" s="22"/>
      <c r="L482" s="22"/>
      <c r="M482" s="22"/>
      <c r="N482" s="22"/>
      <c r="O482" s="22"/>
      <c r="P482" s="22"/>
      <c r="Q482" s="22"/>
    </row>
    <row r="483" spans="4:17" ht="14.25" customHeight="1" x14ac:dyDescent="0.3">
      <c r="D483" s="22"/>
      <c r="E483" s="22"/>
      <c r="F483" s="22"/>
      <c r="G483" s="22"/>
      <c r="H483" s="22"/>
      <c r="I483" s="22"/>
      <c r="J483" s="22"/>
      <c r="K483" s="22"/>
      <c r="L483" s="22"/>
      <c r="M483" s="22"/>
      <c r="N483" s="22"/>
      <c r="O483" s="22"/>
      <c r="P483" s="22"/>
      <c r="Q483" s="22"/>
    </row>
    <row r="484" spans="4:17" ht="14.25" customHeight="1" x14ac:dyDescent="0.3">
      <c r="D484" s="22"/>
      <c r="E484" s="22"/>
      <c r="F484" s="22"/>
      <c r="G484" s="22"/>
      <c r="H484" s="22"/>
      <c r="I484" s="22"/>
      <c r="J484" s="22"/>
      <c r="K484" s="22"/>
      <c r="L484" s="22"/>
      <c r="M484" s="22"/>
      <c r="N484" s="22"/>
      <c r="O484" s="22"/>
      <c r="P484" s="22"/>
      <c r="Q484" s="22"/>
    </row>
    <row r="485" spans="4:17" ht="14.25" customHeight="1" x14ac:dyDescent="0.3">
      <c r="D485" s="22"/>
      <c r="E485" s="22"/>
      <c r="F485" s="22"/>
      <c r="G485" s="22"/>
      <c r="H485" s="22"/>
      <c r="I485" s="22"/>
      <c r="J485" s="22"/>
      <c r="K485" s="22"/>
      <c r="L485" s="22"/>
      <c r="M485" s="22"/>
      <c r="N485" s="22"/>
      <c r="O485" s="22"/>
      <c r="P485" s="22"/>
      <c r="Q485" s="22"/>
    </row>
    <row r="486" spans="4:17" ht="14.25" customHeight="1" x14ac:dyDescent="0.3">
      <c r="D486" s="22"/>
      <c r="E486" s="22"/>
      <c r="F486" s="22"/>
      <c r="G486" s="22"/>
      <c r="H486" s="22"/>
      <c r="I486" s="22"/>
      <c r="J486" s="22"/>
      <c r="K486" s="22"/>
      <c r="L486" s="22"/>
      <c r="M486" s="22"/>
      <c r="N486" s="22"/>
      <c r="O486" s="22"/>
      <c r="P486" s="22"/>
      <c r="Q486" s="22"/>
    </row>
    <row r="487" spans="4:17" ht="14.25" customHeight="1" x14ac:dyDescent="0.3">
      <c r="D487" s="22"/>
      <c r="E487" s="22"/>
      <c r="F487" s="22"/>
      <c r="G487" s="22"/>
      <c r="H487" s="22"/>
      <c r="I487" s="22"/>
      <c r="J487" s="22"/>
      <c r="K487" s="22"/>
      <c r="L487" s="22"/>
      <c r="M487" s="22"/>
      <c r="N487" s="22"/>
      <c r="O487" s="22"/>
      <c r="P487" s="22"/>
      <c r="Q487" s="22"/>
    </row>
    <row r="488" spans="4:17" ht="14.25" customHeight="1" x14ac:dyDescent="0.3">
      <c r="D488" s="22"/>
      <c r="E488" s="22"/>
      <c r="F488" s="22"/>
      <c r="G488" s="22"/>
      <c r="H488" s="22"/>
      <c r="I488" s="22"/>
      <c r="J488" s="22"/>
      <c r="K488" s="22"/>
      <c r="L488" s="22"/>
      <c r="M488" s="22"/>
      <c r="N488" s="22"/>
      <c r="O488" s="22"/>
      <c r="P488" s="22"/>
      <c r="Q488" s="22"/>
    </row>
    <row r="489" spans="4:17" ht="14.25" customHeight="1" x14ac:dyDescent="0.3">
      <c r="D489" s="22"/>
      <c r="E489" s="22"/>
      <c r="F489" s="22"/>
      <c r="G489" s="22"/>
      <c r="H489" s="22"/>
      <c r="I489" s="22"/>
      <c r="J489" s="22"/>
      <c r="K489" s="22"/>
      <c r="L489" s="22"/>
      <c r="M489" s="22"/>
      <c r="N489" s="22"/>
      <c r="O489" s="22"/>
      <c r="P489" s="22"/>
      <c r="Q489" s="22"/>
    </row>
    <row r="490" spans="4:17" ht="14.25" customHeight="1" x14ac:dyDescent="0.3">
      <c r="D490" s="22"/>
      <c r="E490" s="22"/>
      <c r="F490" s="22"/>
      <c r="G490" s="22"/>
      <c r="H490" s="22"/>
      <c r="I490" s="22"/>
      <c r="J490" s="22"/>
      <c r="K490" s="22"/>
      <c r="L490" s="22"/>
      <c r="M490" s="22"/>
      <c r="N490" s="22"/>
      <c r="O490" s="22"/>
      <c r="P490" s="22"/>
      <c r="Q490" s="22"/>
    </row>
    <row r="491" spans="4:17" ht="14.25" customHeight="1" x14ac:dyDescent="0.3">
      <c r="D491" s="22"/>
      <c r="E491" s="22"/>
      <c r="F491" s="22"/>
      <c r="G491" s="22"/>
      <c r="H491" s="22"/>
      <c r="I491" s="22"/>
      <c r="J491" s="22"/>
      <c r="K491" s="22"/>
      <c r="L491" s="22"/>
      <c r="M491" s="22"/>
      <c r="N491" s="22"/>
      <c r="O491" s="22"/>
      <c r="P491" s="22"/>
      <c r="Q491" s="22"/>
    </row>
    <row r="492" spans="4:17" ht="14.25" customHeight="1" x14ac:dyDescent="0.3">
      <c r="D492" s="22"/>
      <c r="E492" s="22"/>
      <c r="F492" s="22"/>
      <c r="G492" s="22"/>
      <c r="H492" s="22"/>
      <c r="I492" s="22"/>
      <c r="J492" s="22"/>
      <c r="K492" s="22"/>
      <c r="L492" s="22"/>
      <c r="M492" s="22"/>
      <c r="N492" s="22"/>
      <c r="O492" s="22"/>
      <c r="P492" s="22"/>
      <c r="Q492" s="22"/>
    </row>
    <row r="493" spans="4:17" ht="14.25" customHeight="1" x14ac:dyDescent="0.3">
      <c r="D493" s="22"/>
      <c r="E493" s="22"/>
      <c r="F493" s="22"/>
      <c r="G493" s="22"/>
      <c r="H493" s="22"/>
      <c r="I493" s="22"/>
      <c r="J493" s="22"/>
      <c r="K493" s="22"/>
      <c r="L493" s="22"/>
      <c r="M493" s="22"/>
      <c r="N493" s="22"/>
      <c r="O493" s="22"/>
      <c r="P493" s="22"/>
      <c r="Q493" s="22"/>
    </row>
    <row r="494" spans="4:17" ht="14.25" customHeight="1" x14ac:dyDescent="0.3">
      <c r="D494" s="22"/>
      <c r="E494" s="22"/>
      <c r="F494" s="22"/>
      <c r="G494" s="22"/>
      <c r="H494" s="22"/>
      <c r="I494" s="22"/>
      <c r="J494" s="22"/>
      <c r="K494" s="22"/>
      <c r="L494" s="22"/>
      <c r="M494" s="22"/>
      <c r="N494" s="22"/>
      <c r="O494" s="22"/>
      <c r="P494" s="22"/>
      <c r="Q494" s="22"/>
    </row>
    <row r="495" spans="4:17" ht="14.25" customHeight="1" x14ac:dyDescent="0.3">
      <c r="D495" s="22"/>
      <c r="E495" s="22"/>
      <c r="F495" s="22"/>
      <c r="G495" s="22"/>
      <c r="H495" s="22"/>
      <c r="I495" s="22"/>
      <c r="J495" s="22"/>
      <c r="K495" s="22"/>
      <c r="L495" s="22"/>
      <c r="M495" s="22"/>
      <c r="N495" s="22"/>
      <c r="O495" s="22"/>
      <c r="P495" s="22"/>
      <c r="Q495" s="22"/>
    </row>
    <row r="496" spans="4:17" ht="14.25" customHeight="1" x14ac:dyDescent="0.3">
      <c r="D496" s="22"/>
      <c r="E496" s="22"/>
      <c r="F496" s="22"/>
      <c r="G496" s="22"/>
      <c r="H496" s="22"/>
      <c r="I496" s="22"/>
      <c r="J496" s="22"/>
      <c r="K496" s="22"/>
      <c r="L496" s="22"/>
      <c r="M496" s="22"/>
      <c r="N496" s="22"/>
      <c r="O496" s="22"/>
      <c r="P496" s="22"/>
      <c r="Q496" s="22"/>
    </row>
    <row r="497" spans="4:17" ht="14.25" customHeight="1" x14ac:dyDescent="0.3">
      <c r="D497" s="22"/>
      <c r="E497" s="22"/>
      <c r="F497" s="22"/>
      <c r="G497" s="22"/>
      <c r="H497" s="22"/>
      <c r="I497" s="22"/>
      <c r="J497" s="22"/>
      <c r="K497" s="22"/>
      <c r="L497" s="22"/>
      <c r="M497" s="22"/>
      <c r="N497" s="22"/>
      <c r="O497" s="22"/>
      <c r="P497" s="22"/>
      <c r="Q497" s="22"/>
    </row>
    <row r="498" spans="4:17" ht="14.25" customHeight="1" x14ac:dyDescent="0.3">
      <c r="D498" s="22"/>
      <c r="E498" s="22"/>
      <c r="F498" s="22"/>
      <c r="G498" s="22"/>
      <c r="H498" s="22"/>
      <c r="I498" s="22"/>
      <c r="J498" s="22"/>
      <c r="K498" s="22"/>
      <c r="L498" s="22"/>
      <c r="M498" s="22"/>
      <c r="N498" s="22"/>
      <c r="O498" s="22"/>
      <c r="P498" s="22"/>
      <c r="Q498" s="22"/>
    </row>
    <row r="499" spans="4:17" ht="14.25" customHeight="1" x14ac:dyDescent="0.3">
      <c r="D499" s="22"/>
      <c r="E499" s="22"/>
      <c r="F499" s="22"/>
      <c r="G499" s="22"/>
      <c r="H499" s="22"/>
      <c r="I499" s="22"/>
      <c r="J499" s="22"/>
      <c r="K499" s="22"/>
      <c r="L499" s="22"/>
      <c r="M499" s="22"/>
      <c r="N499" s="22"/>
      <c r="O499" s="22"/>
      <c r="P499" s="22"/>
      <c r="Q499" s="22"/>
    </row>
    <row r="500" spans="4:17" ht="14.25" customHeight="1" x14ac:dyDescent="0.3">
      <c r="D500" s="22"/>
      <c r="E500" s="22"/>
      <c r="F500" s="22"/>
      <c r="G500" s="22"/>
      <c r="H500" s="22"/>
      <c r="I500" s="22"/>
      <c r="J500" s="22"/>
      <c r="K500" s="22"/>
      <c r="L500" s="22"/>
      <c r="M500" s="22"/>
      <c r="N500" s="22"/>
      <c r="O500" s="22"/>
      <c r="P500" s="22"/>
      <c r="Q500" s="22"/>
    </row>
    <row r="501" spans="4:17" ht="14.25" customHeight="1" x14ac:dyDescent="0.3">
      <c r="D501" s="22"/>
      <c r="E501" s="22"/>
      <c r="F501" s="22"/>
      <c r="G501" s="22"/>
      <c r="H501" s="22"/>
      <c r="I501" s="22"/>
      <c r="J501" s="22"/>
      <c r="K501" s="22"/>
      <c r="L501" s="22"/>
      <c r="M501" s="22"/>
      <c r="N501" s="22"/>
      <c r="O501" s="22"/>
      <c r="P501" s="22"/>
      <c r="Q501" s="22"/>
    </row>
    <row r="502" spans="4:17" ht="14.25" customHeight="1" x14ac:dyDescent="0.3">
      <c r="D502" s="22"/>
      <c r="E502" s="22"/>
      <c r="F502" s="22"/>
      <c r="G502" s="22"/>
      <c r="H502" s="22"/>
      <c r="I502" s="22"/>
      <c r="J502" s="22"/>
      <c r="K502" s="22"/>
      <c r="L502" s="22"/>
      <c r="M502" s="22"/>
      <c r="N502" s="22"/>
      <c r="O502" s="22"/>
      <c r="P502" s="22"/>
      <c r="Q502" s="22"/>
    </row>
    <row r="503" spans="4:17" ht="14.25" customHeight="1" x14ac:dyDescent="0.3">
      <c r="D503" s="22"/>
      <c r="E503" s="22"/>
      <c r="F503" s="22"/>
      <c r="G503" s="22"/>
      <c r="H503" s="22"/>
      <c r="I503" s="22"/>
      <c r="J503" s="22"/>
      <c r="K503" s="22"/>
      <c r="L503" s="22"/>
      <c r="M503" s="22"/>
      <c r="N503" s="22"/>
      <c r="O503" s="22"/>
      <c r="P503" s="22"/>
      <c r="Q503" s="22"/>
    </row>
    <row r="504" spans="4:17" ht="14.25" customHeight="1" x14ac:dyDescent="0.3">
      <c r="D504" s="22"/>
      <c r="E504" s="22"/>
      <c r="F504" s="22"/>
      <c r="G504" s="22"/>
      <c r="H504" s="22"/>
      <c r="I504" s="22"/>
      <c r="J504" s="22"/>
      <c r="K504" s="22"/>
      <c r="L504" s="22"/>
      <c r="M504" s="22"/>
      <c r="N504" s="22"/>
      <c r="O504" s="22"/>
      <c r="P504" s="22"/>
      <c r="Q504" s="22"/>
    </row>
    <row r="505" spans="4:17" ht="14.25" customHeight="1" x14ac:dyDescent="0.3">
      <c r="D505" s="22"/>
      <c r="E505" s="22"/>
      <c r="F505" s="22"/>
      <c r="G505" s="22"/>
      <c r="H505" s="22"/>
      <c r="I505" s="22"/>
      <c r="J505" s="22"/>
      <c r="K505" s="22"/>
      <c r="L505" s="22"/>
      <c r="M505" s="22"/>
      <c r="N505" s="22"/>
      <c r="O505" s="22"/>
      <c r="P505" s="22"/>
      <c r="Q505" s="22"/>
    </row>
    <row r="506" spans="4:17" ht="14.25" customHeight="1" x14ac:dyDescent="0.3">
      <c r="D506" s="22"/>
      <c r="E506" s="22"/>
      <c r="F506" s="22"/>
      <c r="G506" s="22"/>
      <c r="H506" s="22"/>
      <c r="I506" s="22"/>
      <c r="J506" s="22"/>
      <c r="K506" s="22"/>
      <c r="L506" s="22"/>
      <c r="M506" s="22"/>
      <c r="N506" s="22"/>
      <c r="O506" s="22"/>
      <c r="P506" s="22"/>
      <c r="Q506" s="22"/>
    </row>
    <row r="507" spans="4:17" ht="14.25" customHeight="1" x14ac:dyDescent="0.3">
      <c r="D507" s="22"/>
      <c r="E507" s="22"/>
      <c r="F507" s="22"/>
      <c r="G507" s="22"/>
      <c r="H507" s="22"/>
      <c r="I507" s="22"/>
      <c r="J507" s="22"/>
      <c r="K507" s="22"/>
      <c r="L507" s="22"/>
      <c r="M507" s="22"/>
      <c r="N507" s="22"/>
      <c r="O507" s="22"/>
      <c r="P507" s="22"/>
      <c r="Q507" s="22"/>
    </row>
    <row r="508" spans="4:17" ht="14.25" customHeight="1" x14ac:dyDescent="0.3">
      <c r="D508" s="22"/>
      <c r="E508" s="22"/>
      <c r="F508" s="22"/>
      <c r="G508" s="22"/>
      <c r="H508" s="22"/>
      <c r="I508" s="22"/>
      <c r="J508" s="22"/>
      <c r="K508" s="22"/>
      <c r="L508" s="22"/>
      <c r="M508" s="22"/>
      <c r="N508" s="22"/>
      <c r="O508" s="22"/>
      <c r="P508" s="22"/>
      <c r="Q508" s="22"/>
    </row>
    <row r="509" spans="4:17" ht="14.25" customHeight="1" x14ac:dyDescent="0.3">
      <c r="D509" s="22"/>
      <c r="E509" s="22"/>
      <c r="F509" s="22"/>
      <c r="G509" s="22"/>
      <c r="H509" s="22"/>
      <c r="I509" s="22"/>
      <c r="J509" s="22"/>
      <c r="K509" s="22"/>
      <c r="L509" s="22"/>
      <c r="M509" s="22"/>
      <c r="N509" s="22"/>
      <c r="O509" s="22"/>
      <c r="P509" s="22"/>
      <c r="Q509" s="22"/>
    </row>
    <row r="510" spans="4:17" ht="14.25" customHeight="1" x14ac:dyDescent="0.3">
      <c r="D510" s="22"/>
      <c r="E510" s="22"/>
      <c r="F510" s="22"/>
      <c r="G510" s="22"/>
      <c r="H510" s="22"/>
      <c r="I510" s="22"/>
      <c r="J510" s="22"/>
      <c r="K510" s="22"/>
      <c r="L510" s="22"/>
      <c r="M510" s="22"/>
      <c r="N510" s="22"/>
      <c r="O510" s="22"/>
      <c r="P510" s="22"/>
      <c r="Q510" s="22"/>
    </row>
    <row r="511" spans="4:17" ht="14.25" customHeight="1" x14ac:dyDescent="0.3">
      <c r="D511" s="22"/>
      <c r="E511" s="22"/>
      <c r="F511" s="22"/>
      <c r="G511" s="22"/>
      <c r="H511" s="22"/>
      <c r="I511" s="22"/>
      <c r="J511" s="22"/>
      <c r="K511" s="22"/>
      <c r="L511" s="22"/>
      <c r="M511" s="22"/>
      <c r="N511" s="22"/>
      <c r="O511" s="22"/>
      <c r="P511" s="22"/>
      <c r="Q511" s="22"/>
    </row>
    <row r="512" spans="4:17" ht="14.25" customHeight="1" x14ac:dyDescent="0.3">
      <c r="D512" s="22"/>
      <c r="E512" s="22"/>
      <c r="F512" s="22"/>
      <c r="G512" s="22"/>
      <c r="H512" s="22"/>
      <c r="I512" s="22"/>
      <c r="J512" s="22"/>
      <c r="K512" s="22"/>
      <c r="L512" s="22"/>
      <c r="M512" s="22"/>
      <c r="N512" s="22"/>
      <c r="O512" s="22"/>
      <c r="P512" s="22"/>
      <c r="Q512" s="22"/>
    </row>
    <row r="513" spans="4:17" ht="14.25" customHeight="1" x14ac:dyDescent="0.3">
      <c r="D513" s="22"/>
      <c r="E513" s="22"/>
      <c r="F513" s="22"/>
      <c r="G513" s="22"/>
      <c r="H513" s="22"/>
      <c r="I513" s="22"/>
      <c r="J513" s="22"/>
      <c r="K513" s="22"/>
      <c r="L513" s="22"/>
      <c r="M513" s="22"/>
      <c r="N513" s="22"/>
      <c r="O513" s="22"/>
      <c r="P513" s="22"/>
      <c r="Q513" s="22"/>
    </row>
    <row r="514" spans="4:17" ht="14.25" customHeight="1" x14ac:dyDescent="0.3">
      <c r="D514" s="22"/>
      <c r="E514" s="22"/>
      <c r="F514" s="22"/>
      <c r="G514" s="22"/>
      <c r="H514" s="22"/>
      <c r="I514" s="22"/>
      <c r="J514" s="22"/>
      <c r="K514" s="22"/>
      <c r="L514" s="22"/>
      <c r="M514" s="22"/>
      <c r="N514" s="22"/>
      <c r="O514" s="22"/>
      <c r="P514" s="22"/>
      <c r="Q514" s="22"/>
    </row>
    <row r="515" spans="4:17" ht="14.25" customHeight="1" x14ac:dyDescent="0.3">
      <c r="D515" s="22"/>
      <c r="E515" s="22"/>
      <c r="F515" s="22"/>
      <c r="G515" s="22"/>
      <c r="H515" s="22"/>
      <c r="I515" s="22"/>
      <c r="J515" s="22"/>
      <c r="K515" s="22"/>
      <c r="L515" s="22"/>
      <c r="M515" s="22"/>
      <c r="N515" s="22"/>
      <c r="O515" s="22"/>
      <c r="P515" s="22"/>
      <c r="Q515" s="22"/>
    </row>
    <row r="516" spans="4:17" ht="14.25" customHeight="1" x14ac:dyDescent="0.3">
      <c r="D516" s="22"/>
      <c r="E516" s="22"/>
      <c r="F516" s="22"/>
      <c r="G516" s="22"/>
      <c r="H516" s="22"/>
      <c r="I516" s="22"/>
      <c r="J516" s="22"/>
      <c r="K516" s="22"/>
      <c r="L516" s="22"/>
      <c r="M516" s="22"/>
      <c r="N516" s="22"/>
      <c r="O516" s="22"/>
      <c r="P516" s="22"/>
      <c r="Q516" s="22"/>
    </row>
    <row r="517" spans="4:17" ht="14.25" customHeight="1" x14ac:dyDescent="0.3">
      <c r="D517" s="22"/>
      <c r="E517" s="22"/>
      <c r="F517" s="22"/>
      <c r="G517" s="22"/>
      <c r="H517" s="22"/>
      <c r="I517" s="22"/>
      <c r="J517" s="22"/>
      <c r="K517" s="22"/>
      <c r="L517" s="22"/>
      <c r="M517" s="22"/>
      <c r="N517" s="22"/>
      <c r="O517" s="22"/>
      <c r="P517" s="22"/>
      <c r="Q517" s="22"/>
    </row>
    <row r="518" spans="4:17" ht="14.25" customHeight="1" x14ac:dyDescent="0.3">
      <c r="D518" s="22"/>
      <c r="E518" s="22"/>
      <c r="F518" s="22"/>
      <c r="G518" s="22"/>
      <c r="H518" s="22"/>
      <c r="I518" s="22"/>
      <c r="J518" s="22"/>
      <c r="K518" s="22"/>
      <c r="L518" s="22"/>
      <c r="M518" s="22"/>
      <c r="N518" s="22"/>
      <c r="O518" s="22"/>
      <c r="P518" s="22"/>
      <c r="Q518" s="22"/>
    </row>
    <row r="519" spans="4:17" ht="14.25" customHeight="1" x14ac:dyDescent="0.3">
      <c r="D519" s="22"/>
      <c r="E519" s="22"/>
      <c r="F519" s="22"/>
      <c r="G519" s="22"/>
      <c r="H519" s="22"/>
      <c r="I519" s="22"/>
      <c r="J519" s="22"/>
      <c r="K519" s="22"/>
      <c r="L519" s="22"/>
      <c r="M519" s="22"/>
      <c r="N519" s="22"/>
      <c r="O519" s="22"/>
      <c r="P519" s="22"/>
      <c r="Q519" s="22"/>
    </row>
    <row r="520" spans="4:17" ht="14.25" customHeight="1" x14ac:dyDescent="0.3">
      <c r="D520" s="22"/>
      <c r="E520" s="22"/>
      <c r="F520" s="22"/>
      <c r="G520" s="22"/>
      <c r="H520" s="22"/>
      <c r="I520" s="22"/>
      <c r="J520" s="22"/>
      <c r="K520" s="22"/>
      <c r="L520" s="22"/>
      <c r="M520" s="22"/>
      <c r="N520" s="22"/>
      <c r="O520" s="22"/>
      <c r="P520" s="22"/>
      <c r="Q520" s="22"/>
    </row>
    <row r="521" spans="4:17" ht="14.25" customHeight="1" x14ac:dyDescent="0.3">
      <c r="D521" s="22"/>
      <c r="E521" s="22"/>
      <c r="F521" s="22"/>
      <c r="G521" s="22"/>
      <c r="H521" s="22"/>
      <c r="I521" s="22"/>
      <c r="J521" s="22"/>
      <c r="K521" s="22"/>
      <c r="L521" s="22"/>
      <c r="M521" s="22"/>
      <c r="N521" s="22"/>
      <c r="O521" s="22"/>
      <c r="P521" s="22"/>
      <c r="Q521" s="22"/>
    </row>
    <row r="522" spans="4:17" ht="14.25" customHeight="1" x14ac:dyDescent="0.3">
      <c r="D522" s="22"/>
      <c r="E522" s="22"/>
      <c r="F522" s="22"/>
      <c r="G522" s="22"/>
      <c r="H522" s="22"/>
      <c r="I522" s="22"/>
      <c r="J522" s="22"/>
      <c r="K522" s="22"/>
      <c r="L522" s="22"/>
      <c r="M522" s="22"/>
      <c r="N522" s="22"/>
      <c r="O522" s="22"/>
      <c r="P522" s="22"/>
      <c r="Q522" s="22"/>
    </row>
    <row r="523" spans="4:17" ht="14.25" customHeight="1" x14ac:dyDescent="0.3">
      <c r="D523" s="22"/>
      <c r="E523" s="22"/>
      <c r="F523" s="22"/>
      <c r="G523" s="22"/>
      <c r="H523" s="22"/>
      <c r="I523" s="22"/>
      <c r="J523" s="22"/>
      <c r="K523" s="22"/>
      <c r="L523" s="22"/>
      <c r="M523" s="22"/>
      <c r="N523" s="22"/>
      <c r="O523" s="22"/>
      <c r="P523" s="22"/>
      <c r="Q523" s="22"/>
    </row>
    <row r="524" spans="4:17" ht="14.25" customHeight="1" x14ac:dyDescent="0.3">
      <c r="D524" s="22"/>
      <c r="E524" s="22"/>
      <c r="F524" s="22"/>
      <c r="G524" s="22"/>
      <c r="H524" s="22"/>
      <c r="I524" s="22"/>
      <c r="J524" s="22"/>
      <c r="K524" s="22"/>
      <c r="L524" s="22"/>
      <c r="M524" s="22"/>
      <c r="N524" s="22"/>
      <c r="O524" s="22"/>
      <c r="P524" s="22"/>
      <c r="Q524" s="22"/>
    </row>
    <row r="525" spans="4:17" ht="14.25" customHeight="1" x14ac:dyDescent="0.3">
      <c r="D525" s="22"/>
      <c r="E525" s="22"/>
      <c r="F525" s="22"/>
      <c r="G525" s="22"/>
      <c r="H525" s="22"/>
      <c r="I525" s="22"/>
      <c r="J525" s="22"/>
      <c r="K525" s="22"/>
      <c r="L525" s="22"/>
      <c r="M525" s="22"/>
      <c r="N525" s="22"/>
      <c r="O525" s="22"/>
      <c r="P525" s="22"/>
      <c r="Q525" s="22"/>
    </row>
    <row r="526" spans="4:17" ht="14.25" customHeight="1" x14ac:dyDescent="0.3">
      <c r="D526" s="22"/>
      <c r="E526" s="22"/>
      <c r="F526" s="22"/>
      <c r="G526" s="22"/>
      <c r="H526" s="22"/>
      <c r="I526" s="22"/>
      <c r="J526" s="22"/>
      <c r="K526" s="22"/>
      <c r="L526" s="22"/>
      <c r="M526" s="22"/>
      <c r="N526" s="22"/>
      <c r="O526" s="22"/>
      <c r="P526" s="22"/>
      <c r="Q526" s="22"/>
    </row>
    <row r="527" spans="4:17" ht="14.25" customHeight="1" x14ac:dyDescent="0.3">
      <c r="D527" s="22"/>
      <c r="E527" s="22"/>
      <c r="F527" s="22"/>
      <c r="G527" s="22"/>
      <c r="H527" s="22"/>
      <c r="I527" s="22"/>
      <c r="J527" s="22"/>
      <c r="K527" s="22"/>
      <c r="L527" s="22"/>
      <c r="M527" s="22"/>
      <c r="N527" s="22"/>
      <c r="O527" s="22"/>
      <c r="P527" s="22"/>
      <c r="Q527" s="22"/>
    </row>
    <row r="528" spans="4:17" ht="14.25" customHeight="1" x14ac:dyDescent="0.3">
      <c r="D528" s="22"/>
      <c r="E528" s="22"/>
      <c r="F528" s="22"/>
      <c r="G528" s="22"/>
      <c r="H528" s="22"/>
      <c r="I528" s="22"/>
      <c r="J528" s="22"/>
      <c r="K528" s="22"/>
      <c r="L528" s="22"/>
      <c r="M528" s="22"/>
      <c r="N528" s="22"/>
      <c r="O528" s="22"/>
      <c r="P528" s="22"/>
      <c r="Q528" s="22"/>
    </row>
    <row r="529" spans="4:17" ht="14.25" customHeight="1" x14ac:dyDescent="0.3">
      <c r="D529" s="22"/>
      <c r="E529" s="22"/>
      <c r="F529" s="22"/>
      <c r="G529" s="22"/>
      <c r="H529" s="22"/>
      <c r="I529" s="22"/>
      <c r="J529" s="22"/>
      <c r="K529" s="22"/>
      <c r="L529" s="22"/>
      <c r="M529" s="22"/>
      <c r="N529" s="22"/>
      <c r="O529" s="22"/>
      <c r="P529" s="22"/>
      <c r="Q529" s="22"/>
    </row>
    <row r="530" spans="4:17" ht="14.25" customHeight="1" x14ac:dyDescent="0.3">
      <c r="D530" s="22"/>
      <c r="E530" s="22"/>
      <c r="F530" s="22"/>
      <c r="G530" s="22"/>
      <c r="H530" s="22"/>
      <c r="I530" s="22"/>
      <c r="J530" s="22"/>
      <c r="K530" s="22"/>
      <c r="L530" s="22"/>
      <c r="M530" s="22"/>
      <c r="N530" s="22"/>
      <c r="O530" s="22"/>
      <c r="P530" s="22"/>
      <c r="Q530" s="22"/>
    </row>
    <row r="531" spans="4:17" ht="14.25" customHeight="1" x14ac:dyDescent="0.3">
      <c r="D531" s="22"/>
      <c r="E531" s="22"/>
      <c r="F531" s="22"/>
      <c r="G531" s="22"/>
      <c r="H531" s="22"/>
      <c r="I531" s="22"/>
      <c r="J531" s="22"/>
      <c r="K531" s="22"/>
      <c r="L531" s="22"/>
      <c r="M531" s="22"/>
      <c r="N531" s="22"/>
      <c r="O531" s="22"/>
      <c r="P531" s="22"/>
      <c r="Q531" s="22"/>
    </row>
    <row r="532" spans="4:17" ht="14.25" customHeight="1" x14ac:dyDescent="0.3">
      <c r="D532" s="22"/>
      <c r="E532" s="22"/>
      <c r="F532" s="22"/>
      <c r="G532" s="22"/>
      <c r="H532" s="22"/>
      <c r="I532" s="22"/>
      <c r="J532" s="22"/>
      <c r="K532" s="22"/>
      <c r="L532" s="22"/>
      <c r="M532" s="22"/>
      <c r="N532" s="22"/>
      <c r="O532" s="22"/>
      <c r="P532" s="22"/>
      <c r="Q532" s="22"/>
    </row>
    <row r="533" spans="4:17" ht="14.25" customHeight="1" x14ac:dyDescent="0.3">
      <c r="D533" s="22"/>
      <c r="E533" s="22"/>
      <c r="F533" s="22"/>
      <c r="G533" s="22"/>
      <c r="H533" s="22"/>
      <c r="I533" s="22"/>
      <c r="J533" s="22"/>
      <c r="K533" s="22"/>
      <c r="L533" s="22"/>
      <c r="M533" s="22"/>
      <c r="N533" s="22"/>
      <c r="O533" s="22"/>
      <c r="P533" s="22"/>
      <c r="Q533" s="22"/>
    </row>
    <row r="534" spans="4:17" ht="14.25" customHeight="1" x14ac:dyDescent="0.3">
      <c r="D534" s="22"/>
      <c r="E534" s="22"/>
      <c r="F534" s="22"/>
      <c r="G534" s="22"/>
      <c r="H534" s="22"/>
      <c r="I534" s="22"/>
      <c r="J534" s="22"/>
      <c r="K534" s="22"/>
      <c r="L534" s="22"/>
      <c r="M534" s="22"/>
      <c r="N534" s="22"/>
      <c r="O534" s="22"/>
      <c r="P534" s="22"/>
      <c r="Q534" s="22"/>
    </row>
    <row r="535" spans="4:17" ht="14.25" customHeight="1" x14ac:dyDescent="0.3">
      <c r="D535" s="22"/>
      <c r="E535" s="22"/>
      <c r="F535" s="22"/>
      <c r="G535" s="22"/>
      <c r="H535" s="22"/>
      <c r="I535" s="22"/>
      <c r="J535" s="22"/>
      <c r="K535" s="22"/>
      <c r="L535" s="22"/>
      <c r="M535" s="22"/>
      <c r="N535" s="22"/>
      <c r="O535" s="22"/>
      <c r="P535" s="22"/>
      <c r="Q535" s="22"/>
    </row>
    <row r="536" spans="4:17" ht="14.25" customHeight="1" x14ac:dyDescent="0.3">
      <c r="D536" s="22"/>
      <c r="E536" s="22"/>
      <c r="F536" s="22"/>
      <c r="G536" s="22"/>
      <c r="H536" s="22"/>
      <c r="I536" s="22"/>
      <c r="J536" s="22"/>
      <c r="K536" s="22"/>
      <c r="L536" s="22"/>
      <c r="M536" s="22"/>
      <c r="N536" s="22"/>
      <c r="O536" s="22"/>
      <c r="P536" s="22"/>
      <c r="Q536" s="22"/>
    </row>
    <row r="537" spans="4:17" ht="14.25" customHeight="1" x14ac:dyDescent="0.3">
      <c r="D537" s="22"/>
      <c r="E537" s="22"/>
      <c r="F537" s="22"/>
      <c r="G537" s="22"/>
      <c r="H537" s="22"/>
      <c r="I537" s="22"/>
      <c r="J537" s="22"/>
      <c r="K537" s="22"/>
      <c r="L537" s="22"/>
      <c r="M537" s="22"/>
      <c r="N537" s="22"/>
      <c r="O537" s="22"/>
      <c r="P537" s="22"/>
      <c r="Q537" s="22"/>
    </row>
    <row r="538" spans="4:17" ht="14.25" customHeight="1" x14ac:dyDescent="0.3">
      <c r="D538" s="22"/>
      <c r="E538" s="22"/>
      <c r="F538" s="22"/>
      <c r="G538" s="22"/>
      <c r="H538" s="22"/>
      <c r="I538" s="22"/>
      <c r="J538" s="22"/>
      <c r="K538" s="22"/>
      <c r="L538" s="22"/>
      <c r="M538" s="22"/>
      <c r="N538" s="22"/>
      <c r="O538" s="22"/>
      <c r="P538" s="22"/>
      <c r="Q538" s="22"/>
    </row>
    <row r="539" spans="4:17" ht="14.25" customHeight="1" x14ac:dyDescent="0.3">
      <c r="D539" s="22"/>
      <c r="E539" s="22"/>
      <c r="F539" s="22"/>
      <c r="G539" s="22"/>
      <c r="H539" s="22"/>
      <c r="I539" s="22"/>
      <c r="J539" s="22"/>
      <c r="K539" s="22"/>
      <c r="L539" s="22"/>
      <c r="M539" s="22"/>
      <c r="N539" s="22"/>
      <c r="O539" s="22"/>
      <c r="P539" s="22"/>
      <c r="Q539" s="22"/>
    </row>
    <row r="540" spans="4:17" ht="14.25" customHeight="1" x14ac:dyDescent="0.3">
      <c r="D540" s="22"/>
      <c r="E540" s="22"/>
      <c r="F540" s="22"/>
      <c r="G540" s="22"/>
      <c r="H540" s="22"/>
      <c r="I540" s="22"/>
      <c r="J540" s="22"/>
      <c r="K540" s="22"/>
      <c r="L540" s="22"/>
      <c r="M540" s="22"/>
      <c r="N540" s="22"/>
      <c r="O540" s="22"/>
      <c r="P540" s="22"/>
      <c r="Q540" s="22"/>
    </row>
    <row r="541" spans="4:17" ht="14.25" customHeight="1" x14ac:dyDescent="0.3">
      <c r="D541" s="22"/>
      <c r="E541" s="22"/>
      <c r="F541" s="22"/>
      <c r="G541" s="22"/>
      <c r="H541" s="22"/>
      <c r="I541" s="22"/>
      <c r="J541" s="22"/>
      <c r="K541" s="22"/>
      <c r="L541" s="22"/>
      <c r="M541" s="22"/>
      <c r="N541" s="22"/>
      <c r="O541" s="22"/>
      <c r="P541" s="22"/>
      <c r="Q541" s="22"/>
    </row>
    <row r="542" spans="4:17" ht="14.25" customHeight="1" x14ac:dyDescent="0.3">
      <c r="D542" s="22"/>
      <c r="E542" s="22"/>
      <c r="F542" s="22"/>
      <c r="G542" s="22"/>
      <c r="H542" s="22"/>
      <c r="I542" s="22"/>
      <c r="J542" s="22"/>
      <c r="K542" s="22"/>
      <c r="L542" s="22"/>
      <c r="M542" s="22"/>
      <c r="N542" s="22"/>
      <c r="O542" s="22"/>
      <c r="P542" s="22"/>
      <c r="Q542" s="22"/>
    </row>
    <row r="543" spans="4:17" ht="14.25" customHeight="1" x14ac:dyDescent="0.3">
      <c r="D543" s="22"/>
      <c r="E543" s="22"/>
      <c r="F543" s="22"/>
      <c r="G543" s="22"/>
      <c r="H543" s="22"/>
      <c r="I543" s="22"/>
      <c r="J543" s="22"/>
      <c r="K543" s="22"/>
      <c r="L543" s="22"/>
      <c r="M543" s="22"/>
      <c r="N543" s="22"/>
      <c r="O543" s="22"/>
      <c r="P543" s="22"/>
      <c r="Q543" s="22"/>
    </row>
    <row r="544" spans="4:17" ht="14.25" customHeight="1" x14ac:dyDescent="0.3">
      <c r="D544" s="22"/>
      <c r="E544" s="22"/>
      <c r="F544" s="22"/>
      <c r="G544" s="22"/>
      <c r="H544" s="22"/>
      <c r="I544" s="22"/>
      <c r="J544" s="22"/>
      <c r="K544" s="22"/>
      <c r="L544" s="22"/>
      <c r="M544" s="22"/>
      <c r="N544" s="22"/>
      <c r="O544" s="22"/>
      <c r="P544" s="22"/>
      <c r="Q544" s="22"/>
    </row>
    <row r="545" spans="4:17" ht="14.25" customHeight="1" x14ac:dyDescent="0.3">
      <c r="D545" s="22"/>
      <c r="E545" s="22"/>
      <c r="F545" s="22"/>
      <c r="G545" s="22"/>
      <c r="H545" s="22"/>
      <c r="I545" s="22"/>
      <c r="J545" s="22"/>
      <c r="K545" s="22"/>
      <c r="L545" s="22"/>
      <c r="M545" s="22"/>
      <c r="N545" s="22"/>
      <c r="O545" s="22"/>
      <c r="P545" s="22"/>
      <c r="Q545" s="22"/>
    </row>
    <row r="546" spans="4:17" ht="14.25" customHeight="1" x14ac:dyDescent="0.3">
      <c r="D546" s="22"/>
      <c r="E546" s="22"/>
      <c r="F546" s="22"/>
      <c r="G546" s="22"/>
      <c r="H546" s="22"/>
      <c r="I546" s="22"/>
      <c r="J546" s="22"/>
      <c r="K546" s="22"/>
      <c r="L546" s="22"/>
      <c r="M546" s="22"/>
      <c r="N546" s="22"/>
      <c r="O546" s="22"/>
      <c r="P546" s="22"/>
      <c r="Q546" s="22"/>
    </row>
    <row r="547" spans="4:17" ht="14.25" customHeight="1" x14ac:dyDescent="0.3">
      <c r="D547" s="22"/>
      <c r="E547" s="22"/>
      <c r="F547" s="22"/>
      <c r="G547" s="22"/>
      <c r="H547" s="22"/>
      <c r="I547" s="22"/>
      <c r="J547" s="22"/>
      <c r="K547" s="22"/>
      <c r="L547" s="22"/>
      <c r="M547" s="22"/>
      <c r="N547" s="22"/>
      <c r="O547" s="22"/>
      <c r="P547" s="22"/>
      <c r="Q547" s="22"/>
    </row>
    <row r="548" spans="4:17" ht="14.25" customHeight="1" x14ac:dyDescent="0.3">
      <c r="D548" s="22"/>
      <c r="E548" s="22"/>
      <c r="F548" s="22"/>
      <c r="G548" s="22"/>
      <c r="H548" s="22"/>
      <c r="I548" s="22"/>
      <c r="J548" s="22"/>
      <c r="K548" s="22"/>
      <c r="L548" s="22"/>
      <c r="M548" s="22"/>
      <c r="N548" s="22"/>
      <c r="O548" s="22"/>
      <c r="P548" s="22"/>
      <c r="Q548" s="22"/>
    </row>
    <row r="549" spans="4:17" ht="14.25" customHeight="1" x14ac:dyDescent="0.3">
      <c r="D549" s="22"/>
      <c r="E549" s="22"/>
      <c r="F549" s="22"/>
      <c r="G549" s="22"/>
      <c r="H549" s="22"/>
      <c r="I549" s="22"/>
      <c r="J549" s="22"/>
      <c r="K549" s="22"/>
      <c r="L549" s="22"/>
      <c r="M549" s="22"/>
      <c r="N549" s="22"/>
      <c r="O549" s="22"/>
      <c r="P549" s="22"/>
      <c r="Q549" s="22"/>
    </row>
    <row r="550" spans="4:17" ht="14.25" customHeight="1" x14ac:dyDescent="0.3">
      <c r="D550" s="22"/>
      <c r="E550" s="22"/>
      <c r="F550" s="22"/>
      <c r="G550" s="22"/>
      <c r="H550" s="22"/>
      <c r="I550" s="22"/>
      <c r="J550" s="22"/>
      <c r="K550" s="22"/>
      <c r="L550" s="22"/>
      <c r="M550" s="22"/>
      <c r="N550" s="22"/>
      <c r="O550" s="22"/>
      <c r="P550" s="22"/>
      <c r="Q550" s="22"/>
    </row>
    <row r="551" spans="4:17" ht="14.25" customHeight="1" x14ac:dyDescent="0.3">
      <c r="D551" s="22"/>
      <c r="E551" s="22"/>
      <c r="F551" s="22"/>
      <c r="G551" s="22"/>
      <c r="H551" s="22"/>
      <c r="I551" s="22"/>
      <c r="J551" s="22"/>
      <c r="K551" s="22"/>
      <c r="L551" s="22"/>
      <c r="M551" s="22"/>
      <c r="N551" s="22"/>
      <c r="O551" s="22"/>
      <c r="P551" s="22"/>
      <c r="Q551" s="22"/>
    </row>
    <row r="552" spans="4:17" ht="14.25" customHeight="1" x14ac:dyDescent="0.3">
      <c r="D552" s="22"/>
      <c r="E552" s="22"/>
      <c r="F552" s="22"/>
      <c r="G552" s="22"/>
      <c r="H552" s="22"/>
      <c r="I552" s="22"/>
      <c r="J552" s="22"/>
      <c r="K552" s="22"/>
      <c r="L552" s="22"/>
      <c r="M552" s="22"/>
      <c r="N552" s="22"/>
      <c r="O552" s="22"/>
      <c r="P552" s="22"/>
      <c r="Q552" s="22"/>
    </row>
    <row r="553" spans="4:17" ht="14.25" customHeight="1" x14ac:dyDescent="0.3">
      <c r="D553" s="22"/>
      <c r="E553" s="22"/>
      <c r="F553" s="22"/>
      <c r="G553" s="22"/>
      <c r="H553" s="22"/>
      <c r="I553" s="22"/>
      <c r="J553" s="22"/>
      <c r="K553" s="22"/>
      <c r="L553" s="22"/>
      <c r="M553" s="22"/>
      <c r="N553" s="22"/>
      <c r="O553" s="22"/>
      <c r="P553" s="22"/>
      <c r="Q553" s="22"/>
    </row>
    <row r="554" spans="4:17" ht="14.25" customHeight="1" x14ac:dyDescent="0.3">
      <c r="D554" s="22"/>
      <c r="E554" s="22"/>
      <c r="F554" s="22"/>
      <c r="G554" s="22"/>
      <c r="H554" s="22"/>
      <c r="I554" s="22"/>
      <c r="J554" s="22"/>
      <c r="K554" s="22"/>
      <c r="L554" s="22"/>
      <c r="M554" s="22"/>
      <c r="N554" s="22"/>
      <c r="O554" s="22"/>
      <c r="P554" s="22"/>
      <c r="Q554" s="22"/>
    </row>
    <row r="555" spans="4:17" ht="14.25" customHeight="1" x14ac:dyDescent="0.3">
      <c r="D555" s="22"/>
      <c r="E555" s="22"/>
      <c r="F555" s="22"/>
      <c r="G555" s="22"/>
      <c r="H555" s="22"/>
      <c r="I555" s="22"/>
      <c r="J555" s="22"/>
      <c r="K555" s="22"/>
      <c r="L555" s="22"/>
      <c r="M555" s="22"/>
      <c r="N555" s="22"/>
      <c r="O555" s="22"/>
      <c r="P555" s="22"/>
      <c r="Q555" s="22"/>
    </row>
    <row r="556" spans="4:17" ht="14.25" customHeight="1" x14ac:dyDescent="0.3">
      <c r="D556" s="22"/>
      <c r="E556" s="22"/>
      <c r="F556" s="22"/>
      <c r="G556" s="22"/>
      <c r="H556" s="22"/>
      <c r="I556" s="22"/>
      <c r="J556" s="22"/>
      <c r="K556" s="22"/>
      <c r="L556" s="22"/>
      <c r="M556" s="22"/>
      <c r="N556" s="22"/>
      <c r="O556" s="22"/>
      <c r="P556" s="22"/>
      <c r="Q556" s="22"/>
    </row>
    <row r="557" spans="4:17" ht="14.25" customHeight="1" x14ac:dyDescent="0.3">
      <c r="D557" s="22"/>
      <c r="E557" s="22"/>
      <c r="F557" s="22"/>
      <c r="G557" s="22"/>
      <c r="H557" s="22"/>
      <c r="I557" s="22"/>
      <c r="J557" s="22"/>
      <c r="K557" s="22"/>
      <c r="L557" s="22"/>
      <c r="M557" s="22"/>
      <c r="N557" s="22"/>
      <c r="O557" s="22"/>
      <c r="P557" s="22"/>
      <c r="Q557" s="22"/>
    </row>
    <row r="558" spans="4:17" ht="14.25" customHeight="1" x14ac:dyDescent="0.3">
      <c r="D558" s="22"/>
      <c r="E558" s="22"/>
      <c r="F558" s="22"/>
      <c r="G558" s="22"/>
      <c r="H558" s="22"/>
      <c r="I558" s="22"/>
      <c r="J558" s="22"/>
      <c r="K558" s="22"/>
      <c r="L558" s="22"/>
      <c r="M558" s="22"/>
      <c r="N558" s="22"/>
      <c r="O558" s="22"/>
      <c r="P558" s="22"/>
      <c r="Q558" s="22"/>
    </row>
    <row r="559" spans="4:17" ht="14.25" customHeight="1" x14ac:dyDescent="0.3">
      <c r="D559" s="22"/>
      <c r="E559" s="22"/>
      <c r="F559" s="22"/>
      <c r="G559" s="22"/>
      <c r="H559" s="22"/>
      <c r="I559" s="22"/>
      <c r="J559" s="22"/>
      <c r="K559" s="22"/>
      <c r="L559" s="22"/>
      <c r="M559" s="22"/>
      <c r="N559" s="22"/>
      <c r="O559" s="22"/>
      <c r="P559" s="22"/>
      <c r="Q559" s="22"/>
    </row>
    <row r="560" spans="4:17" ht="14.25" customHeight="1" x14ac:dyDescent="0.3">
      <c r="D560" s="22"/>
      <c r="E560" s="22"/>
      <c r="F560" s="22"/>
      <c r="G560" s="22"/>
      <c r="H560" s="22"/>
      <c r="I560" s="22"/>
      <c r="J560" s="22"/>
      <c r="K560" s="22"/>
      <c r="L560" s="22"/>
      <c r="M560" s="22"/>
      <c r="N560" s="22"/>
      <c r="O560" s="22"/>
      <c r="P560" s="22"/>
      <c r="Q560" s="22"/>
    </row>
    <row r="561" spans="4:17" ht="14.25" customHeight="1" x14ac:dyDescent="0.3">
      <c r="D561" s="22"/>
      <c r="E561" s="22"/>
      <c r="F561" s="22"/>
      <c r="G561" s="22"/>
      <c r="H561" s="22"/>
      <c r="I561" s="22"/>
      <c r="J561" s="22"/>
      <c r="K561" s="22"/>
      <c r="L561" s="22"/>
      <c r="M561" s="22"/>
      <c r="N561" s="22"/>
      <c r="O561" s="22"/>
      <c r="P561" s="22"/>
      <c r="Q561" s="22"/>
    </row>
    <row r="562" spans="4:17" ht="14.25" customHeight="1" x14ac:dyDescent="0.3">
      <c r="D562" s="22"/>
      <c r="E562" s="22"/>
      <c r="F562" s="22"/>
      <c r="G562" s="22"/>
      <c r="H562" s="22"/>
      <c r="I562" s="22"/>
      <c r="J562" s="22"/>
      <c r="K562" s="22"/>
      <c r="L562" s="22"/>
      <c r="M562" s="22"/>
      <c r="N562" s="22"/>
      <c r="O562" s="22"/>
      <c r="P562" s="22"/>
      <c r="Q562" s="22"/>
    </row>
    <row r="563" spans="4:17" ht="14.25" customHeight="1" x14ac:dyDescent="0.3">
      <c r="D563" s="22"/>
      <c r="E563" s="22"/>
      <c r="F563" s="22"/>
      <c r="G563" s="22"/>
      <c r="H563" s="22"/>
      <c r="I563" s="22"/>
      <c r="J563" s="22"/>
      <c r="K563" s="22"/>
      <c r="L563" s="22"/>
      <c r="M563" s="22"/>
      <c r="N563" s="22"/>
      <c r="O563" s="22"/>
      <c r="P563" s="22"/>
      <c r="Q563" s="22"/>
    </row>
    <row r="564" spans="4:17" ht="14.25" customHeight="1" x14ac:dyDescent="0.3">
      <c r="D564" s="22"/>
      <c r="E564" s="22"/>
      <c r="F564" s="22"/>
      <c r="G564" s="22"/>
      <c r="H564" s="22"/>
      <c r="I564" s="22"/>
      <c r="J564" s="22"/>
      <c r="K564" s="22"/>
      <c r="L564" s="22"/>
      <c r="M564" s="22"/>
      <c r="N564" s="22"/>
      <c r="O564" s="22"/>
      <c r="P564" s="22"/>
      <c r="Q564" s="22"/>
    </row>
    <row r="565" spans="4:17" ht="14.25" customHeight="1" x14ac:dyDescent="0.3">
      <c r="D565" s="22"/>
      <c r="E565" s="22"/>
      <c r="F565" s="22"/>
      <c r="G565" s="22"/>
      <c r="H565" s="22"/>
      <c r="I565" s="22"/>
      <c r="J565" s="22"/>
      <c r="K565" s="22"/>
      <c r="L565" s="22"/>
      <c r="M565" s="22"/>
      <c r="N565" s="22"/>
      <c r="O565" s="22"/>
      <c r="P565" s="22"/>
      <c r="Q565" s="22"/>
    </row>
    <row r="566" spans="4:17" ht="14.25" customHeight="1" x14ac:dyDescent="0.3">
      <c r="D566" s="22"/>
      <c r="E566" s="22"/>
      <c r="F566" s="22"/>
      <c r="G566" s="22"/>
      <c r="H566" s="22"/>
      <c r="I566" s="22"/>
      <c r="J566" s="22"/>
      <c r="K566" s="22"/>
      <c r="L566" s="22"/>
      <c r="M566" s="22"/>
      <c r="N566" s="22"/>
      <c r="O566" s="22"/>
      <c r="P566" s="22"/>
      <c r="Q566" s="22"/>
    </row>
    <row r="567" spans="4:17" ht="14.25" customHeight="1" x14ac:dyDescent="0.3">
      <c r="D567" s="22"/>
      <c r="E567" s="22"/>
      <c r="F567" s="22"/>
      <c r="G567" s="22"/>
      <c r="H567" s="22"/>
      <c r="I567" s="22"/>
      <c r="J567" s="22"/>
      <c r="K567" s="22"/>
      <c r="L567" s="22"/>
      <c r="M567" s="22"/>
      <c r="N567" s="22"/>
      <c r="O567" s="22"/>
      <c r="P567" s="22"/>
      <c r="Q567" s="22"/>
    </row>
    <row r="568" spans="4:17" ht="14.25" customHeight="1" x14ac:dyDescent="0.3">
      <c r="D568" s="22"/>
      <c r="E568" s="22"/>
      <c r="F568" s="22"/>
      <c r="G568" s="22"/>
      <c r="H568" s="22"/>
      <c r="I568" s="22"/>
      <c r="J568" s="22"/>
      <c r="K568" s="22"/>
      <c r="L568" s="22"/>
      <c r="M568" s="22"/>
      <c r="N568" s="22"/>
      <c r="O568" s="22"/>
      <c r="P568" s="22"/>
      <c r="Q568" s="22"/>
    </row>
    <row r="569" spans="4:17" ht="14.25" customHeight="1" x14ac:dyDescent="0.3">
      <c r="D569" s="22"/>
      <c r="E569" s="22"/>
      <c r="F569" s="22"/>
      <c r="G569" s="22"/>
      <c r="H569" s="22"/>
      <c r="I569" s="22"/>
      <c r="J569" s="22"/>
      <c r="K569" s="22"/>
      <c r="L569" s="22"/>
      <c r="M569" s="22"/>
      <c r="N569" s="22"/>
      <c r="O569" s="22"/>
      <c r="P569" s="22"/>
      <c r="Q569" s="22"/>
    </row>
    <row r="570" spans="4:17" ht="14.25" customHeight="1" x14ac:dyDescent="0.3">
      <c r="D570" s="22"/>
      <c r="E570" s="22"/>
      <c r="F570" s="22"/>
      <c r="G570" s="22"/>
      <c r="H570" s="22"/>
      <c r="I570" s="22"/>
      <c r="J570" s="22"/>
      <c r="K570" s="22"/>
      <c r="L570" s="22"/>
      <c r="M570" s="22"/>
      <c r="N570" s="22"/>
      <c r="O570" s="22"/>
      <c r="P570" s="22"/>
      <c r="Q570" s="22"/>
    </row>
    <row r="571" spans="4:17" ht="14.25" customHeight="1" x14ac:dyDescent="0.3">
      <c r="D571" s="22"/>
      <c r="E571" s="22"/>
      <c r="F571" s="22"/>
      <c r="G571" s="22"/>
      <c r="H571" s="22"/>
      <c r="I571" s="22"/>
      <c r="J571" s="22"/>
      <c r="K571" s="22"/>
      <c r="L571" s="22"/>
      <c r="M571" s="22"/>
      <c r="N571" s="22"/>
      <c r="O571" s="22"/>
      <c r="P571" s="22"/>
      <c r="Q571" s="22"/>
    </row>
    <row r="572" spans="4:17" ht="14.25" customHeight="1" x14ac:dyDescent="0.3">
      <c r="D572" s="22"/>
      <c r="E572" s="22"/>
      <c r="F572" s="22"/>
      <c r="G572" s="22"/>
      <c r="H572" s="22"/>
      <c r="I572" s="22"/>
      <c r="J572" s="22"/>
      <c r="K572" s="22"/>
      <c r="L572" s="22"/>
      <c r="M572" s="22"/>
      <c r="N572" s="22"/>
      <c r="O572" s="22"/>
      <c r="P572" s="22"/>
      <c r="Q572" s="22"/>
    </row>
    <row r="573" spans="4:17" ht="14.25" customHeight="1" x14ac:dyDescent="0.3">
      <c r="D573" s="22"/>
      <c r="E573" s="22"/>
      <c r="F573" s="22"/>
      <c r="G573" s="22"/>
      <c r="H573" s="22"/>
      <c r="I573" s="22"/>
      <c r="J573" s="22"/>
      <c r="K573" s="22"/>
      <c r="L573" s="22"/>
      <c r="M573" s="22"/>
      <c r="N573" s="22"/>
      <c r="O573" s="22"/>
      <c r="P573" s="22"/>
      <c r="Q573" s="22"/>
    </row>
    <row r="574" spans="4:17" ht="14.25" customHeight="1" x14ac:dyDescent="0.3">
      <c r="D574" s="22"/>
      <c r="E574" s="22"/>
      <c r="F574" s="22"/>
      <c r="G574" s="22"/>
      <c r="H574" s="22"/>
      <c r="I574" s="22"/>
      <c r="J574" s="22"/>
      <c r="K574" s="22"/>
      <c r="L574" s="22"/>
      <c r="M574" s="22"/>
      <c r="N574" s="22"/>
      <c r="O574" s="22"/>
      <c r="P574" s="22"/>
      <c r="Q574" s="22"/>
    </row>
    <row r="575" spans="4:17" ht="14.25" customHeight="1" x14ac:dyDescent="0.3">
      <c r="D575" s="22"/>
      <c r="E575" s="22"/>
      <c r="F575" s="22"/>
      <c r="G575" s="22"/>
      <c r="H575" s="22"/>
      <c r="I575" s="22"/>
      <c r="J575" s="22"/>
      <c r="K575" s="22"/>
      <c r="L575" s="22"/>
      <c r="M575" s="22"/>
      <c r="N575" s="22"/>
      <c r="O575" s="22"/>
      <c r="P575" s="22"/>
      <c r="Q575" s="22"/>
    </row>
    <row r="576" spans="4:17" ht="14.25" customHeight="1" x14ac:dyDescent="0.3">
      <c r="D576" s="22"/>
      <c r="E576" s="22"/>
      <c r="F576" s="22"/>
      <c r="G576" s="22"/>
      <c r="H576" s="22"/>
      <c r="I576" s="22"/>
      <c r="J576" s="22"/>
      <c r="K576" s="22"/>
      <c r="L576" s="22"/>
      <c r="M576" s="22"/>
      <c r="N576" s="22"/>
      <c r="O576" s="22"/>
      <c r="P576" s="22"/>
      <c r="Q576" s="22"/>
    </row>
    <row r="577" spans="4:17" ht="14.25" customHeight="1" x14ac:dyDescent="0.3">
      <c r="D577" s="22"/>
      <c r="E577" s="22"/>
      <c r="F577" s="22"/>
      <c r="G577" s="22"/>
      <c r="H577" s="22"/>
      <c r="I577" s="22"/>
      <c r="J577" s="22"/>
      <c r="K577" s="22"/>
      <c r="L577" s="22"/>
      <c r="M577" s="22"/>
      <c r="N577" s="22"/>
      <c r="O577" s="22"/>
      <c r="P577" s="22"/>
      <c r="Q577" s="22"/>
    </row>
    <row r="578" spans="4:17" ht="14.25" customHeight="1" x14ac:dyDescent="0.3">
      <c r="D578" s="22"/>
      <c r="E578" s="22"/>
      <c r="F578" s="22"/>
      <c r="G578" s="22"/>
      <c r="H578" s="22"/>
      <c r="I578" s="22"/>
      <c r="J578" s="22"/>
      <c r="K578" s="22"/>
      <c r="L578" s="22"/>
      <c r="M578" s="22"/>
      <c r="N578" s="22"/>
      <c r="O578" s="22"/>
      <c r="P578" s="22"/>
      <c r="Q578" s="22"/>
    </row>
    <row r="579" spans="4:17" ht="14.25" customHeight="1" x14ac:dyDescent="0.3">
      <c r="D579" s="22"/>
      <c r="E579" s="22"/>
      <c r="F579" s="22"/>
      <c r="G579" s="22"/>
      <c r="H579" s="22"/>
      <c r="I579" s="22"/>
      <c r="J579" s="22"/>
      <c r="K579" s="22"/>
      <c r="L579" s="22"/>
      <c r="M579" s="22"/>
      <c r="N579" s="22"/>
      <c r="O579" s="22"/>
      <c r="P579" s="22"/>
      <c r="Q579" s="22"/>
    </row>
    <row r="580" spans="4:17" ht="14.25" customHeight="1" x14ac:dyDescent="0.3">
      <c r="D580" s="22"/>
      <c r="E580" s="22"/>
      <c r="F580" s="22"/>
      <c r="G580" s="22"/>
      <c r="H580" s="22"/>
      <c r="I580" s="22"/>
      <c r="L580" s="22"/>
      <c r="M580" s="22"/>
      <c r="N580" s="22"/>
      <c r="O580" s="22"/>
      <c r="P580" s="22"/>
      <c r="Q580" s="22"/>
    </row>
    <row r="581" spans="4:17" ht="14.25" customHeight="1" x14ac:dyDescent="0.3">
      <c r="D581" s="22"/>
      <c r="E581" s="22"/>
      <c r="F581" s="22"/>
      <c r="G581" s="22"/>
      <c r="H581" s="22"/>
      <c r="I581" s="22"/>
      <c r="L581" s="22"/>
      <c r="M581" s="22"/>
      <c r="N581" s="22"/>
      <c r="O581" s="22"/>
      <c r="P581" s="22"/>
      <c r="Q581" s="22"/>
    </row>
  </sheetData>
  <mergeCells count="90">
    <mergeCell ref="D33:G33"/>
    <mergeCell ref="D1:H1"/>
    <mergeCell ref="D6:H7"/>
    <mergeCell ref="D8:H8"/>
    <mergeCell ref="D21:G21"/>
    <mergeCell ref="D22:H22"/>
    <mergeCell ref="D94:H94"/>
    <mergeCell ref="D34:H34"/>
    <mergeCell ref="D45:G45"/>
    <mergeCell ref="D56:G56"/>
    <mergeCell ref="D57:H57"/>
    <mergeCell ref="D58:H58"/>
    <mergeCell ref="D70:G70"/>
    <mergeCell ref="D71:H71"/>
    <mergeCell ref="D80:G80"/>
    <mergeCell ref="D81:G81"/>
    <mergeCell ref="D92:G92"/>
    <mergeCell ref="D93:H93"/>
    <mergeCell ref="D173:H173"/>
    <mergeCell ref="D181:G181"/>
    <mergeCell ref="D182:H182"/>
    <mergeCell ref="D141:H141"/>
    <mergeCell ref="D95:H95"/>
    <mergeCell ref="D96:G96"/>
    <mergeCell ref="D97:H97"/>
    <mergeCell ref="D105:G105"/>
    <mergeCell ref="D114:G114"/>
    <mergeCell ref="D116:G116"/>
    <mergeCell ref="D118:H118"/>
    <mergeCell ref="D137:G137"/>
    <mergeCell ref="D138:H138"/>
    <mergeCell ref="D139:G139"/>
    <mergeCell ref="D140:H140"/>
    <mergeCell ref="D142:H142"/>
    <mergeCell ref="D148:G148"/>
    <mergeCell ref="D149:H149"/>
    <mergeCell ref="D155:G155"/>
    <mergeCell ref="D172:G172"/>
    <mergeCell ref="M182:Q182"/>
    <mergeCell ref="D183:G183"/>
    <mergeCell ref="D184:H184"/>
    <mergeCell ref="D191:H191"/>
    <mergeCell ref="D197:G197"/>
    <mergeCell ref="D190:G190"/>
    <mergeCell ref="D214:G214"/>
    <mergeCell ref="D215:H215"/>
    <mergeCell ref="D223:G223"/>
    <mergeCell ref="M266:Q266"/>
    <mergeCell ref="D267:G267"/>
    <mergeCell ref="M224:Q224"/>
    <mergeCell ref="D225:G225"/>
    <mergeCell ref="D226:H226"/>
    <mergeCell ref="D232:G232"/>
    <mergeCell ref="D233:H233"/>
    <mergeCell ref="D239:G239"/>
    <mergeCell ref="D224:H224"/>
    <mergeCell ref="D285:H285"/>
    <mergeCell ref="D256:G256"/>
    <mergeCell ref="D257:H257"/>
    <mergeCell ref="D265:G265"/>
    <mergeCell ref="D266:H266"/>
    <mergeCell ref="D268:H268"/>
    <mergeCell ref="D274:G274"/>
    <mergeCell ref="D280:G280"/>
    <mergeCell ref="D282:G282"/>
    <mergeCell ref="D284:G284"/>
    <mergeCell ref="D330:H330"/>
    <mergeCell ref="D291:G291"/>
    <mergeCell ref="D297:G297"/>
    <mergeCell ref="D299:G299"/>
    <mergeCell ref="D300:H300"/>
    <mergeCell ref="D306:G306"/>
    <mergeCell ref="D312:G312"/>
    <mergeCell ref="D314:G314"/>
    <mergeCell ref="D315:H315"/>
    <mergeCell ref="D321:G321"/>
    <mergeCell ref="D327:G327"/>
    <mergeCell ref="D329:G329"/>
    <mergeCell ref="D376:G376"/>
    <mergeCell ref="D336:G336"/>
    <mergeCell ref="D342:G342"/>
    <mergeCell ref="D344:G344"/>
    <mergeCell ref="D345:H345"/>
    <mergeCell ref="D351:G351"/>
    <mergeCell ref="D357:G357"/>
    <mergeCell ref="D359:G359"/>
    <mergeCell ref="D361:G361"/>
    <mergeCell ref="D363:H363"/>
    <mergeCell ref="D369:G369"/>
    <mergeCell ref="D370:G370"/>
  </mergeCells>
  <printOptions horizontalCentered="1"/>
  <pageMargins left="0.98425196850393704" right="0.78740157480314965" top="1.1811023622047245" bottom="0.78740157480314965" header="0.31496062992125984" footer="0.31496062992125984"/>
  <pageSetup paperSize="9" scale="59" fitToHeight="4" orientation="landscape" r:id="rId1"/>
  <rowBreaks count="4" manualBreakCount="4">
    <brk id="58" min="3" max="7" man="1"/>
    <brk id="97" min="3" max="7" man="1"/>
    <brk id="139" min="3" max="7" man="1"/>
    <brk id="359" min="3"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EE584-3DD8-44D5-92E7-21CC1CC3191C}">
  <sheetPr>
    <tabColor rgb="FF00B0F0"/>
  </sheetPr>
  <dimension ref="A1:P33"/>
  <sheetViews>
    <sheetView workbookViewId="0">
      <selection activeCell="F10" sqref="F10"/>
    </sheetView>
  </sheetViews>
  <sheetFormatPr defaultColWidth="8.88671875" defaultRowHeight="14.4" x14ac:dyDescent="0.3"/>
  <cols>
    <col min="1" max="1" width="5.44140625" style="306" customWidth="1"/>
    <col min="2" max="2" width="10.5546875" style="306" customWidth="1"/>
    <col min="3" max="3" width="3" style="306" customWidth="1"/>
    <col min="4" max="4" width="49.6640625" style="306" customWidth="1"/>
    <col min="5" max="5" width="10" style="306" customWidth="1"/>
    <col min="6" max="6" width="13.6640625" style="306" customWidth="1"/>
    <col min="7" max="7" width="4.6640625" style="306" customWidth="1"/>
    <col min="8" max="10" width="8.88671875" style="306"/>
    <col min="11" max="11" width="21.44140625" style="306" customWidth="1"/>
    <col min="12" max="16384" width="8.88671875" style="306"/>
  </cols>
  <sheetData>
    <row r="1" spans="2:16" ht="45.75" customHeight="1" x14ac:dyDescent="0.3">
      <c r="B1" s="354"/>
      <c r="C1" s="354"/>
      <c r="D1" s="355" t="s">
        <v>6103</v>
      </c>
      <c r="E1" s="354"/>
      <c r="F1" s="354"/>
    </row>
    <row r="2" spans="2:16" ht="3" customHeight="1" x14ac:dyDescent="0.3"/>
    <row r="3" spans="2:16" s="308" customFormat="1" ht="3" customHeight="1" thickBot="1" x14ac:dyDescent="0.35">
      <c r="B3" s="307"/>
      <c r="E3" s="309"/>
      <c r="F3" s="310"/>
    </row>
    <row r="4" spans="2:16" ht="40.5" customHeight="1" thickBot="1" x14ac:dyDescent="0.35">
      <c r="B4" s="560" t="s">
        <v>6062</v>
      </c>
      <c r="C4" s="561"/>
      <c r="D4" s="561"/>
      <c r="E4" s="561"/>
      <c r="F4" s="562"/>
    </row>
    <row r="5" spans="2:16" ht="4.2" customHeight="1" x14ac:dyDescent="0.3"/>
    <row r="6" spans="2:16" x14ac:dyDescent="0.3">
      <c r="B6" s="563" t="s">
        <v>6063</v>
      </c>
      <c r="C6" s="311"/>
      <c r="D6" s="565" t="s">
        <v>6064</v>
      </c>
      <c r="E6" s="566"/>
      <c r="F6" s="569" t="s">
        <v>17</v>
      </c>
    </row>
    <row r="7" spans="2:16" x14ac:dyDescent="0.3">
      <c r="B7" s="564"/>
      <c r="C7" s="312"/>
      <c r="D7" s="567"/>
      <c r="E7" s="568"/>
      <c r="F7" s="570"/>
    </row>
    <row r="8" spans="2:16" ht="4.2" customHeight="1" x14ac:dyDescent="0.3">
      <c r="B8" s="313"/>
      <c r="C8" s="314"/>
      <c r="D8" s="315"/>
      <c r="E8" s="316"/>
      <c r="F8" s="317"/>
    </row>
    <row r="9" spans="2:16" ht="18" customHeight="1" x14ac:dyDescent="0.3">
      <c r="B9" s="318">
        <v>1</v>
      </c>
      <c r="C9" s="319" t="s">
        <v>6065</v>
      </c>
      <c r="D9" s="320" t="s">
        <v>6066</v>
      </c>
      <c r="E9" s="321" t="s">
        <v>6067</v>
      </c>
      <c r="F9" s="322">
        <v>5</v>
      </c>
    </row>
    <row r="10" spans="2:16" s="328" customFormat="1" ht="4.2" customHeight="1" x14ac:dyDescent="0.3">
      <c r="B10" s="323"/>
      <c r="C10" s="324"/>
      <c r="D10" s="325"/>
      <c r="E10" s="326"/>
      <c r="F10" s="327"/>
      <c r="H10" s="306"/>
      <c r="I10" s="306"/>
      <c r="J10" s="306"/>
      <c r="K10" s="306"/>
      <c r="L10" s="306"/>
      <c r="M10" s="306"/>
      <c r="N10" s="306"/>
      <c r="O10" s="306"/>
      <c r="P10" s="306"/>
    </row>
    <row r="11" spans="2:16" ht="18" customHeight="1" x14ac:dyDescent="0.3">
      <c r="B11" s="318">
        <v>2</v>
      </c>
      <c r="C11" s="319" t="s">
        <v>6068</v>
      </c>
      <c r="D11" s="320" t="s">
        <v>6069</v>
      </c>
      <c r="E11" s="321"/>
      <c r="F11" s="322">
        <f>SUM(F12:F15)</f>
        <v>8.65</v>
      </c>
    </row>
    <row r="12" spans="2:16" s="328" customFormat="1" x14ac:dyDescent="0.3">
      <c r="B12" s="323" t="s">
        <v>6070</v>
      </c>
      <c r="C12" s="324"/>
      <c r="D12" s="329" t="s">
        <v>6071</v>
      </c>
      <c r="E12" s="326"/>
      <c r="F12" s="327">
        <v>5</v>
      </c>
      <c r="H12" s="306"/>
      <c r="I12" s="306"/>
      <c r="J12" s="306"/>
      <c r="K12" s="306"/>
      <c r="L12" s="306"/>
      <c r="M12" s="306"/>
      <c r="N12" s="306"/>
      <c r="O12" s="306"/>
      <c r="P12" s="306"/>
    </row>
    <row r="13" spans="2:16" s="328" customFormat="1" x14ac:dyDescent="0.3">
      <c r="B13" s="323" t="s">
        <v>6072</v>
      </c>
      <c r="C13" s="324"/>
      <c r="D13" s="325" t="s">
        <v>6073</v>
      </c>
      <c r="E13" s="326"/>
      <c r="F13" s="327">
        <v>0.65</v>
      </c>
      <c r="H13" s="306"/>
      <c r="I13" s="306"/>
      <c r="J13" s="306"/>
      <c r="K13" s="306"/>
      <c r="L13" s="306"/>
      <c r="M13" s="306"/>
      <c r="N13" s="306"/>
      <c r="O13" s="306"/>
      <c r="P13" s="306"/>
    </row>
    <row r="14" spans="2:16" s="328" customFormat="1" x14ac:dyDescent="0.3">
      <c r="B14" s="323" t="s">
        <v>6074</v>
      </c>
      <c r="C14" s="324"/>
      <c r="D14" s="325" t="s">
        <v>6075</v>
      </c>
      <c r="E14" s="326"/>
      <c r="F14" s="327">
        <v>3</v>
      </c>
      <c r="H14" s="306"/>
      <c r="I14" s="306"/>
      <c r="J14" s="306"/>
      <c r="K14" s="306"/>
      <c r="L14" s="306"/>
      <c r="M14" s="306"/>
      <c r="N14" s="306"/>
      <c r="O14" s="306"/>
      <c r="P14" s="306"/>
    </row>
    <row r="15" spans="2:16" x14ac:dyDescent="0.3">
      <c r="B15" s="323" t="s">
        <v>6076</v>
      </c>
      <c r="C15" s="324"/>
      <c r="D15" s="325" t="s">
        <v>6077</v>
      </c>
      <c r="E15" s="326"/>
      <c r="F15" s="327"/>
    </row>
    <row r="16" spans="2:16" ht="18" customHeight="1" x14ac:dyDescent="0.3">
      <c r="B16" s="318">
        <v>3</v>
      </c>
      <c r="C16" s="330"/>
      <c r="D16" s="320" t="s">
        <v>6078</v>
      </c>
      <c r="E16" s="331" t="s">
        <v>6067</v>
      </c>
      <c r="F16" s="322">
        <f>SUM(F17:F19)</f>
        <v>1</v>
      </c>
    </row>
    <row r="17" spans="1:16" s="328" customFormat="1" x14ac:dyDescent="0.3">
      <c r="B17" s="323" t="s">
        <v>6079</v>
      </c>
      <c r="C17" s="332" t="s">
        <v>6080</v>
      </c>
      <c r="D17" s="325" t="s">
        <v>6081</v>
      </c>
      <c r="E17" s="326"/>
      <c r="F17" s="327">
        <v>0.4</v>
      </c>
      <c r="I17" s="306"/>
      <c r="J17" s="333"/>
      <c r="K17" s="306"/>
      <c r="L17" s="306"/>
      <c r="M17" s="306"/>
      <c r="N17" s="306"/>
      <c r="O17" s="306"/>
      <c r="P17" s="306"/>
    </row>
    <row r="18" spans="1:16" s="328" customFormat="1" x14ac:dyDescent="0.3">
      <c r="B18" s="323" t="s">
        <v>6082</v>
      </c>
      <c r="C18" s="332" t="s">
        <v>6083</v>
      </c>
      <c r="D18" s="325" t="s">
        <v>6084</v>
      </c>
      <c r="E18" s="326"/>
      <c r="F18" s="327">
        <v>0.4</v>
      </c>
      <c r="I18" s="306"/>
      <c r="J18" s="333"/>
      <c r="K18" s="306"/>
      <c r="L18" s="306"/>
      <c r="M18" s="306"/>
      <c r="N18" s="306"/>
      <c r="O18" s="306"/>
      <c r="P18" s="306"/>
    </row>
    <row r="19" spans="1:16" s="328" customFormat="1" x14ac:dyDescent="0.3">
      <c r="B19" s="323" t="s">
        <v>6085</v>
      </c>
      <c r="C19" s="332" t="s">
        <v>6086</v>
      </c>
      <c r="D19" s="325" t="s">
        <v>6087</v>
      </c>
      <c r="E19" s="326"/>
      <c r="F19" s="327">
        <v>0.2</v>
      </c>
      <c r="I19" s="306"/>
      <c r="J19" s="333"/>
      <c r="K19" s="306"/>
      <c r="L19" s="306"/>
      <c r="M19" s="306"/>
      <c r="N19" s="306"/>
      <c r="O19" s="306"/>
      <c r="P19" s="306"/>
    </row>
    <row r="20" spans="1:16" ht="18" customHeight="1" x14ac:dyDescent="0.3">
      <c r="B20" s="318">
        <v>4</v>
      </c>
      <c r="C20" s="319" t="s">
        <v>6088</v>
      </c>
      <c r="D20" s="320" t="s">
        <v>6089</v>
      </c>
      <c r="E20" s="331" t="s">
        <v>6067</v>
      </c>
      <c r="F20" s="322">
        <f>SUM(F21:F22)</f>
        <v>0.5</v>
      </c>
    </row>
    <row r="21" spans="1:16" s="328" customFormat="1" x14ac:dyDescent="0.3">
      <c r="B21" s="323" t="s">
        <v>6090</v>
      </c>
      <c r="C21" s="334"/>
      <c r="D21" s="325" t="s">
        <v>6091</v>
      </c>
      <c r="E21" s="326"/>
      <c r="F21" s="327">
        <v>0.4</v>
      </c>
      <c r="I21" s="306"/>
      <c r="J21" s="333"/>
      <c r="K21" s="306"/>
      <c r="L21" s="306"/>
      <c r="M21" s="306"/>
      <c r="N21" s="306"/>
      <c r="O21" s="306"/>
      <c r="P21" s="306"/>
    </row>
    <row r="22" spans="1:16" s="328" customFormat="1" x14ac:dyDescent="0.3">
      <c r="B22" s="323" t="s">
        <v>6092</v>
      </c>
      <c r="C22" s="334"/>
      <c r="D22" s="325" t="s">
        <v>6093</v>
      </c>
      <c r="E22" s="326"/>
      <c r="F22" s="327">
        <v>0.1</v>
      </c>
      <c r="I22" s="306"/>
      <c r="J22" s="333"/>
      <c r="K22" s="306"/>
      <c r="L22" s="306"/>
      <c r="M22" s="306"/>
      <c r="N22" s="306"/>
      <c r="O22" s="306"/>
      <c r="P22" s="306"/>
    </row>
    <row r="23" spans="1:16" ht="18" customHeight="1" x14ac:dyDescent="0.3">
      <c r="B23" s="335">
        <v>5</v>
      </c>
      <c r="C23" s="336" t="s">
        <v>6094</v>
      </c>
      <c r="D23" s="337" t="s">
        <v>6095</v>
      </c>
      <c r="E23" s="338"/>
      <c r="F23" s="339">
        <v>7</v>
      </c>
    </row>
    <row r="24" spans="1:16" s="328" customFormat="1" ht="6.75" customHeight="1" x14ac:dyDescent="0.3">
      <c r="B24" s="340"/>
      <c r="C24" s="340"/>
      <c r="D24" s="325"/>
      <c r="E24" s="341"/>
      <c r="F24" s="341"/>
      <c r="H24" s="306"/>
      <c r="I24" s="306"/>
      <c r="J24" s="306"/>
      <c r="K24" s="306"/>
      <c r="L24" s="306"/>
      <c r="M24" s="306"/>
      <c r="N24" s="306"/>
      <c r="O24" s="306"/>
      <c r="P24" s="306"/>
    </row>
    <row r="25" spans="1:16" ht="24.75" customHeight="1" x14ac:dyDescent="0.3">
      <c r="B25" s="342" t="s">
        <v>6067</v>
      </c>
      <c r="C25" s="343"/>
      <c r="D25" s="344" t="s">
        <v>6096</v>
      </c>
      <c r="E25" s="345" t="s">
        <v>6067</v>
      </c>
      <c r="F25" s="346">
        <f>ROUND(((((((1+(F9%+F17%+F18%+F19%)))*(1+F20%)*(1+F23%))/(1-F11%)-1))),4)</f>
        <v>0.24779999999999999</v>
      </c>
      <c r="I25" s="333"/>
    </row>
    <row r="26" spans="1:16" ht="15" customHeight="1" x14ac:dyDescent="0.3">
      <c r="B26" s="308"/>
      <c r="C26" s="308"/>
      <c r="D26" s="308"/>
      <c r="E26" s="308"/>
      <c r="F26" s="308"/>
    </row>
    <row r="27" spans="1:16" ht="23.25" customHeight="1" x14ac:dyDescent="0.3">
      <c r="B27" s="571" t="s">
        <v>6097</v>
      </c>
      <c r="C27" s="571"/>
      <c r="D27" s="571"/>
      <c r="E27" s="347"/>
      <c r="F27" s="348"/>
      <c r="L27" s="349"/>
    </row>
    <row r="28" spans="1:16" ht="15" customHeight="1" x14ac:dyDescent="0.3">
      <c r="B28" s="572" t="s">
        <v>6067</v>
      </c>
      <c r="C28" s="572"/>
      <c r="D28" s="572"/>
      <c r="E28" s="308"/>
      <c r="F28" s="350"/>
    </row>
    <row r="29" spans="1:16" ht="8.25" customHeight="1" x14ac:dyDescent="0.3">
      <c r="B29" s="308"/>
      <c r="C29" s="308"/>
      <c r="D29" s="308"/>
      <c r="E29" s="308"/>
      <c r="F29" s="308"/>
    </row>
    <row r="30" spans="1:16" x14ac:dyDescent="0.3">
      <c r="A30" s="306" t="s">
        <v>6098</v>
      </c>
      <c r="B30" s="559" t="s">
        <v>6099</v>
      </c>
      <c r="C30" s="559"/>
      <c r="D30" s="559"/>
      <c r="E30" s="559"/>
      <c r="F30" s="559"/>
      <c r="K30" s="351"/>
    </row>
    <row r="31" spans="1:16" x14ac:dyDescent="0.3">
      <c r="A31" s="306" t="s">
        <v>6098</v>
      </c>
      <c r="B31" s="559" t="s">
        <v>6100</v>
      </c>
      <c r="C31" s="559"/>
      <c r="D31" s="559"/>
      <c r="E31" s="559"/>
      <c r="F31" s="559"/>
    </row>
    <row r="32" spans="1:16" x14ac:dyDescent="0.3">
      <c r="A32" s="306" t="s">
        <v>6098</v>
      </c>
      <c r="B32" s="559" t="s">
        <v>6101</v>
      </c>
      <c r="C32" s="559"/>
      <c r="D32" s="559"/>
      <c r="E32" s="559"/>
      <c r="F32" s="559"/>
    </row>
    <row r="33" spans="1:6" ht="15.6" x14ac:dyDescent="0.3">
      <c r="A33" s="306" t="s">
        <v>6098</v>
      </c>
      <c r="B33" s="352" t="s">
        <v>6102</v>
      </c>
      <c r="C33" s="353"/>
      <c r="D33" s="308"/>
      <c r="E33" s="308"/>
      <c r="F33" s="308"/>
    </row>
  </sheetData>
  <mergeCells count="9">
    <mergeCell ref="B30:F30"/>
    <mergeCell ref="B31:F31"/>
    <mergeCell ref="B32:F32"/>
    <mergeCell ref="B4:F4"/>
    <mergeCell ref="B6:B7"/>
    <mergeCell ref="D6:E7"/>
    <mergeCell ref="F6:F7"/>
    <mergeCell ref="B27:D27"/>
    <mergeCell ref="B28:D28"/>
  </mergeCells>
  <conditionalFormatting sqref="F9 F17:F19 F21:F23">
    <cfRule type="containsBlanks" dxfId="7" priority="2">
      <formula>LEN(TRIM(F9))=0</formula>
    </cfRule>
  </conditionalFormatting>
  <conditionalFormatting sqref="F12:F15">
    <cfRule type="containsBlanks" dxfId="6" priority="1">
      <formula>LEN(TRIM(F12))=0</formula>
    </cfRule>
  </conditionalFormatting>
  <printOptions horizontalCentered="1"/>
  <pageMargins left="0.98425196850393704" right="0.59055118110236227" top="0.98425196850393704" bottom="1.1811023622047245" header="0.31496062992125984" footer="0.31496062992125984"/>
  <pageSetup paperSize="9" scale="97" orientation="portrait" r:id="rId1"/>
  <colBreaks count="1" manualBreakCount="1">
    <brk id="6" max="31"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7CDD1-211C-433A-8D6A-304342CB3D1B}">
  <sheetPr>
    <tabColor rgb="FFFF0000"/>
  </sheetPr>
  <dimension ref="A1:AZ27"/>
  <sheetViews>
    <sheetView view="pageBreakPreview" zoomScale="60" zoomScaleNormal="70" workbookViewId="0">
      <selection activeCell="F34" sqref="F34"/>
    </sheetView>
  </sheetViews>
  <sheetFormatPr defaultColWidth="9.109375" defaultRowHeight="10.199999999999999" x14ac:dyDescent="0.3"/>
  <cols>
    <col min="1" max="1" width="9.5546875" style="243" customWidth="1"/>
    <col min="2" max="2" width="10.109375" style="244" customWidth="1"/>
    <col min="3" max="3" width="13.5546875" style="244" customWidth="1"/>
    <col min="4" max="4" width="14" style="244" customWidth="1"/>
    <col min="5" max="5" width="19.5546875" style="245" bestFit="1" customWidth="1"/>
    <col min="6" max="6" width="43.6640625" style="246" customWidth="1"/>
    <col min="7" max="7" width="19.88671875" style="246" customWidth="1"/>
    <col min="8" max="18" width="19.88671875" style="248" customWidth="1"/>
    <col min="19" max="20" width="16.88671875" style="248" customWidth="1"/>
    <col min="21" max="21" width="13.5546875" style="246" customWidth="1"/>
    <col min="22" max="22" width="16.44140625" style="246" bestFit="1" customWidth="1"/>
    <col min="23" max="23" width="15.88671875" style="246" customWidth="1"/>
    <col min="24" max="24" width="14.109375" style="246" customWidth="1"/>
    <col min="25" max="25" width="9.109375" style="246"/>
    <col min="26" max="26" width="15.44140625" style="246" bestFit="1" customWidth="1"/>
    <col min="27" max="51" width="10.88671875" style="246" bestFit="1" customWidth="1"/>
    <col min="52" max="52" width="11.44140625" style="246" bestFit="1" customWidth="1"/>
    <col min="53" max="68" width="10.88671875" style="246" bestFit="1" customWidth="1"/>
    <col min="69" max="75" width="9.5546875" style="246" bestFit="1" customWidth="1"/>
    <col min="76" max="76" width="7.44140625" style="246" bestFit="1" customWidth="1"/>
    <col min="77" max="16384" width="9.109375" style="246"/>
  </cols>
  <sheetData>
    <row r="1" spans="1:23" x14ac:dyDescent="0.3">
      <c r="G1" s="247"/>
      <c r="H1" s="247"/>
      <c r="I1" s="247"/>
      <c r="J1" s="247"/>
      <c r="K1" s="247"/>
      <c r="L1" s="247"/>
      <c r="M1" s="247"/>
      <c r="N1" s="247"/>
      <c r="O1" s="247"/>
      <c r="P1" s="247"/>
      <c r="Q1" s="247"/>
      <c r="R1" s="247"/>
    </row>
    <row r="2" spans="1:23" ht="27" customHeight="1" x14ac:dyDescent="0.3">
      <c r="E2" s="578" t="s">
        <v>6104</v>
      </c>
      <c r="F2" s="579"/>
      <c r="G2" s="579"/>
      <c r="H2" s="579"/>
      <c r="I2" s="579"/>
      <c r="J2" s="579"/>
      <c r="K2" s="579"/>
      <c r="L2" s="579"/>
      <c r="M2" s="579"/>
      <c r="N2" s="579"/>
      <c r="O2" s="579"/>
      <c r="P2" s="579"/>
      <c r="Q2" s="579"/>
      <c r="R2" s="580"/>
      <c r="S2" s="251"/>
      <c r="T2" s="251"/>
    </row>
    <row r="3" spans="1:23" ht="27" customHeight="1" x14ac:dyDescent="0.3">
      <c r="E3" s="249"/>
      <c r="F3" s="250"/>
      <c r="G3" s="578" t="s">
        <v>6050</v>
      </c>
      <c r="H3" s="579"/>
      <c r="I3" s="579"/>
      <c r="J3" s="579"/>
      <c r="K3" s="579"/>
      <c r="L3" s="579"/>
      <c r="M3" s="579"/>
      <c r="N3" s="579"/>
      <c r="O3" s="579"/>
      <c r="P3" s="579"/>
      <c r="Q3" s="579"/>
      <c r="R3" s="580"/>
      <c r="S3" s="251"/>
      <c r="T3" s="251"/>
    </row>
    <row r="4" spans="1:23" s="253" customFormat="1" ht="19.95" customHeight="1" x14ac:dyDescent="0.3">
      <c r="A4" s="252"/>
      <c r="E4" s="254"/>
      <c r="F4" s="255"/>
      <c r="G4" s="356">
        <v>1</v>
      </c>
      <c r="H4" s="356">
        <v>2</v>
      </c>
      <c r="I4" s="356">
        <v>3</v>
      </c>
      <c r="J4" s="356">
        <v>4</v>
      </c>
      <c r="K4" s="356">
        <v>5</v>
      </c>
      <c r="L4" s="356">
        <v>6</v>
      </c>
      <c r="M4" s="356">
        <v>7</v>
      </c>
      <c r="N4" s="356">
        <v>8</v>
      </c>
      <c r="O4" s="356">
        <v>9</v>
      </c>
      <c r="P4" s="356">
        <v>10</v>
      </c>
      <c r="Q4" s="356">
        <v>11</v>
      </c>
      <c r="R4" s="357">
        <v>12</v>
      </c>
      <c r="S4" s="256"/>
      <c r="T4" s="256"/>
    </row>
    <row r="5" spans="1:23" s="264" customFormat="1" ht="40.200000000000003" customHeight="1" x14ac:dyDescent="0.3">
      <c r="A5" s="257"/>
      <c r="B5" s="258"/>
      <c r="C5" s="253" t="s">
        <v>6051</v>
      </c>
      <c r="D5" s="253" t="s">
        <v>5971</v>
      </c>
      <c r="E5" s="259"/>
      <c r="F5" s="260" t="s">
        <v>6052</v>
      </c>
      <c r="G5" s="581" t="s">
        <v>6132</v>
      </c>
      <c r="H5" s="581"/>
      <c r="I5" s="581"/>
      <c r="J5" s="581"/>
      <c r="K5" s="581"/>
      <c r="L5" s="581"/>
      <c r="M5" s="581"/>
      <c r="N5" s="581"/>
      <c r="O5" s="581"/>
      <c r="P5" s="261"/>
      <c r="Q5" s="261"/>
      <c r="R5" s="262"/>
      <c r="S5" s="263"/>
      <c r="T5" s="263"/>
    </row>
    <row r="6" spans="1:23" s="253" customFormat="1" ht="19.95" customHeight="1" x14ac:dyDescent="0.3">
      <c r="A6" s="252"/>
      <c r="E6" s="582" t="s">
        <v>6053</v>
      </c>
      <c r="F6" s="584" t="s">
        <v>6054</v>
      </c>
      <c r="G6" s="586" t="s">
        <v>6055</v>
      </c>
      <c r="H6" s="587"/>
      <c r="I6" s="587"/>
      <c r="J6" s="587"/>
      <c r="K6" s="587"/>
      <c r="L6" s="587"/>
      <c r="M6" s="587"/>
      <c r="N6" s="587"/>
      <c r="O6" s="588"/>
      <c r="P6" s="265"/>
      <c r="Q6" s="265"/>
      <c r="R6" s="265"/>
      <c r="U6" s="266"/>
    </row>
    <row r="7" spans="1:23" s="253" customFormat="1" ht="19.95" customHeight="1" thickBot="1" x14ac:dyDescent="0.35">
      <c r="A7" s="252"/>
      <c r="C7" s="267"/>
      <c r="E7" s="583"/>
      <c r="F7" s="585"/>
      <c r="G7" s="358">
        <v>30</v>
      </c>
      <c r="H7" s="358">
        <f t="shared" ref="H7:Q7" si="0">G7+30</f>
        <v>60</v>
      </c>
      <c r="I7" s="358">
        <f t="shared" si="0"/>
        <v>90</v>
      </c>
      <c r="J7" s="358">
        <f t="shared" si="0"/>
        <v>120</v>
      </c>
      <c r="K7" s="358">
        <f t="shared" si="0"/>
        <v>150</v>
      </c>
      <c r="L7" s="358">
        <f t="shared" si="0"/>
        <v>180</v>
      </c>
      <c r="M7" s="358">
        <f t="shared" si="0"/>
        <v>210</v>
      </c>
      <c r="N7" s="358">
        <f t="shared" si="0"/>
        <v>240</v>
      </c>
      <c r="O7" s="358">
        <f t="shared" si="0"/>
        <v>270</v>
      </c>
      <c r="P7" s="358">
        <f t="shared" si="0"/>
        <v>300</v>
      </c>
      <c r="Q7" s="358">
        <f t="shared" si="0"/>
        <v>330</v>
      </c>
      <c r="R7" s="358">
        <f>Q7+30</f>
        <v>360</v>
      </c>
    </row>
    <row r="8" spans="1:23" ht="30" customHeight="1" thickBot="1" x14ac:dyDescent="0.35">
      <c r="A8" s="268"/>
      <c r="C8" s="269">
        <f>IFERROR(MATCH(1,$G9:$R9,0),0)</f>
        <v>1</v>
      </c>
      <c r="D8" s="244">
        <f>IFERROR(MATCH(1,$G9:$R9,2),0)-C8+1</f>
        <v>12</v>
      </c>
      <c r="E8" s="573">
        <f>VLOOKUP(A10,'ANEXO I'!D:K,8,FALSE)</f>
        <v>1617788.88</v>
      </c>
      <c r="F8" s="574" t="str">
        <f>VLOOKUP(A10,'ANEXO I'!D:K,2,FALSE)</f>
        <v>Implantação da usina de triagem, peneiramento, processamento, carregamento, transportes, britagem e trituração dos materiais.</v>
      </c>
      <c r="G8" s="270">
        <f>1/12</f>
        <v>8.3333333333333329E-2</v>
      </c>
      <c r="H8" s="270">
        <f t="shared" ref="H8:R8" si="1">1/12</f>
        <v>8.3333333333333329E-2</v>
      </c>
      <c r="I8" s="270">
        <f t="shared" si="1"/>
        <v>8.3333333333333329E-2</v>
      </c>
      <c r="J8" s="270">
        <f t="shared" si="1"/>
        <v>8.3333333333333329E-2</v>
      </c>
      <c r="K8" s="270">
        <f t="shared" si="1"/>
        <v>8.3333333333333329E-2</v>
      </c>
      <c r="L8" s="270">
        <f t="shared" si="1"/>
        <v>8.3333333333333329E-2</v>
      </c>
      <c r="M8" s="270">
        <f t="shared" si="1"/>
        <v>8.3333333333333329E-2</v>
      </c>
      <c r="N8" s="270">
        <f t="shared" si="1"/>
        <v>8.3333333333333329E-2</v>
      </c>
      <c r="O8" s="270">
        <f t="shared" si="1"/>
        <v>8.3333333333333329E-2</v>
      </c>
      <c r="P8" s="270">
        <f t="shared" si="1"/>
        <v>8.3333333333333329E-2</v>
      </c>
      <c r="Q8" s="270">
        <f t="shared" si="1"/>
        <v>8.3333333333333329E-2</v>
      </c>
      <c r="R8" s="270">
        <f t="shared" si="1"/>
        <v>8.3333333333333329E-2</v>
      </c>
      <c r="S8" s="271"/>
      <c r="T8" s="271"/>
      <c r="U8" s="272">
        <f>SUM(G8:R8)</f>
        <v>1</v>
      </c>
    </row>
    <row r="9" spans="1:23" ht="8.4" customHeight="1" thickBot="1" x14ac:dyDescent="0.35">
      <c r="A9" s="268"/>
      <c r="C9" s="273">
        <v>1</v>
      </c>
      <c r="D9" s="273">
        <v>7</v>
      </c>
      <c r="E9" s="573"/>
      <c r="F9" s="575"/>
      <c r="G9" s="274">
        <f t="shared" ref="G9:R9" si="2">IF(G8&lt;&gt;0,1,"")</f>
        <v>1</v>
      </c>
      <c r="H9" s="274">
        <f t="shared" si="2"/>
        <v>1</v>
      </c>
      <c r="I9" s="274">
        <f t="shared" si="2"/>
        <v>1</v>
      </c>
      <c r="J9" s="274">
        <f t="shared" si="2"/>
        <v>1</v>
      </c>
      <c r="K9" s="274">
        <f t="shared" si="2"/>
        <v>1</v>
      </c>
      <c r="L9" s="274">
        <f t="shared" si="2"/>
        <v>1</v>
      </c>
      <c r="M9" s="274">
        <f t="shared" si="2"/>
        <v>1</v>
      </c>
      <c r="N9" s="274">
        <f t="shared" si="2"/>
        <v>1</v>
      </c>
      <c r="O9" s="274">
        <f t="shared" si="2"/>
        <v>1</v>
      </c>
      <c r="P9" s="274">
        <f t="shared" si="2"/>
        <v>1</v>
      </c>
      <c r="Q9" s="274">
        <f t="shared" si="2"/>
        <v>1</v>
      </c>
      <c r="R9" s="274">
        <f t="shared" si="2"/>
        <v>1</v>
      </c>
      <c r="S9" s="275"/>
      <c r="T9" s="275"/>
      <c r="U9" s="272"/>
    </row>
    <row r="10" spans="1:23" ht="30" customHeight="1" thickBot="1" x14ac:dyDescent="0.35">
      <c r="A10" s="276">
        <v>1</v>
      </c>
      <c r="B10" s="244">
        <v>1</v>
      </c>
      <c r="C10" s="277"/>
      <c r="E10" s="573"/>
      <c r="F10" s="575"/>
      <c r="G10" s="278">
        <f t="shared" ref="G10:R10" si="3">IFERROR($E8*G8,"")</f>
        <v>134815.74</v>
      </c>
      <c r="H10" s="278">
        <f t="shared" si="3"/>
        <v>134815.74</v>
      </c>
      <c r="I10" s="278">
        <f t="shared" si="3"/>
        <v>134815.74</v>
      </c>
      <c r="J10" s="278">
        <f t="shared" si="3"/>
        <v>134815.74</v>
      </c>
      <c r="K10" s="278">
        <f t="shared" si="3"/>
        <v>134815.74</v>
      </c>
      <c r="L10" s="278">
        <f t="shared" si="3"/>
        <v>134815.74</v>
      </c>
      <c r="M10" s="278">
        <f t="shared" si="3"/>
        <v>134815.74</v>
      </c>
      <c r="N10" s="278">
        <f t="shared" si="3"/>
        <v>134815.74</v>
      </c>
      <c r="O10" s="278">
        <f t="shared" si="3"/>
        <v>134815.74</v>
      </c>
      <c r="P10" s="278">
        <f t="shared" si="3"/>
        <v>134815.74</v>
      </c>
      <c r="Q10" s="278">
        <f t="shared" si="3"/>
        <v>134815.74</v>
      </c>
      <c r="R10" s="278">
        <f t="shared" si="3"/>
        <v>134815.74</v>
      </c>
      <c r="S10" s="279"/>
      <c r="T10" s="279"/>
      <c r="V10" s="280">
        <f>SUM(G10:R10)</f>
        <v>1617788.88</v>
      </c>
      <c r="W10" s="281">
        <f>V10-E8</f>
        <v>0</v>
      </c>
    </row>
    <row r="11" spans="1:23" ht="30" customHeight="1" thickBot="1" x14ac:dyDescent="0.35">
      <c r="A11" s="268"/>
      <c r="C11" s="269">
        <f t="shared" ref="C11" si="4">IFERROR(MATCH(1,$G12:$R12,0),0)</f>
        <v>1</v>
      </c>
      <c r="D11" s="244">
        <f t="shared" ref="D11" si="5">IFERROR(MATCH(1,$G12:$R12,2),0)-C11+1</f>
        <v>12</v>
      </c>
      <c r="E11" s="573">
        <f>VLOOKUP(A13,'ANEXO I'!D:K,8,FALSE)</f>
        <v>431618.4</v>
      </c>
      <c r="F11" s="574" t="str">
        <f>VLOOKUP(A13,'ANEXO I'!D:K,2,FALSE)</f>
        <v>Escavação e peneiramento</v>
      </c>
      <c r="G11" s="270">
        <f t="shared" ref="G11:R14" si="6">1/12</f>
        <v>8.3333333333333329E-2</v>
      </c>
      <c r="H11" s="270">
        <f t="shared" si="6"/>
        <v>8.3333333333333329E-2</v>
      </c>
      <c r="I11" s="270">
        <f t="shared" si="6"/>
        <v>8.3333333333333329E-2</v>
      </c>
      <c r="J11" s="270">
        <f t="shared" si="6"/>
        <v>8.3333333333333329E-2</v>
      </c>
      <c r="K11" s="270">
        <f t="shared" si="6"/>
        <v>8.3333333333333329E-2</v>
      </c>
      <c r="L11" s="270">
        <f t="shared" si="6"/>
        <v>8.3333333333333329E-2</v>
      </c>
      <c r="M11" s="270">
        <f t="shared" si="6"/>
        <v>8.3333333333333329E-2</v>
      </c>
      <c r="N11" s="270">
        <f t="shared" si="6"/>
        <v>8.3333333333333329E-2</v>
      </c>
      <c r="O11" s="270">
        <f t="shared" si="6"/>
        <v>8.3333333333333329E-2</v>
      </c>
      <c r="P11" s="270">
        <f t="shared" si="6"/>
        <v>8.3333333333333329E-2</v>
      </c>
      <c r="Q11" s="270">
        <f t="shared" si="6"/>
        <v>8.3333333333333329E-2</v>
      </c>
      <c r="R11" s="270">
        <f t="shared" si="6"/>
        <v>8.3333333333333329E-2</v>
      </c>
      <c r="S11" s="271"/>
      <c r="T11" s="271"/>
      <c r="U11" s="272">
        <f t="shared" ref="U11" si="7">SUM(G11:R11)</f>
        <v>1</v>
      </c>
    </row>
    <row r="12" spans="1:23" ht="8.4" customHeight="1" thickBot="1" x14ac:dyDescent="0.35">
      <c r="A12" s="268"/>
      <c r="C12" s="273">
        <v>1</v>
      </c>
      <c r="D12" s="273">
        <v>7</v>
      </c>
      <c r="E12" s="573"/>
      <c r="F12" s="575"/>
      <c r="G12" s="274">
        <f t="shared" ref="G12:R12" si="8">IF(G11&lt;&gt;0,1,"")</f>
        <v>1</v>
      </c>
      <c r="H12" s="274">
        <f t="shared" si="8"/>
        <v>1</v>
      </c>
      <c r="I12" s="274">
        <f t="shared" si="8"/>
        <v>1</v>
      </c>
      <c r="J12" s="274">
        <f t="shared" si="8"/>
        <v>1</v>
      </c>
      <c r="K12" s="274">
        <f t="shared" si="8"/>
        <v>1</v>
      </c>
      <c r="L12" s="274">
        <f t="shared" si="8"/>
        <v>1</v>
      </c>
      <c r="M12" s="274">
        <f t="shared" si="8"/>
        <v>1</v>
      </c>
      <c r="N12" s="274">
        <f t="shared" si="8"/>
        <v>1</v>
      </c>
      <c r="O12" s="274">
        <f t="shared" si="8"/>
        <v>1</v>
      </c>
      <c r="P12" s="274">
        <f t="shared" si="8"/>
        <v>1</v>
      </c>
      <c r="Q12" s="274">
        <f t="shared" si="8"/>
        <v>1</v>
      </c>
      <c r="R12" s="274">
        <f t="shared" si="8"/>
        <v>1</v>
      </c>
      <c r="S12" s="275"/>
      <c r="T12" s="275"/>
      <c r="U12" s="272"/>
    </row>
    <row r="13" spans="1:23" ht="30" customHeight="1" thickBot="1" x14ac:dyDescent="0.35">
      <c r="A13" s="276">
        <v>2</v>
      </c>
      <c r="B13" s="244">
        <v>1</v>
      </c>
      <c r="C13" s="277"/>
      <c r="E13" s="573"/>
      <c r="F13" s="575"/>
      <c r="G13" s="278">
        <f t="shared" ref="G13:R13" si="9">IFERROR($E11*G11,"")</f>
        <v>35968.199999999997</v>
      </c>
      <c r="H13" s="278">
        <f t="shared" si="9"/>
        <v>35968.199999999997</v>
      </c>
      <c r="I13" s="278">
        <f t="shared" si="9"/>
        <v>35968.199999999997</v>
      </c>
      <c r="J13" s="278">
        <f t="shared" si="9"/>
        <v>35968.199999999997</v>
      </c>
      <c r="K13" s="278">
        <f t="shared" si="9"/>
        <v>35968.199999999997</v>
      </c>
      <c r="L13" s="278">
        <f t="shared" si="9"/>
        <v>35968.199999999997</v>
      </c>
      <c r="M13" s="278">
        <f t="shared" si="9"/>
        <v>35968.199999999997</v>
      </c>
      <c r="N13" s="278">
        <f t="shared" si="9"/>
        <v>35968.199999999997</v>
      </c>
      <c r="O13" s="278">
        <f t="shared" si="9"/>
        <v>35968.199999999997</v>
      </c>
      <c r="P13" s="278">
        <f t="shared" si="9"/>
        <v>35968.199999999997</v>
      </c>
      <c r="Q13" s="278">
        <f t="shared" si="9"/>
        <v>35968.199999999997</v>
      </c>
      <c r="R13" s="278">
        <f t="shared" si="9"/>
        <v>35968.199999999997</v>
      </c>
      <c r="S13" s="279"/>
      <c r="T13" s="279"/>
      <c r="V13" s="280">
        <f t="shared" ref="V13" si="10">SUM(G13:R13)</f>
        <v>431618.40000000008</v>
      </c>
      <c r="W13" s="281">
        <f t="shared" ref="W13" si="11">V13-E11</f>
        <v>0</v>
      </c>
    </row>
    <row r="14" spans="1:23" ht="30" customHeight="1" thickBot="1" x14ac:dyDescent="0.35">
      <c r="A14" s="268"/>
      <c r="C14" s="269">
        <f t="shared" ref="C14" si="12">IFERROR(MATCH(1,$G15:$R15,0),0)</f>
        <v>1</v>
      </c>
      <c r="D14" s="244">
        <f t="shared" ref="D14" si="13">IFERROR(MATCH(1,$G15:$R15,2),0)-C14+1</f>
        <v>12</v>
      </c>
      <c r="E14" s="573">
        <f>VLOOKUP(A16,'ANEXO I'!D:K,8,FALSE)</f>
        <v>181543.32</v>
      </c>
      <c r="F14" s="574" t="str">
        <f>VLOOKUP(A16,'ANEXO I'!D:K,2,FALSE)</f>
        <v xml:space="preserve">Britagem RCC </v>
      </c>
      <c r="G14" s="270">
        <f t="shared" ref="G14" si="14">1/12</f>
        <v>8.3333333333333329E-2</v>
      </c>
      <c r="H14" s="270">
        <f t="shared" si="6"/>
        <v>8.3333333333333329E-2</v>
      </c>
      <c r="I14" s="270">
        <f t="shared" si="6"/>
        <v>8.3333333333333329E-2</v>
      </c>
      <c r="J14" s="270">
        <f t="shared" si="6"/>
        <v>8.3333333333333329E-2</v>
      </c>
      <c r="K14" s="270">
        <f t="shared" si="6"/>
        <v>8.3333333333333329E-2</v>
      </c>
      <c r="L14" s="270">
        <f t="shared" si="6"/>
        <v>8.3333333333333329E-2</v>
      </c>
      <c r="M14" s="270">
        <f t="shared" si="6"/>
        <v>8.3333333333333329E-2</v>
      </c>
      <c r="N14" s="270">
        <f t="shared" si="6"/>
        <v>8.3333333333333329E-2</v>
      </c>
      <c r="O14" s="270">
        <f t="shared" si="6"/>
        <v>8.3333333333333329E-2</v>
      </c>
      <c r="P14" s="270">
        <f t="shared" si="6"/>
        <v>8.3333333333333329E-2</v>
      </c>
      <c r="Q14" s="270">
        <f t="shared" si="6"/>
        <v>8.3333333333333329E-2</v>
      </c>
      <c r="R14" s="270">
        <f t="shared" si="6"/>
        <v>8.3333333333333329E-2</v>
      </c>
      <c r="S14" s="271"/>
      <c r="T14" s="271"/>
      <c r="U14" s="272">
        <f t="shared" ref="U14" si="15">SUM(G14:R14)</f>
        <v>1</v>
      </c>
    </row>
    <row r="15" spans="1:23" ht="8.4" customHeight="1" thickBot="1" x14ac:dyDescent="0.35">
      <c r="A15" s="268"/>
      <c r="C15" s="273">
        <v>1</v>
      </c>
      <c r="D15" s="273">
        <v>7</v>
      </c>
      <c r="E15" s="573"/>
      <c r="F15" s="575"/>
      <c r="G15" s="274">
        <f t="shared" ref="G15:R15" si="16">IF(G14&lt;&gt;0,1,"")</f>
        <v>1</v>
      </c>
      <c r="H15" s="274">
        <f t="shared" si="16"/>
        <v>1</v>
      </c>
      <c r="I15" s="274">
        <f t="shared" si="16"/>
        <v>1</v>
      </c>
      <c r="J15" s="274">
        <f t="shared" si="16"/>
        <v>1</v>
      </c>
      <c r="K15" s="274">
        <f t="shared" si="16"/>
        <v>1</v>
      </c>
      <c r="L15" s="274">
        <f t="shared" si="16"/>
        <v>1</v>
      </c>
      <c r="M15" s="274">
        <f t="shared" si="16"/>
        <v>1</v>
      </c>
      <c r="N15" s="274">
        <f t="shared" si="16"/>
        <v>1</v>
      </c>
      <c r="O15" s="274">
        <f t="shared" si="16"/>
        <v>1</v>
      </c>
      <c r="P15" s="274">
        <f t="shared" si="16"/>
        <v>1</v>
      </c>
      <c r="Q15" s="274">
        <f t="shared" si="16"/>
        <v>1</v>
      </c>
      <c r="R15" s="274">
        <f t="shared" si="16"/>
        <v>1</v>
      </c>
      <c r="S15" s="275"/>
      <c r="T15" s="275"/>
      <c r="U15" s="272"/>
    </row>
    <row r="16" spans="1:23" ht="30" customHeight="1" thickBot="1" x14ac:dyDescent="0.35">
      <c r="A16" s="276">
        <v>3</v>
      </c>
      <c r="B16" s="244">
        <v>1</v>
      </c>
      <c r="C16" s="277"/>
      <c r="E16" s="573"/>
      <c r="F16" s="575"/>
      <c r="G16" s="278">
        <f t="shared" ref="G16:R16" si="17">IFERROR($E14*G14,"")</f>
        <v>15128.61</v>
      </c>
      <c r="H16" s="278">
        <f t="shared" si="17"/>
        <v>15128.61</v>
      </c>
      <c r="I16" s="278">
        <f t="shared" si="17"/>
        <v>15128.61</v>
      </c>
      <c r="J16" s="278">
        <f t="shared" si="17"/>
        <v>15128.61</v>
      </c>
      <c r="K16" s="278">
        <f t="shared" si="17"/>
        <v>15128.61</v>
      </c>
      <c r="L16" s="278">
        <f t="shared" si="17"/>
        <v>15128.61</v>
      </c>
      <c r="M16" s="278">
        <f t="shared" si="17"/>
        <v>15128.61</v>
      </c>
      <c r="N16" s="278">
        <f t="shared" si="17"/>
        <v>15128.61</v>
      </c>
      <c r="O16" s="278">
        <f t="shared" si="17"/>
        <v>15128.61</v>
      </c>
      <c r="P16" s="278">
        <f t="shared" si="17"/>
        <v>15128.61</v>
      </c>
      <c r="Q16" s="278">
        <f t="shared" si="17"/>
        <v>15128.61</v>
      </c>
      <c r="R16" s="278">
        <f t="shared" si="17"/>
        <v>15128.61</v>
      </c>
      <c r="S16" s="279"/>
      <c r="T16" s="279"/>
      <c r="V16" s="280">
        <f t="shared" ref="V16" si="18">SUM(G16:R16)</f>
        <v>181543.31999999995</v>
      </c>
      <c r="W16" s="281">
        <f t="shared" ref="W16" si="19">V16-E14</f>
        <v>0</v>
      </c>
    </row>
    <row r="17" spans="1:52" ht="30" customHeight="1" thickBot="1" x14ac:dyDescent="0.35">
      <c r="A17" s="268"/>
      <c r="C17" s="269">
        <f t="shared" ref="C17" si="20">IFERROR(MATCH(1,$G18:$R18,0),0)</f>
        <v>1</v>
      </c>
      <c r="D17" s="244">
        <f t="shared" ref="D17" si="21">IFERROR(MATCH(1,$G18:$R18,2),0)-C17+1</f>
        <v>12</v>
      </c>
      <c r="E17" s="573">
        <f>VLOOKUP(A19,'ANEXO I'!D:K,8,FALSE)</f>
        <v>181543.32</v>
      </c>
      <c r="F17" s="574" t="str">
        <f>VLOOKUP(A19,'ANEXO I'!D:K,2,FALSE)</f>
        <v xml:space="preserve"> Trituração de Massa Verde </v>
      </c>
      <c r="G17" s="270">
        <f t="shared" ref="G17:R20" si="22">1/12</f>
        <v>8.3333333333333329E-2</v>
      </c>
      <c r="H17" s="270">
        <f t="shared" si="22"/>
        <v>8.3333333333333329E-2</v>
      </c>
      <c r="I17" s="270">
        <f t="shared" si="22"/>
        <v>8.3333333333333329E-2</v>
      </c>
      <c r="J17" s="270">
        <f t="shared" si="22"/>
        <v>8.3333333333333329E-2</v>
      </c>
      <c r="K17" s="270">
        <f t="shared" si="22"/>
        <v>8.3333333333333329E-2</v>
      </c>
      <c r="L17" s="270">
        <f t="shared" si="22"/>
        <v>8.3333333333333329E-2</v>
      </c>
      <c r="M17" s="270">
        <f t="shared" si="22"/>
        <v>8.3333333333333329E-2</v>
      </c>
      <c r="N17" s="270">
        <f t="shared" si="22"/>
        <v>8.3333333333333329E-2</v>
      </c>
      <c r="O17" s="270">
        <f t="shared" si="22"/>
        <v>8.3333333333333329E-2</v>
      </c>
      <c r="P17" s="270">
        <f t="shared" si="22"/>
        <v>8.3333333333333329E-2</v>
      </c>
      <c r="Q17" s="270">
        <f t="shared" si="22"/>
        <v>8.3333333333333329E-2</v>
      </c>
      <c r="R17" s="270">
        <f t="shared" si="22"/>
        <v>8.3333333333333329E-2</v>
      </c>
      <c r="S17" s="271"/>
      <c r="T17" s="271"/>
      <c r="U17" s="272">
        <f t="shared" ref="U17" si="23">SUM(G17:R17)</f>
        <v>1</v>
      </c>
    </row>
    <row r="18" spans="1:52" ht="8.4" customHeight="1" thickBot="1" x14ac:dyDescent="0.35">
      <c r="A18" s="268"/>
      <c r="C18" s="273">
        <v>1</v>
      </c>
      <c r="D18" s="273">
        <v>7</v>
      </c>
      <c r="E18" s="573"/>
      <c r="F18" s="575"/>
      <c r="G18" s="274">
        <f t="shared" ref="G18:R18" si="24">IF(G17&lt;&gt;0,1,"")</f>
        <v>1</v>
      </c>
      <c r="H18" s="274">
        <f t="shared" si="24"/>
        <v>1</v>
      </c>
      <c r="I18" s="274">
        <f t="shared" si="24"/>
        <v>1</v>
      </c>
      <c r="J18" s="274">
        <f t="shared" si="24"/>
        <v>1</v>
      </c>
      <c r="K18" s="274">
        <f t="shared" si="24"/>
        <v>1</v>
      </c>
      <c r="L18" s="274">
        <f t="shared" si="24"/>
        <v>1</v>
      </c>
      <c r="M18" s="274">
        <f t="shared" si="24"/>
        <v>1</v>
      </c>
      <c r="N18" s="274">
        <f t="shared" si="24"/>
        <v>1</v>
      </c>
      <c r="O18" s="274">
        <f t="shared" si="24"/>
        <v>1</v>
      </c>
      <c r="P18" s="274">
        <f t="shared" si="24"/>
        <v>1</v>
      </c>
      <c r="Q18" s="274">
        <f t="shared" si="24"/>
        <v>1</v>
      </c>
      <c r="R18" s="274">
        <f t="shared" si="24"/>
        <v>1</v>
      </c>
      <c r="S18" s="275"/>
      <c r="T18" s="275"/>
      <c r="U18" s="272"/>
    </row>
    <row r="19" spans="1:52" ht="30" customHeight="1" thickBot="1" x14ac:dyDescent="0.35">
      <c r="A19" s="276">
        <v>4</v>
      </c>
      <c r="B19" s="244">
        <v>1</v>
      </c>
      <c r="C19" s="277"/>
      <c r="E19" s="573"/>
      <c r="F19" s="575"/>
      <c r="G19" s="278">
        <f t="shared" ref="G19:R19" si="25">IFERROR($E17*G17,"")</f>
        <v>15128.61</v>
      </c>
      <c r="H19" s="278">
        <f t="shared" si="25"/>
        <v>15128.61</v>
      </c>
      <c r="I19" s="278">
        <f t="shared" si="25"/>
        <v>15128.61</v>
      </c>
      <c r="J19" s="278">
        <f t="shared" si="25"/>
        <v>15128.61</v>
      </c>
      <c r="K19" s="278">
        <f t="shared" si="25"/>
        <v>15128.61</v>
      </c>
      <c r="L19" s="278">
        <f t="shared" si="25"/>
        <v>15128.61</v>
      </c>
      <c r="M19" s="278">
        <f t="shared" si="25"/>
        <v>15128.61</v>
      </c>
      <c r="N19" s="278">
        <f t="shared" si="25"/>
        <v>15128.61</v>
      </c>
      <c r="O19" s="278">
        <f t="shared" si="25"/>
        <v>15128.61</v>
      </c>
      <c r="P19" s="278">
        <f t="shared" si="25"/>
        <v>15128.61</v>
      </c>
      <c r="Q19" s="278">
        <f t="shared" si="25"/>
        <v>15128.61</v>
      </c>
      <c r="R19" s="278">
        <f t="shared" si="25"/>
        <v>15128.61</v>
      </c>
      <c r="S19" s="279"/>
      <c r="T19" s="279"/>
      <c r="V19" s="280">
        <f t="shared" ref="V19" si="26">SUM(G19:R19)</f>
        <v>181543.31999999995</v>
      </c>
      <c r="W19" s="281">
        <f t="shared" ref="W19" si="27">V19-E17</f>
        <v>0</v>
      </c>
    </row>
    <row r="20" spans="1:52" ht="30" customHeight="1" thickBot="1" x14ac:dyDescent="0.35">
      <c r="A20" s="268"/>
      <c r="C20" s="269">
        <f t="shared" ref="C20" si="28">IFERROR(MATCH(1,$G21:$R21,0),0)</f>
        <v>1</v>
      </c>
      <c r="D20" s="244">
        <f t="shared" ref="D20" si="29">IFERROR(MATCH(1,$G21:$R21,2),0)-C20+1</f>
        <v>12</v>
      </c>
      <c r="E20" s="573">
        <f>VLOOKUP(A22,'ANEXO I'!D:K,8,FALSE)</f>
        <v>1056211.2</v>
      </c>
      <c r="F20" s="574" t="str">
        <f>VLOOKUP(A22,'ANEXO I'!D:K,2,FALSE)</f>
        <v>Destinação final dos Rejeitos Volumosos</v>
      </c>
      <c r="G20" s="270">
        <f t="shared" ref="G20" si="30">1/12</f>
        <v>8.3333333333333329E-2</v>
      </c>
      <c r="H20" s="270">
        <f t="shared" si="22"/>
        <v>8.3333333333333329E-2</v>
      </c>
      <c r="I20" s="270">
        <f t="shared" si="22"/>
        <v>8.3333333333333329E-2</v>
      </c>
      <c r="J20" s="270">
        <f t="shared" si="22"/>
        <v>8.3333333333333329E-2</v>
      </c>
      <c r="K20" s="270">
        <f t="shared" si="22"/>
        <v>8.3333333333333329E-2</v>
      </c>
      <c r="L20" s="270">
        <f t="shared" si="22"/>
        <v>8.3333333333333329E-2</v>
      </c>
      <c r="M20" s="270">
        <f t="shared" si="22"/>
        <v>8.3333333333333329E-2</v>
      </c>
      <c r="N20" s="270">
        <f t="shared" si="22"/>
        <v>8.3333333333333329E-2</v>
      </c>
      <c r="O20" s="270">
        <f t="shared" si="22"/>
        <v>8.3333333333333329E-2</v>
      </c>
      <c r="P20" s="270">
        <f t="shared" si="22"/>
        <v>8.3333333333333329E-2</v>
      </c>
      <c r="Q20" s="270">
        <f t="shared" si="22"/>
        <v>8.3333333333333329E-2</v>
      </c>
      <c r="R20" s="270">
        <f t="shared" si="22"/>
        <v>8.3333333333333329E-2</v>
      </c>
      <c r="S20" s="271"/>
      <c r="T20" s="271"/>
      <c r="U20" s="272">
        <f t="shared" ref="U20" si="31">SUM(G20:R20)</f>
        <v>1</v>
      </c>
    </row>
    <row r="21" spans="1:52" ht="8.4" customHeight="1" thickBot="1" x14ac:dyDescent="0.35">
      <c r="A21" s="268"/>
      <c r="C21" s="273">
        <v>1</v>
      </c>
      <c r="D21" s="273">
        <v>7</v>
      </c>
      <c r="E21" s="573"/>
      <c r="F21" s="575"/>
      <c r="G21" s="274">
        <f t="shared" ref="G21:R21" si="32">IF(G20&lt;&gt;0,1,"")</f>
        <v>1</v>
      </c>
      <c r="H21" s="274">
        <f t="shared" si="32"/>
        <v>1</v>
      </c>
      <c r="I21" s="274">
        <f t="shared" si="32"/>
        <v>1</v>
      </c>
      <c r="J21" s="274">
        <f t="shared" si="32"/>
        <v>1</v>
      </c>
      <c r="K21" s="274">
        <f t="shared" si="32"/>
        <v>1</v>
      </c>
      <c r="L21" s="274">
        <f t="shared" si="32"/>
        <v>1</v>
      </c>
      <c r="M21" s="274">
        <f t="shared" si="32"/>
        <v>1</v>
      </c>
      <c r="N21" s="274">
        <f t="shared" si="32"/>
        <v>1</v>
      </c>
      <c r="O21" s="274">
        <f t="shared" si="32"/>
        <v>1</v>
      </c>
      <c r="P21" s="274">
        <f t="shared" si="32"/>
        <v>1</v>
      </c>
      <c r="Q21" s="274">
        <f t="shared" si="32"/>
        <v>1</v>
      </c>
      <c r="R21" s="274">
        <f t="shared" si="32"/>
        <v>1</v>
      </c>
      <c r="S21" s="275"/>
      <c r="T21" s="275"/>
      <c r="U21" s="272"/>
    </row>
    <row r="22" spans="1:52" ht="30" customHeight="1" thickBot="1" x14ac:dyDescent="0.35">
      <c r="A22" s="276">
        <v>5</v>
      </c>
      <c r="B22" s="244">
        <v>1</v>
      </c>
      <c r="C22" s="277"/>
      <c r="E22" s="573"/>
      <c r="F22" s="575"/>
      <c r="G22" s="278">
        <f t="shared" ref="G22:R22" si="33">IFERROR($E20*G20,"")</f>
        <v>88017.599999999991</v>
      </c>
      <c r="H22" s="278">
        <f t="shared" si="33"/>
        <v>88017.599999999991</v>
      </c>
      <c r="I22" s="278">
        <f t="shared" si="33"/>
        <v>88017.599999999991</v>
      </c>
      <c r="J22" s="278">
        <f t="shared" si="33"/>
        <v>88017.599999999991</v>
      </c>
      <c r="K22" s="278">
        <f t="shared" si="33"/>
        <v>88017.599999999991</v>
      </c>
      <c r="L22" s="278">
        <f t="shared" si="33"/>
        <v>88017.599999999991</v>
      </c>
      <c r="M22" s="278">
        <f t="shared" si="33"/>
        <v>88017.599999999991</v>
      </c>
      <c r="N22" s="278">
        <f t="shared" si="33"/>
        <v>88017.599999999991</v>
      </c>
      <c r="O22" s="278">
        <f t="shared" si="33"/>
        <v>88017.599999999991</v>
      </c>
      <c r="P22" s="278">
        <f t="shared" si="33"/>
        <v>88017.599999999991</v>
      </c>
      <c r="Q22" s="278">
        <f t="shared" si="33"/>
        <v>88017.599999999991</v>
      </c>
      <c r="R22" s="278">
        <f t="shared" si="33"/>
        <v>88017.599999999991</v>
      </c>
      <c r="S22" s="279"/>
      <c r="T22" s="279"/>
      <c r="V22" s="280">
        <f t="shared" ref="V22" si="34">SUM(G22:R22)</f>
        <v>1056211.2</v>
      </c>
      <c r="W22" s="281">
        <f t="shared" ref="W22" si="35">V22-E20</f>
        <v>0</v>
      </c>
    </row>
    <row r="23" spans="1:52" ht="40.200000000000003" customHeight="1" x14ac:dyDescent="0.3">
      <c r="C23" s="269"/>
      <c r="E23" s="576">
        <f>SUM(E8:E22)</f>
        <v>3468705.1199999992</v>
      </c>
      <c r="F23" s="282" t="s">
        <v>6056</v>
      </c>
      <c r="G23" s="283">
        <f t="shared" ref="G23:R23" si="36">SUMIF($B$8:$B$22,"&lt;&gt;",G8:G22)</f>
        <v>289058.75999999995</v>
      </c>
      <c r="H23" s="283">
        <f t="shared" si="36"/>
        <v>289058.75999999995</v>
      </c>
      <c r="I23" s="283">
        <f t="shared" si="36"/>
        <v>289058.75999999995</v>
      </c>
      <c r="J23" s="283">
        <f t="shared" si="36"/>
        <v>289058.75999999995</v>
      </c>
      <c r="K23" s="283">
        <f t="shared" si="36"/>
        <v>289058.75999999995</v>
      </c>
      <c r="L23" s="283">
        <f t="shared" si="36"/>
        <v>289058.75999999995</v>
      </c>
      <c r="M23" s="283">
        <f t="shared" si="36"/>
        <v>289058.75999999995</v>
      </c>
      <c r="N23" s="283">
        <f t="shared" si="36"/>
        <v>289058.75999999995</v>
      </c>
      <c r="O23" s="283">
        <f t="shared" si="36"/>
        <v>289058.75999999995</v>
      </c>
      <c r="P23" s="283">
        <f t="shared" si="36"/>
        <v>289058.75999999995</v>
      </c>
      <c r="Q23" s="283">
        <f t="shared" si="36"/>
        <v>289058.75999999995</v>
      </c>
      <c r="R23" s="283">
        <f t="shared" si="36"/>
        <v>289058.75999999995</v>
      </c>
      <c r="S23" s="284"/>
      <c r="T23" s="284"/>
      <c r="U23" s="285"/>
      <c r="V23" s="286"/>
      <c r="Z23" s="287"/>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row>
    <row r="24" spans="1:52" ht="40.200000000000003" customHeight="1" x14ac:dyDescent="0.3">
      <c r="B24" s="244" t="s">
        <v>6057</v>
      </c>
      <c r="C24" s="269">
        <f>SUMIF($B$8:$B$10,"&lt;&gt;",C8:C10)</f>
        <v>0</v>
      </c>
      <c r="D24" s="269" t="e">
        <f>#REF!</f>
        <v>#REF!</v>
      </c>
      <c r="E24" s="576"/>
      <c r="F24" s="288" t="s">
        <v>6058</v>
      </c>
      <c r="G24" s="289">
        <f>G23</f>
        <v>289058.75999999995</v>
      </c>
      <c r="H24" s="290">
        <f t="shared" ref="H24:R24" si="37">H23+G24</f>
        <v>578117.5199999999</v>
      </c>
      <c r="I24" s="290">
        <f t="shared" si="37"/>
        <v>867176.2799999998</v>
      </c>
      <c r="J24" s="290">
        <f t="shared" si="37"/>
        <v>1156235.0399999998</v>
      </c>
      <c r="K24" s="290">
        <f t="shared" si="37"/>
        <v>1445293.7999999998</v>
      </c>
      <c r="L24" s="290">
        <f t="shared" si="37"/>
        <v>1734352.5599999998</v>
      </c>
      <c r="M24" s="290">
        <f t="shared" si="37"/>
        <v>2023411.3199999998</v>
      </c>
      <c r="N24" s="290">
        <f t="shared" si="37"/>
        <v>2312470.0799999996</v>
      </c>
      <c r="O24" s="290">
        <f t="shared" si="37"/>
        <v>2601528.8399999994</v>
      </c>
      <c r="P24" s="290">
        <f t="shared" si="37"/>
        <v>2890587.5999999992</v>
      </c>
      <c r="Q24" s="290">
        <f t="shared" si="37"/>
        <v>3179646.3599999989</v>
      </c>
      <c r="R24" s="290">
        <f t="shared" si="37"/>
        <v>3468705.1199999987</v>
      </c>
      <c r="S24" s="291"/>
      <c r="T24" s="291"/>
      <c r="V24" s="292"/>
      <c r="W24" s="293"/>
      <c r="X24" s="293"/>
      <c r="Z24" s="287"/>
      <c r="AA24" s="294"/>
      <c r="AB24" s="294"/>
      <c r="AC24" s="294"/>
      <c r="AS24" s="245"/>
      <c r="AZ24" s="245"/>
    </row>
    <row r="25" spans="1:52" ht="40.200000000000003" customHeight="1" x14ac:dyDescent="0.3">
      <c r="C25" s="244">
        <f>SUMIF($B$8:$B$10,"&lt;&gt;",D8:D10)</f>
        <v>0</v>
      </c>
      <c r="E25" s="576"/>
      <c r="F25" s="288" t="s">
        <v>6059</v>
      </c>
      <c r="G25" s="295">
        <f t="shared" ref="G25:R25" si="38">G23/$E$23</f>
        <v>8.3333333333333343E-2</v>
      </c>
      <c r="H25" s="295">
        <f t="shared" si="38"/>
        <v>8.3333333333333343E-2</v>
      </c>
      <c r="I25" s="295">
        <f t="shared" si="38"/>
        <v>8.3333333333333343E-2</v>
      </c>
      <c r="J25" s="295">
        <f t="shared" si="38"/>
        <v>8.3333333333333343E-2</v>
      </c>
      <c r="K25" s="295">
        <f t="shared" si="38"/>
        <v>8.3333333333333343E-2</v>
      </c>
      <c r="L25" s="295">
        <f t="shared" si="38"/>
        <v>8.3333333333333343E-2</v>
      </c>
      <c r="M25" s="295">
        <f t="shared" si="38"/>
        <v>8.3333333333333343E-2</v>
      </c>
      <c r="N25" s="295">
        <f t="shared" si="38"/>
        <v>8.3333333333333343E-2</v>
      </c>
      <c r="O25" s="295">
        <f t="shared" si="38"/>
        <v>8.3333333333333343E-2</v>
      </c>
      <c r="P25" s="295">
        <f t="shared" si="38"/>
        <v>8.3333333333333343E-2</v>
      </c>
      <c r="Q25" s="295">
        <f t="shared" si="38"/>
        <v>8.3333333333333343E-2</v>
      </c>
      <c r="R25" s="295">
        <f t="shared" si="38"/>
        <v>8.3333333333333343E-2</v>
      </c>
      <c r="S25" s="291"/>
      <c r="T25" s="291"/>
      <c r="U25" s="281"/>
      <c r="V25" s="296"/>
      <c r="W25" s="296"/>
      <c r="X25" s="296"/>
      <c r="Z25" s="287"/>
      <c r="AA25" s="297"/>
      <c r="AB25" s="297"/>
      <c r="AC25" s="297"/>
      <c r="AD25" s="297"/>
      <c r="AE25" s="297"/>
      <c r="AF25" s="297"/>
      <c r="AG25" s="297"/>
    </row>
    <row r="26" spans="1:52" ht="40.200000000000003" customHeight="1" x14ac:dyDescent="0.3">
      <c r="B26" s="269"/>
      <c r="D26" s="298" t="s">
        <v>6060</v>
      </c>
      <c r="E26" s="577"/>
      <c r="F26" s="299" t="s">
        <v>6061</v>
      </c>
      <c r="G26" s="300">
        <f>G25</f>
        <v>8.3333333333333343E-2</v>
      </c>
      <c r="H26" s="300">
        <f t="shared" ref="H26:R26" si="39">H25+G26</f>
        <v>0.16666666666666669</v>
      </c>
      <c r="I26" s="300">
        <f t="shared" si="39"/>
        <v>0.25</v>
      </c>
      <c r="J26" s="300">
        <f t="shared" si="39"/>
        <v>0.33333333333333337</v>
      </c>
      <c r="K26" s="300">
        <f t="shared" si="39"/>
        <v>0.41666666666666674</v>
      </c>
      <c r="L26" s="300">
        <f t="shared" si="39"/>
        <v>0.50000000000000011</v>
      </c>
      <c r="M26" s="300">
        <f t="shared" si="39"/>
        <v>0.58333333333333348</v>
      </c>
      <c r="N26" s="300">
        <f t="shared" si="39"/>
        <v>0.66666666666666685</v>
      </c>
      <c r="O26" s="300">
        <f t="shared" si="39"/>
        <v>0.75000000000000022</v>
      </c>
      <c r="P26" s="300">
        <f t="shared" si="39"/>
        <v>0.83333333333333359</v>
      </c>
      <c r="Q26" s="300">
        <f t="shared" si="39"/>
        <v>0.91666666666666696</v>
      </c>
      <c r="R26" s="300">
        <f t="shared" si="39"/>
        <v>1.0000000000000002</v>
      </c>
      <c r="T26" s="301"/>
      <c r="V26" s="301"/>
      <c r="Z26" s="287"/>
      <c r="AA26" s="294"/>
      <c r="AB26" s="294"/>
      <c r="AC26" s="294"/>
      <c r="AI26" s="294"/>
      <c r="AK26" s="294"/>
      <c r="AL26" s="294"/>
      <c r="AQ26" s="294"/>
      <c r="AR26" s="294"/>
      <c r="AS26" s="294"/>
      <c r="AT26" s="294"/>
      <c r="AU26" s="294"/>
      <c r="AV26" s="294"/>
      <c r="AW26" s="294"/>
      <c r="AX26" s="294"/>
      <c r="AY26" s="294"/>
    </row>
    <row r="27" spans="1:52" ht="17.25" customHeight="1" x14ac:dyDescent="0.3">
      <c r="C27" s="269">
        <f>E26</f>
        <v>0</v>
      </c>
      <c r="D27" s="269"/>
      <c r="F27" s="302"/>
      <c r="G27" s="303">
        <f t="shared" ref="G27:R27" si="40">G23/$E$23</f>
        <v>8.3333333333333343E-2</v>
      </c>
      <c r="H27" s="303">
        <f t="shared" si="40"/>
        <v>8.3333333333333343E-2</v>
      </c>
      <c r="I27" s="303">
        <f t="shared" si="40"/>
        <v>8.3333333333333343E-2</v>
      </c>
      <c r="J27" s="303">
        <f t="shared" si="40"/>
        <v>8.3333333333333343E-2</v>
      </c>
      <c r="K27" s="303">
        <f t="shared" si="40"/>
        <v>8.3333333333333343E-2</v>
      </c>
      <c r="L27" s="303">
        <f t="shared" si="40"/>
        <v>8.3333333333333343E-2</v>
      </c>
      <c r="M27" s="303">
        <f t="shared" si="40"/>
        <v>8.3333333333333343E-2</v>
      </c>
      <c r="N27" s="303">
        <f t="shared" si="40"/>
        <v>8.3333333333333343E-2</v>
      </c>
      <c r="O27" s="303">
        <f t="shared" si="40"/>
        <v>8.3333333333333343E-2</v>
      </c>
      <c r="P27" s="303">
        <f t="shared" si="40"/>
        <v>8.3333333333333343E-2</v>
      </c>
      <c r="Q27" s="303">
        <f t="shared" si="40"/>
        <v>8.3333333333333343E-2</v>
      </c>
      <c r="R27" s="303">
        <f t="shared" si="40"/>
        <v>8.3333333333333343E-2</v>
      </c>
      <c r="S27" s="304"/>
      <c r="T27" s="304"/>
      <c r="U27" s="305"/>
      <c r="V27" s="245"/>
      <c r="W27" s="245"/>
      <c r="Z27" s="287"/>
      <c r="AA27" s="297"/>
      <c r="AB27" s="297"/>
      <c r="AC27" s="297"/>
      <c r="AI27" s="297"/>
      <c r="AK27" s="297"/>
      <c r="AL27" s="297"/>
      <c r="AM27" s="297"/>
      <c r="AN27" s="297"/>
      <c r="AO27" s="297"/>
      <c r="AP27" s="297"/>
      <c r="AQ27" s="297"/>
      <c r="AR27" s="297"/>
      <c r="AS27" s="297"/>
      <c r="AT27" s="297"/>
      <c r="AU27" s="297"/>
      <c r="AV27" s="297"/>
      <c r="AW27" s="297"/>
      <c r="AX27" s="297"/>
      <c r="AY27" s="297"/>
    </row>
  </sheetData>
  <mergeCells count="17">
    <mergeCell ref="E8:E10"/>
    <mergeCell ref="F8:F10"/>
    <mergeCell ref="E17:E19"/>
    <mergeCell ref="F17:F19"/>
    <mergeCell ref="E20:E22"/>
    <mergeCell ref="F20:F22"/>
    <mergeCell ref="E2:R2"/>
    <mergeCell ref="G3:R3"/>
    <mergeCell ref="G5:O5"/>
    <mergeCell ref="E6:E7"/>
    <mergeCell ref="F6:F7"/>
    <mergeCell ref="G6:O6"/>
    <mergeCell ref="E11:E13"/>
    <mergeCell ref="F11:F13"/>
    <mergeCell ref="E14:E16"/>
    <mergeCell ref="F14:F16"/>
    <mergeCell ref="E23:E26"/>
  </mergeCells>
  <conditionalFormatting sqref="G9:T9">
    <cfRule type="expression" dxfId="5" priority="10">
      <formula>G8&gt;0</formula>
    </cfRule>
  </conditionalFormatting>
  <conditionalFormatting sqref="G12:T12 G15:T15">
    <cfRule type="expression" dxfId="4" priority="1">
      <formula>G11&gt;0</formula>
    </cfRule>
  </conditionalFormatting>
  <conditionalFormatting sqref="G18:T18 G21:T21">
    <cfRule type="expression" dxfId="3" priority="3">
      <formula>G17&gt;0</formula>
    </cfRule>
  </conditionalFormatting>
  <conditionalFormatting sqref="O9:Q9">
    <cfRule type="expression" dxfId="2" priority="11">
      <formula>O8&lt;&gt;0</formula>
    </cfRule>
  </conditionalFormatting>
  <conditionalFormatting sqref="O12:Q12 O15:Q15">
    <cfRule type="expression" dxfId="1" priority="2">
      <formula>O11&lt;&gt;0</formula>
    </cfRule>
  </conditionalFormatting>
  <conditionalFormatting sqref="O18:Q18 O21:Q21">
    <cfRule type="expression" dxfId="0" priority="4">
      <formula>O17&lt;&gt;0</formula>
    </cfRule>
  </conditionalFormatting>
  <printOptions horizontalCentered="1"/>
  <pageMargins left="0.59055118110236227" right="0.59055118110236227" top="0.98425196850393704" bottom="0.98425196850393704" header="0.31496062992125984" footer="0.31496062992125984"/>
  <pageSetup paperSize="9" scale="44" fitToHeight="0"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249"/>
  <sheetViews>
    <sheetView showGridLines="0" topLeftCell="A8" zoomScaleNormal="100" workbookViewId="0">
      <selection activeCell="I30" sqref="I30"/>
    </sheetView>
  </sheetViews>
  <sheetFormatPr defaultColWidth="17.33203125" defaultRowHeight="15" customHeight="1" x14ac:dyDescent="0.3"/>
  <cols>
    <col min="1" max="1" width="16.33203125" style="5" customWidth="1"/>
    <col min="2" max="2" width="10" style="5" customWidth="1"/>
    <col min="3" max="3" width="6.88671875" style="5" customWidth="1"/>
    <col min="4" max="4" width="78.109375" style="5" customWidth="1"/>
    <col min="5" max="5" width="13.6640625" style="5" customWidth="1"/>
    <col min="6" max="8" width="12.5546875" style="5" customWidth="1"/>
    <col min="9" max="16384" width="17.33203125" style="5"/>
  </cols>
  <sheetData>
    <row r="1" spans="1:8" ht="12.6" customHeight="1" x14ac:dyDescent="0.3">
      <c r="A1" s="17"/>
      <c r="B1" s="20"/>
      <c r="C1" s="20"/>
      <c r="D1" s="20"/>
      <c r="E1" s="86"/>
      <c r="F1" s="17"/>
      <c r="G1" s="17"/>
      <c r="H1" s="17"/>
    </row>
    <row r="2" spans="1:8" ht="22.2" customHeight="1" x14ac:dyDescent="0.3">
      <c r="A2" s="17"/>
      <c r="B2" s="591" t="s">
        <v>6018</v>
      </c>
      <c r="C2" s="591"/>
      <c r="D2" s="591"/>
      <c r="E2" s="591"/>
      <c r="F2" s="17"/>
      <c r="G2" s="17"/>
      <c r="H2" s="17"/>
    </row>
    <row r="3" spans="1:8" ht="14.25" customHeight="1" x14ac:dyDescent="0.3">
      <c r="A3" s="17"/>
      <c r="B3" s="20"/>
      <c r="C3" s="20"/>
      <c r="D3" s="20"/>
      <c r="E3" s="86"/>
      <c r="F3" s="17"/>
      <c r="G3" s="17"/>
      <c r="H3" s="17"/>
    </row>
    <row r="4" spans="1:8" ht="4.95" customHeight="1" thickBot="1" x14ac:dyDescent="0.35">
      <c r="A4" s="17"/>
      <c r="B4" s="20"/>
      <c r="C4" s="20"/>
      <c r="D4" s="20"/>
      <c r="E4" s="17"/>
      <c r="F4" s="17"/>
      <c r="G4" s="17"/>
      <c r="H4" s="17"/>
    </row>
    <row r="5" spans="1:8" ht="15.75" customHeight="1" thickBot="1" x14ac:dyDescent="0.35">
      <c r="A5" s="4"/>
      <c r="B5" s="589" t="s">
        <v>48</v>
      </c>
      <c r="C5" s="590"/>
      <c r="D5" s="590"/>
      <c r="E5" s="3">
        <f>E41</f>
        <v>0.71260000000000012</v>
      </c>
      <c r="F5" s="4"/>
      <c r="G5" s="4"/>
      <c r="H5" s="4"/>
    </row>
    <row r="6" spans="1:8" ht="15.75" customHeight="1" x14ac:dyDescent="0.3">
      <c r="A6" s="4"/>
      <c r="B6" s="6"/>
      <c r="C6" s="4"/>
      <c r="D6" s="4"/>
      <c r="E6" s="99"/>
      <c r="F6" s="4"/>
      <c r="G6" s="4"/>
      <c r="H6" s="4"/>
    </row>
    <row r="7" spans="1:8" ht="15.75" customHeight="1" x14ac:dyDescent="0.3">
      <c r="A7" s="4"/>
      <c r="B7" s="7" t="s">
        <v>49</v>
      </c>
      <c r="C7" s="8" t="s">
        <v>50</v>
      </c>
      <c r="D7" s="8"/>
      <c r="E7" s="9"/>
      <c r="F7" s="4"/>
      <c r="G7" s="4"/>
      <c r="H7" s="4"/>
    </row>
    <row r="8" spans="1:8" ht="15.75" customHeight="1" x14ac:dyDescent="0.3">
      <c r="A8" s="4"/>
      <c r="B8" s="6"/>
      <c r="C8" s="4" t="s">
        <v>5985</v>
      </c>
      <c r="D8" s="4" t="s">
        <v>51</v>
      </c>
      <c r="E8" s="130">
        <v>0.2</v>
      </c>
      <c r="F8" s="4"/>
      <c r="G8" s="4"/>
      <c r="H8" s="4"/>
    </row>
    <row r="9" spans="1:8" ht="15.75" customHeight="1" x14ac:dyDescent="0.3">
      <c r="A9" s="4"/>
      <c r="B9" s="6"/>
      <c r="C9" s="4" t="s">
        <v>5986</v>
      </c>
      <c r="D9" s="4" t="s">
        <v>53</v>
      </c>
      <c r="E9" s="130">
        <v>1.4999999999999999E-2</v>
      </c>
      <c r="F9" s="4"/>
      <c r="G9" s="4"/>
      <c r="H9" s="4"/>
    </row>
    <row r="10" spans="1:8" ht="15.75" customHeight="1" x14ac:dyDescent="0.3">
      <c r="A10" s="4"/>
      <c r="B10" s="6"/>
      <c r="C10" s="4" t="s">
        <v>5987</v>
      </c>
      <c r="D10" s="4" t="s">
        <v>54</v>
      </c>
      <c r="E10" s="130">
        <v>0.01</v>
      </c>
      <c r="F10" s="4"/>
      <c r="G10" s="4"/>
      <c r="H10" s="4"/>
    </row>
    <row r="11" spans="1:8" ht="15.75" customHeight="1" x14ac:dyDescent="0.3">
      <c r="A11" s="4"/>
      <c r="B11" s="6"/>
      <c r="C11" s="4" t="s">
        <v>5988</v>
      </c>
      <c r="D11" s="4" t="s">
        <v>57</v>
      </c>
      <c r="E11" s="130">
        <v>2E-3</v>
      </c>
      <c r="F11" s="4"/>
      <c r="G11" s="4"/>
      <c r="H11" s="4"/>
    </row>
    <row r="12" spans="1:8" ht="15.75" customHeight="1" x14ac:dyDescent="0.3">
      <c r="A12" s="4"/>
      <c r="B12" s="6"/>
      <c r="C12" s="4" t="s">
        <v>5989</v>
      </c>
      <c r="D12" s="4" t="s">
        <v>58</v>
      </c>
      <c r="E12" s="130">
        <v>6.0000000000000001E-3</v>
      </c>
      <c r="F12" s="4"/>
      <c r="G12" s="4"/>
      <c r="H12" s="4"/>
    </row>
    <row r="13" spans="1:8" ht="15.75" customHeight="1" x14ac:dyDescent="0.3">
      <c r="A13" s="4"/>
      <c r="B13" s="6"/>
      <c r="C13" s="4" t="s">
        <v>5990</v>
      </c>
      <c r="D13" s="4" t="s">
        <v>56</v>
      </c>
      <c r="E13" s="130">
        <v>2.5000000000000001E-2</v>
      </c>
      <c r="F13" s="4"/>
      <c r="G13" s="4"/>
      <c r="H13" s="4"/>
    </row>
    <row r="14" spans="1:8" ht="15.75" customHeight="1" x14ac:dyDescent="0.3">
      <c r="A14" s="4"/>
      <c r="B14" s="6"/>
      <c r="C14" s="4" t="s">
        <v>5991</v>
      </c>
      <c r="D14" s="4" t="s">
        <v>55</v>
      </c>
      <c r="E14" s="130">
        <v>0.03</v>
      </c>
      <c r="F14" s="4"/>
      <c r="G14" s="4"/>
      <c r="H14" s="4"/>
    </row>
    <row r="15" spans="1:8" ht="15.75" customHeight="1" x14ac:dyDescent="0.3">
      <c r="A15" s="4"/>
      <c r="B15" s="6"/>
      <c r="C15" s="4" t="s">
        <v>5992</v>
      </c>
      <c r="D15" s="4" t="s">
        <v>52</v>
      </c>
      <c r="E15" s="130">
        <v>0.08</v>
      </c>
      <c r="F15" s="4"/>
      <c r="G15" s="4"/>
      <c r="H15" s="4"/>
    </row>
    <row r="16" spans="1:8" ht="15.75" customHeight="1" x14ac:dyDescent="0.3">
      <c r="A16" s="4"/>
      <c r="B16" s="6"/>
      <c r="C16" s="4" t="s">
        <v>5993</v>
      </c>
      <c r="D16" s="4" t="s">
        <v>5984</v>
      </c>
      <c r="E16" s="130">
        <v>0.01</v>
      </c>
      <c r="F16" s="4"/>
      <c r="G16" s="4"/>
      <c r="H16" s="4"/>
    </row>
    <row r="17" spans="1:8" ht="15.75" customHeight="1" x14ac:dyDescent="0.3">
      <c r="A17" s="4"/>
      <c r="B17" s="210"/>
      <c r="C17" s="211" t="s">
        <v>59</v>
      </c>
      <c r="D17" s="211" t="s">
        <v>60</v>
      </c>
      <c r="E17" s="212">
        <f>SUM(E8:E16)</f>
        <v>0.37800000000000006</v>
      </c>
      <c r="F17" s="4"/>
      <c r="G17" s="4"/>
      <c r="H17" s="4"/>
    </row>
    <row r="18" spans="1:8" ht="15.75" customHeight="1" x14ac:dyDescent="0.3">
      <c r="A18" s="4"/>
      <c r="B18" s="10" t="s">
        <v>61</v>
      </c>
      <c r="C18" s="11" t="s">
        <v>62</v>
      </c>
      <c r="D18" s="11"/>
      <c r="E18" s="12"/>
      <c r="F18" s="4"/>
      <c r="G18" s="4"/>
      <c r="H18" s="4"/>
    </row>
    <row r="19" spans="1:8" ht="15.75" customHeight="1" x14ac:dyDescent="0.3">
      <c r="A19" s="4"/>
      <c r="B19" s="6"/>
      <c r="C19" s="4" t="s">
        <v>5994</v>
      </c>
      <c r="D19" s="4" t="s">
        <v>6004</v>
      </c>
      <c r="E19" s="130">
        <v>0</v>
      </c>
      <c r="F19" s="4"/>
      <c r="G19" s="4"/>
      <c r="H19" s="4"/>
    </row>
    <row r="20" spans="1:8" ht="15.75" customHeight="1" x14ac:dyDescent="0.3">
      <c r="A20" s="4"/>
      <c r="B20" s="6"/>
      <c r="C20" s="4" t="s">
        <v>5995</v>
      </c>
      <c r="D20" s="4" t="s">
        <v>6005</v>
      </c>
      <c r="E20" s="130">
        <v>5.0000000000000001E-4</v>
      </c>
      <c r="F20" s="4"/>
      <c r="G20" s="4"/>
      <c r="H20" s="4"/>
    </row>
    <row r="21" spans="1:8" ht="15.75" customHeight="1" x14ac:dyDescent="0.3">
      <c r="A21" s="4"/>
      <c r="B21" s="6"/>
      <c r="C21" s="4" t="s">
        <v>5996</v>
      </c>
      <c r="D21" s="4" t="s">
        <v>106</v>
      </c>
      <c r="E21" s="130">
        <v>6.6E-3</v>
      </c>
      <c r="F21" s="4"/>
      <c r="G21" s="4"/>
      <c r="H21" s="4"/>
    </row>
    <row r="22" spans="1:8" ht="15.75" customHeight="1" x14ac:dyDescent="0.3">
      <c r="A22" s="4"/>
      <c r="B22" s="6"/>
      <c r="C22" s="4" t="s">
        <v>5997</v>
      </c>
      <c r="D22" s="4" t="s">
        <v>63</v>
      </c>
      <c r="E22" s="130">
        <v>8.3299999999999999E-2</v>
      </c>
      <c r="F22" s="4"/>
      <c r="G22" s="4"/>
      <c r="H22" s="4"/>
    </row>
    <row r="23" spans="1:8" ht="12.75" customHeight="1" x14ac:dyDescent="0.3">
      <c r="A23" s="4"/>
      <c r="B23" s="6"/>
      <c r="C23" s="4" t="s">
        <v>5998</v>
      </c>
      <c r="D23" s="4" t="s">
        <v>110</v>
      </c>
      <c r="E23" s="131" t="s">
        <v>119</v>
      </c>
      <c r="F23" s="4"/>
      <c r="G23" s="4"/>
      <c r="H23" s="4"/>
    </row>
    <row r="24" spans="1:8" ht="15.75" customHeight="1" x14ac:dyDescent="0.3">
      <c r="A24" s="4"/>
      <c r="B24" s="6"/>
      <c r="C24" s="4" t="s">
        <v>5999</v>
      </c>
      <c r="D24" s="4" t="s">
        <v>108</v>
      </c>
      <c r="E24" s="130">
        <v>5.5999999999999999E-3</v>
      </c>
      <c r="F24" s="4"/>
      <c r="G24" s="4"/>
      <c r="H24" s="4"/>
    </row>
    <row r="25" spans="1:8" ht="15.75" customHeight="1" x14ac:dyDescent="0.3">
      <c r="A25" s="4"/>
      <c r="B25" s="6"/>
      <c r="C25" s="4" t="s">
        <v>6000</v>
      </c>
      <c r="D25" s="4" t="s">
        <v>6006</v>
      </c>
      <c r="E25" s="130">
        <v>0</v>
      </c>
      <c r="F25" s="4"/>
      <c r="G25" s="4"/>
      <c r="H25" s="4"/>
    </row>
    <row r="26" spans="1:8" ht="15.75" customHeight="1" x14ac:dyDescent="0.3">
      <c r="A26" s="4"/>
      <c r="B26" s="6"/>
      <c r="C26" s="4" t="s">
        <v>6001</v>
      </c>
      <c r="D26" s="4" t="s">
        <v>107</v>
      </c>
      <c r="E26" s="131">
        <v>8.0000000000000004E-4</v>
      </c>
      <c r="F26" s="4"/>
      <c r="G26" s="4"/>
      <c r="H26" s="4"/>
    </row>
    <row r="27" spans="1:8" ht="12.75" customHeight="1" x14ac:dyDescent="0.3">
      <c r="A27" s="4"/>
      <c r="B27" s="6"/>
      <c r="C27" s="4" t="s">
        <v>6002</v>
      </c>
      <c r="D27" s="4" t="s">
        <v>109</v>
      </c>
      <c r="E27" s="130">
        <v>8.2600000000000007E-2</v>
      </c>
      <c r="F27" s="4"/>
      <c r="G27" s="4"/>
      <c r="H27" s="4"/>
    </row>
    <row r="28" spans="1:8" ht="15.75" customHeight="1" x14ac:dyDescent="0.3">
      <c r="A28" s="4"/>
      <c r="B28" s="6"/>
      <c r="C28" s="4" t="s">
        <v>6003</v>
      </c>
      <c r="D28" s="4" t="s">
        <v>6007</v>
      </c>
      <c r="E28" s="130">
        <v>2.9999999999999997E-4</v>
      </c>
      <c r="F28" s="4"/>
      <c r="G28" s="4"/>
      <c r="H28" s="4"/>
    </row>
    <row r="29" spans="1:8" ht="12.75" customHeight="1" x14ac:dyDescent="0.3">
      <c r="A29" s="4"/>
      <c r="B29" s="210"/>
      <c r="C29" s="211" t="s">
        <v>64</v>
      </c>
      <c r="D29" s="211" t="s">
        <v>65</v>
      </c>
      <c r="E29" s="212">
        <f>SUM(E19:E28)</f>
        <v>0.1797</v>
      </c>
      <c r="F29" s="4"/>
      <c r="G29" s="4"/>
      <c r="H29" s="4"/>
    </row>
    <row r="30" spans="1:8" ht="15.6" customHeight="1" x14ac:dyDescent="0.3">
      <c r="A30" s="4"/>
      <c r="B30" s="10" t="s">
        <v>66</v>
      </c>
      <c r="C30" s="11" t="s">
        <v>67</v>
      </c>
      <c r="D30" s="11"/>
      <c r="E30" s="12"/>
      <c r="F30" s="4"/>
      <c r="G30" s="4"/>
      <c r="H30" s="4"/>
    </row>
    <row r="31" spans="1:8" ht="15.6" customHeight="1" x14ac:dyDescent="0.3">
      <c r="A31" s="4"/>
      <c r="B31" s="6"/>
      <c r="C31" s="4" t="s">
        <v>6009</v>
      </c>
      <c r="D31" s="4" t="s">
        <v>68</v>
      </c>
      <c r="E31" s="132">
        <v>3.6400000000000002E-2</v>
      </c>
      <c r="F31" s="4"/>
      <c r="G31" s="4"/>
      <c r="H31" s="4"/>
    </row>
    <row r="32" spans="1:8" ht="15.6" customHeight="1" x14ac:dyDescent="0.3">
      <c r="A32" s="4"/>
      <c r="B32" s="6"/>
      <c r="C32" s="4" t="s">
        <v>6010</v>
      </c>
      <c r="D32" s="4" t="s">
        <v>120</v>
      </c>
      <c r="E32" s="133">
        <v>8.9999999999999998E-4</v>
      </c>
      <c r="F32" s="4"/>
      <c r="G32" s="4"/>
      <c r="H32" s="4"/>
    </row>
    <row r="33" spans="1:8" ht="15.6" customHeight="1" x14ac:dyDescent="0.3">
      <c r="A33" s="4"/>
      <c r="B33" s="6"/>
      <c r="C33" s="4" t="s">
        <v>6011</v>
      </c>
      <c r="D33" s="4" t="s">
        <v>6008</v>
      </c>
      <c r="E33" s="132">
        <v>2.1899999999999999E-2</v>
      </c>
      <c r="F33" s="4"/>
      <c r="G33" s="4"/>
      <c r="H33" s="4"/>
    </row>
    <row r="34" spans="1:8" ht="15.6" customHeight="1" x14ac:dyDescent="0.3">
      <c r="A34" s="4"/>
      <c r="B34" s="6"/>
      <c r="C34" s="4" t="s">
        <v>6012</v>
      </c>
      <c r="D34" s="4" t="s">
        <v>103</v>
      </c>
      <c r="E34" s="130">
        <v>2.1399999999999999E-2</v>
      </c>
      <c r="F34" s="4"/>
      <c r="G34" s="4"/>
      <c r="H34" s="4"/>
    </row>
    <row r="35" spans="1:8" ht="15.6" customHeight="1" x14ac:dyDescent="0.3">
      <c r="A35" s="4"/>
      <c r="B35" s="6"/>
      <c r="C35" s="4" t="s">
        <v>6013</v>
      </c>
      <c r="D35" s="4" t="s">
        <v>111</v>
      </c>
      <c r="E35" s="132">
        <v>3.0999999999999999E-3</v>
      </c>
      <c r="F35" s="4"/>
      <c r="G35" s="4"/>
      <c r="H35" s="4"/>
    </row>
    <row r="36" spans="1:8" ht="12.75" customHeight="1" x14ac:dyDescent="0.3">
      <c r="A36" s="4"/>
      <c r="B36" s="210"/>
      <c r="C36" s="211" t="s">
        <v>69</v>
      </c>
      <c r="D36" s="211" t="s">
        <v>70</v>
      </c>
      <c r="E36" s="212">
        <f>SUM(E31:E35)</f>
        <v>8.3700000000000011E-2</v>
      </c>
      <c r="F36" s="4"/>
      <c r="G36" s="4"/>
      <c r="H36" s="4"/>
    </row>
    <row r="37" spans="1:8" ht="15.6" customHeight="1" x14ac:dyDescent="0.3">
      <c r="A37" s="4"/>
      <c r="B37" s="10" t="s">
        <v>71</v>
      </c>
      <c r="C37" s="11" t="s">
        <v>72</v>
      </c>
      <c r="D37" s="11"/>
      <c r="E37" s="12"/>
      <c r="F37" s="4"/>
      <c r="G37" s="4"/>
      <c r="H37" s="4"/>
    </row>
    <row r="38" spans="1:8" ht="15.6" customHeight="1" x14ac:dyDescent="0.3">
      <c r="A38" s="4"/>
      <c r="B38" s="13"/>
      <c r="C38" s="4" t="s">
        <v>6014</v>
      </c>
      <c r="D38" s="4" t="s">
        <v>73</v>
      </c>
      <c r="E38" s="130">
        <v>6.7900000000000002E-2</v>
      </c>
      <c r="F38" s="4"/>
      <c r="G38" s="4"/>
      <c r="H38" s="4"/>
    </row>
    <row r="39" spans="1:8" ht="15.6" customHeight="1" x14ac:dyDescent="0.3">
      <c r="A39" s="4"/>
      <c r="B39" s="13"/>
      <c r="C39" s="4" t="s">
        <v>6015</v>
      </c>
      <c r="D39" s="4" t="s">
        <v>121</v>
      </c>
      <c r="E39" s="133">
        <v>3.3E-3</v>
      </c>
      <c r="F39" s="4"/>
      <c r="G39" s="4"/>
      <c r="H39" s="4"/>
    </row>
    <row r="40" spans="1:8" ht="12.75" customHeight="1" x14ac:dyDescent="0.3">
      <c r="A40" s="4"/>
      <c r="B40" s="210"/>
      <c r="C40" s="211" t="s">
        <v>74</v>
      </c>
      <c r="D40" s="211" t="s">
        <v>75</v>
      </c>
      <c r="E40" s="212">
        <f>SUM(E38:E39)</f>
        <v>7.1199999999999999E-2</v>
      </c>
      <c r="F40" s="4"/>
      <c r="G40" s="4"/>
      <c r="H40" s="4"/>
    </row>
    <row r="41" spans="1:8" ht="12.75" customHeight="1" x14ac:dyDescent="0.3">
      <c r="A41" s="4"/>
      <c r="B41" s="14" t="s">
        <v>76</v>
      </c>
      <c r="C41" s="15" t="s">
        <v>77</v>
      </c>
      <c r="D41" s="15"/>
      <c r="E41" s="16">
        <f>SUM(E17,E29,E36,E40)</f>
        <v>0.71260000000000012</v>
      </c>
      <c r="F41" s="4"/>
      <c r="G41" s="4"/>
      <c r="H41" s="4"/>
    </row>
    <row r="42" spans="1:8" ht="12.75" customHeight="1" x14ac:dyDescent="0.3">
      <c r="A42" s="4"/>
      <c r="B42" s="4"/>
      <c r="C42" s="4"/>
      <c r="D42" s="4"/>
      <c r="E42" s="4"/>
      <c r="F42" s="4"/>
      <c r="G42" s="4"/>
      <c r="H42" s="4"/>
    </row>
    <row r="43" spans="1:8" ht="12.75" customHeight="1" x14ac:dyDescent="0.3">
      <c r="A43" s="4"/>
      <c r="B43" s="4"/>
      <c r="C43" s="4"/>
      <c r="D43" s="4"/>
      <c r="E43" s="4"/>
      <c r="F43" s="4"/>
      <c r="G43" s="4"/>
      <c r="H43" s="4"/>
    </row>
    <row r="44" spans="1:8" ht="12.75" customHeight="1" x14ac:dyDescent="0.3">
      <c r="A44" s="4"/>
      <c r="B44" s="4"/>
      <c r="C44" s="4"/>
      <c r="D44" s="4"/>
      <c r="E44" s="4"/>
      <c r="F44" s="4"/>
      <c r="G44" s="4"/>
      <c r="H44" s="4"/>
    </row>
    <row r="45" spans="1:8" ht="12.75" customHeight="1" x14ac:dyDescent="0.3">
      <c r="A45" s="4"/>
      <c r="B45" s="4"/>
      <c r="C45" s="4"/>
      <c r="D45" s="4"/>
      <c r="E45" s="4"/>
      <c r="F45" s="4"/>
      <c r="G45" s="4"/>
      <c r="H45" s="4"/>
    </row>
    <row r="46" spans="1:8" ht="12.75" customHeight="1" x14ac:dyDescent="0.3">
      <c r="A46" s="4"/>
      <c r="B46" s="4"/>
      <c r="C46" s="4"/>
      <c r="D46" s="4"/>
      <c r="E46" s="4"/>
      <c r="F46" s="4"/>
      <c r="G46" s="4"/>
      <c r="H46" s="4"/>
    </row>
    <row r="47" spans="1:8" ht="12.75" customHeight="1" x14ac:dyDescent="0.3">
      <c r="A47" s="4"/>
      <c r="B47" s="4"/>
      <c r="C47" s="4"/>
      <c r="D47" s="4"/>
      <c r="E47" s="4"/>
      <c r="F47" s="4"/>
      <c r="G47" s="4"/>
      <c r="H47" s="4"/>
    </row>
    <row r="48" spans="1:8" ht="12.75" customHeight="1" x14ac:dyDescent="0.3">
      <c r="A48" s="4"/>
      <c r="B48" s="4"/>
      <c r="C48" s="4"/>
      <c r="D48" s="4"/>
      <c r="E48" s="4"/>
      <c r="F48" s="4"/>
      <c r="G48" s="4"/>
      <c r="H48" s="4"/>
    </row>
    <row r="49" spans="1:8" ht="12.75" customHeight="1" x14ac:dyDescent="0.3">
      <c r="A49" s="4"/>
      <c r="B49" s="4"/>
      <c r="C49" s="4"/>
      <c r="D49" s="4"/>
      <c r="E49" s="4"/>
      <c r="F49" s="4"/>
      <c r="G49" s="4"/>
      <c r="H49" s="4"/>
    </row>
    <row r="50" spans="1:8" ht="12.75" customHeight="1" x14ac:dyDescent="0.3">
      <c r="A50" s="4"/>
      <c r="B50" s="4"/>
      <c r="C50" s="4"/>
      <c r="D50" s="4"/>
      <c r="E50" s="4"/>
      <c r="F50" s="4"/>
      <c r="G50" s="4"/>
      <c r="H50" s="4"/>
    </row>
    <row r="51" spans="1:8" ht="12.75" customHeight="1" x14ac:dyDescent="0.3">
      <c r="A51" s="4"/>
      <c r="B51" s="4"/>
      <c r="C51" s="4"/>
      <c r="D51" s="4"/>
      <c r="E51" s="4"/>
      <c r="F51" s="4"/>
      <c r="G51" s="4"/>
      <c r="H51" s="4"/>
    </row>
    <row r="52" spans="1:8" ht="12.75" customHeight="1" x14ac:dyDescent="0.3">
      <c r="A52" s="4"/>
      <c r="B52" s="4"/>
      <c r="C52" s="4"/>
      <c r="D52" s="4"/>
      <c r="E52" s="4"/>
      <c r="F52" s="4"/>
      <c r="G52" s="4"/>
      <c r="H52" s="4"/>
    </row>
    <row r="53" spans="1:8" ht="12.75" customHeight="1" x14ac:dyDescent="0.3">
      <c r="A53" s="4"/>
      <c r="B53" s="4"/>
      <c r="C53" s="4"/>
      <c r="D53" s="4"/>
      <c r="E53" s="4"/>
      <c r="F53" s="4"/>
      <c r="G53" s="4"/>
      <c r="H53" s="4"/>
    </row>
    <row r="54" spans="1:8" ht="12.75" customHeight="1" x14ac:dyDescent="0.3">
      <c r="A54" s="4"/>
      <c r="B54" s="4"/>
      <c r="C54" s="4"/>
      <c r="D54" s="4"/>
      <c r="E54" s="4"/>
      <c r="F54" s="4"/>
      <c r="G54" s="4"/>
      <c r="H54" s="4"/>
    </row>
    <row r="55" spans="1:8" ht="12.75" customHeight="1" x14ac:dyDescent="0.3">
      <c r="A55" s="4"/>
      <c r="B55" s="4"/>
      <c r="C55" s="4"/>
      <c r="D55" s="4"/>
      <c r="E55" s="4"/>
      <c r="F55" s="4"/>
      <c r="G55" s="4"/>
      <c r="H55" s="4"/>
    </row>
    <row r="56" spans="1:8" ht="12.75" customHeight="1" x14ac:dyDescent="0.3">
      <c r="A56" s="4"/>
      <c r="B56" s="4"/>
      <c r="C56" s="4"/>
      <c r="D56" s="4"/>
      <c r="E56" s="4"/>
      <c r="F56" s="4"/>
      <c r="G56" s="4"/>
      <c r="H56" s="4"/>
    </row>
    <row r="57" spans="1:8" ht="12.75" customHeight="1" x14ac:dyDescent="0.3">
      <c r="A57" s="4"/>
      <c r="B57" s="4"/>
      <c r="C57" s="4"/>
      <c r="D57" s="4"/>
      <c r="E57" s="4"/>
      <c r="F57" s="4"/>
      <c r="G57" s="4"/>
      <c r="H57" s="4"/>
    </row>
    <row r="58" spans="1:8" ht="12.75" customHeight="1" x14ac:dyDescent="0.3">
      <c r="A58" s="4"/>
      <c r="B58" s="4"/>
      <c r="C58" s="4"/>
      <c r="D58" s="4"/>
      <c r="E58" s="4"/>
      <c r="F58" s="4"/>
      <c r="G58" s="4"/>
      <c r="H58" s="4"/>
    </row>
    <row r="59" spans="1:8" ht="12.75" customHeight="1" x14ac:dyDescent="0.3">
      <c r="A59" s="4"/>
      <c r="B59" s="4"/>
      <c r="C59" s="4"/>
      <c r="D59" s="4"/>
      <c r="E59" s="4"/>
      <c r="F59" s="4"/>
      <c r="G59" s="4"/>
      <c r="H59" s="4"/>
    </row>
    <row r="60" spans="1:8" ht="12.75" customHeight="1" x14ac:dyDescent="0.3">
      <c r="A60" s="4"/>
      <c r="B60" s="4"/>
      <c r="C60" s="4"/>
      <c r="D60" s="4"/>
      <c r="E60" s="4"/>
      <c r="F60" s="4"/>
      <c r="G60" s="4"/>
      <c r="H60" s="4"/>
    </row>
    <row r="61" spans="1:8" ht="12.75" customHeight="1" x14ac:dyDescent="0.3">
      <c r="A61" s="4"/>
      <c r="B61" s="4"/>
      <c r="C61" s="4"/>
      <c r="D61" s="4"/>
      <c r="E61" s="4"/>
      <c r="F61" s="4"/>
      <c r="G61" s="4"/>
      <c r="H61" s="4"/>
    </row>
    <row r="62" spans="1:8" ht="12.75" customHeight="1" x14ac:dyDescent="0.3">
      <c r="A62" s="4"/>
      <c r="B62" s="4"/>
      <c r="C62" s="4"/>
      <c r="D62" s="4"/>
      <c r="E62" s="4"/>
      <c r="F62" s="4"/>
      <c r="G62" s="4"/>
      <c r="H62" s="4"/>
    </row>
    <row r="63" spans="1:8" ht="12.75" customHeight="1" x14ac:dyDescent="0.3">
      <c r="A63" s="4"/>
      <c r="B63" s="4"/>
      <c r="C63" s="4"/>
      <c r="D63" s="4"/>
      <c r="E63" s="4"/>
      <c r="F63" s="4"/>
      <c r="G63" s="4"/>
      <c r="H63" s="4"/>
    </row>
    <row r="64" spans="1:8" ht="12.75" customHeight="1" x14ac:dyDescent="0.3">
      <c r="A64" s="4"/>
      <c r="B64" s="4"/>
      <c r="C64" s="4"/>
      <c r="D64" s="4"/>
      <c r="E64" s="4"/>
      <c r="F64" s="4"/>
      <c r="G64" s="4"/>
      <c r="H64" s="4"/>
    </row>
    <row r="65" spans="1:8" ht="12.75" customHeight="1" x14ac:dyDescent="0.3">
      <c r="A65" s="4"/>
      <c r="B65" s="4"/>
      <c r="C65" s="4"/>
      <c r="D65" s="4"/>
      <c r="E65" s="4"/>
      <c r="F65" s="4"/>
      <c r="G65" s="4"/>
      <c r="H65" s="4"/>
    </row>
    <row r="66" spans="1:8" ht="12.75" customHeight="1" x14ac:dyDescent="0.3">
      <c r="A66" s="4"/>
      <c r="B66" s="4"/>
      <c r="C66" s="4"/>
      <c r="D66" s="4"/>
      <c r="E66" s="4"/>
      <c r="F66" s="4"/>
      <c r="G66" s="4"/>
      <c r="H66" s="4"/>
    </row>
    <row r="67" spans="1:8" ht="12.75" customHeight="1" x14ac:dyDescent="0.3">
      <c r="A67" s="4"/>
      <c r="B67" s="4"/>
      <c r="C67" s="4"/>
      <c r="D67" s="4"/>
      <c r="E67" s="4"/>
      <c r="F67" s="4"/>
      <c r="G67" s="4"/>
      <c r="H67" s="4"/>
    </row>
    <row r="68" spans="1:8" ht="12.75" customHeight="1" x14ac:dyDescent="0.3">
      <c r="A68" s="4"/>
      <c r="B68" s="4"/>
      <c r="C68" s="4"/>
      <c r="D68" s="4"/>
      <c r="E68" s="4"/>
      <c r="F68" s="4"/>
      <c r="G68" s="4"/>
      <c r="H68" s="4"/>
    </row>
    <row r="69" spans="1:8" ht="12.75" customHeight="1" x14ac:dyDescent="0.3">
      <c r="A69" s="4"/>
      <c r="B69" s="4"/>
      <c r="C69" s="4"/>
      <c r="D69" s="4"/>
      <c r="E69" s="4"/>
      <c r="F69" s="4"/>
      <c r="G69" s="4"/>
      <c r="H69" s="4"/>
    </row>
    <row r="70" spans="1:8" ht="12.75" customHeight="1" x14ac:dyDescent="0.3">
      <c r="A70" s="4"/>
      <c r="B70" s="4"/>
      <c r="C70" s="4"/>
      <c r="D70" s="4"/>
      <c r="E70" s="4"/>
      <c r="F70" s="4"/>
      <c r="G70" s="4"/>
      <c r="H70" s="4"/>
    </row>
    <row r="71" spans="1:8" ht="12.75" customHeight="1" x14ac:dyDescent="0.3">
      <c r="A71" s="4"/>
      <c r="B71" s="4"/>
      <c r="C71" s="4"/>
      <c r="D71" s="4"/>
      <c r="E71" s="4"/>
      <c r="F71" s="4"/>
      <c r="G71" s="4"/>
      <c r="H71" s="4"/>
    </row>
    <row r="72" spans="1:8" ht="12.75" customHeight="1" x14ac:dyDescent="0.3">
      <c r="A72" s="4"/>
      <c r="B72" s="4"/>
      <c r="C72" s="4"/>
      <c r="D72" s="4"/>
      <c r="E72" s="4"/>
      <c r="F72" s="4"/>
      <c r="G72" s="4"/>
      <c r="H72" s="4"/>
    </row>
    <row r="73" spans="1:8" ht="12.75" customHeight="1" x14ac:dyDescent="0.3">
      <c r="A73" s="4"/>
      <c r="B73" s="4"/>
      <c r="C73" s="4"/>
      <c r="D73" s="4"/>
      <c r="E73" s="4"/>
      <c r="F73" s="4"/>
      <c r="G73" s="4"/>
      <c r="H73" s="4"/>
    </row>
    <row r="74" spans="1:8" ht="12.75" customHeight="1" x14ac:dyDescent="0.3">
      <c r="A74" s="4"/>
      <c r="B74" s="4"/>
      <c r="C74" s="4"/>
      <c r="D74" s="4"/>
      <c r="E74" s="4"/>
      <c r="F74" s="4"/>
      <c r="G74" s="4"/>
      <c r="H74" s="4"/>
    </row>
    <row r="75" spans="1:8" ht="12.75" customHeight="1" x14ac:dyDescent="0.3">
      <c r="A75" s="4"/>
      <c r="B75" s="4"/>
      <c r="C75" s="4"/>
      <c r="D75" s="4"/>
      <c r="E75" s="4"/>
      <c r="F75" s="4"/>
      <c r="G75" s="4"/>
      <c r="H75" s="4"/>
    </row>
    <row r="76" spans="1:8" ht="12.75" customHeight="1" x14ac:dyDescent="0.3">
      <c r="A76" s="4"/>
      <c r="B76" s="4"/>
      <c r="C76" s="4"/>
      <c r="D76" s="4"/>
      <c r="E76" s="4"/>
      <c r="F76" s="4"/>
      <c r="G76" s="4"/>
      <c r="H76" s="4"/>
    </row>
    <row r="77" spans="1:8" ht="12.75" customHeight="1" x14ac:dyDescent="0.3">
      <c r="A77" s="4"/>
      <c r="B77" s="4"/>
      <c r="C77" s="4"/>
      <c r="D77" s="4"/>
      <c r="E77" s="4"/>
      <c r="F77" s="4"/>
      <c r="G77" s="4"/>
      <c r="H77" s="4"/>
    </row>
    <row r="78" spans="1:8" ht="12.75" customHeight="1" x14ac:dyDescent="0.3">
      <c r="A78" s="4"/>
      <c r="B78" s="4"/>
      <c r="C78" s="4"/>
      <c r="D78" s="4"/>
      <c r="E78" s="4"/>
      <c r="F78" s="4"/>
      <c r="G78" s="4"/>
      <c r="H78" s="4"/>
    </row>
    <row r="79" spans="1:8" ht="12.75" customHeight="1" x14ac:dyDescent="0.3">
      <c r="A79" s="4"/>
      <c r="B79" s="4"/>
      <c r="C79" s="4"/>
      <c r="D79" s="4"/>
      <c r="E79" s="4"/>
      <c r="F79" s="4"/>
      <c r="G79" s="4"/>
      <c r="H79" s="4"/>
    </row>
    <row r="80" spans="1:8" ht="12.75" customHeight="1" x14ac:dyDescent="0.3">
      <c r="A80" s="4"/>
      <c r="B80" s="4"/>
      <c r="C80" s="4"/>
      <c r="D80" s="4"/>
      <c r="E80" s="4"/>
      <c r="F80" s="4"/>
      <c r="G80" s="4"/>
      <c r="H80" s="4"/>
    </row>
    <row r="81" spans="1:8" ht="12.75" customHeight="1" x14ac:dyDescent="0.3">
      <c r="A81" s="4"/>
      <c r="B81" s="4"/>
      <c r="C81" s="4"/>
      <c r="D81" s="4"/>
      <c r="E81" s="4"/>
      <c r="F81" s="4"/>
      <c r="G81" s="4"/>
      <c r="H81" s="4"/>
    </row>
    <row r="82" spans="1:8" ht="12.75" customHeight="1" x14ac:dyDescent="0.3">
      <c r="A82" s="4"/>
      <c r="B82" s="4"/>
      <c r="C82" s="4"/>
      <c r="D82" s="4"/>
      <c r="E82" s="4"/>
      <c r="F82" s="4"/>
      <c r="G82" s="4"/>
      <c r="H82" s="4"/>
    </row>
    <row r="83" spans="1:8" ht="12.75" customHeight="1" x14ac:dyDescent="0.3">
      <c r="A83" s="4"/>
      <c r="B83" s="4"/>
      <c r="C83" s="4"/>
      <c r="D83" s="4"/>
      <c r="E83" s="4"/>
      <c r="F83" s="4"/>
      <c r="G83" s="4"/>
      <c r="H83" s="4"/>
    </row>
    <row r="84" spans="1:8" ht="12.75" customHeight="1" x14ac:dyDescent="0.3">
      <c r="A84" s="4"/>
      <c r="B84" s="4"/>
      <c r="C84" s="4"/>
      <c r="D84" s="4"/>
      <c r="E84" s="4"/>
      <c r="F84" s="4"/>
      <c r="G84" s="4"/>
      <c r="H84" s="4"/>
    </row>
    <row r="85" spans="1:8" ht="12.75" customHeight="1" x14ac:dyDescent="0.3">
      <c r="A85" s="4"/>
      <c r="B85" s="4"/>
      <c r="C85" s="4"/>
      <c r="D85" s="4"/>
      <c r="E85" s="4"/>
      <c r="F85" s="4"/>
      <c r="G85" s="4"/>
      <c r="H85" s="4"/>
    </row>
    <row r="86" spans="1:8" ht="12.75" customHeight="1" x14ac:dyDescent="0.3">
      <c r="A86" s="4"/>
      <c r="B86" s="4"/>
      <c r="C86" s="4"/>
      <c r="D86" s="4"/>
      <c r="E86" s="4"/>
      <c r="F86" s="4"/>
      <c r="G86" s="4"/>
      <c r="H86" s="4"/>
    </row>
    <row r="87" spans="1:8" ht="12.75" customHeight="1" x14ac:dyDescent="0.3">
      <c r="A87" s="4"/>
      <c r="B87" s="4"/>
      <c r="C87" s="4"/>
      <c r="D87" s="4"/>
      <c r="E87" s="4"/>
      <c r="F87" s="4"/>
      <c r="G87" s="4"/>
      <c r="H87" s="4"/>
    </row>
    <row r="88" spans="1:8" ht="12.75" customHeight="1" x14ac:dyDescent="0.3">
      <c r="A88" s="4"/>
      <c r="B88" s="4"/>
      <c r="C88" s="4"/>
      <c r="D88" s="4"/>
      <c r="E88" s="4"/>
      <c r="F88" s="4"/>
      <c r="G88" s="4"/>
      <c r="H88" s="4"/>
    </row>
    <row r="89" spans="1:8" ht="12.75" customHeight="1" x14ac:dyDescent="0.3">
      <c r="A89" s="4"/>
      <c r="B89" s="4"/>
      <c r="C89" s="4"/>
      <c r="D89" s="4"/>
      <c r="E89" s="4"/>
      <c r="F89" s="4"/>
      <c r="G89" s="4"/>
      <c r="H89" s="4"/>
    </row>
    <row r="90" spans="1:8" ht="12.75" customHeight="1" x14ac:dyDescent="0.3">
      <c r="A90" s="4"/>
      <c r="B90" s="4"/>
      <c r="C90" s="4"/>
      <c r="D90" s="4"/>
      <c r="E90" s="4"/>
      <c r="F90" s="4"/>
      <c r="G90" s="4"/>
      <c r="H90" s="4"/>
    </row>
    <row r="91" spans="1:8" ht="12.75" customHeight="1" x14ac:dyDescent="0.3">
      <c r="A91" s="4"/>
      <c r="B91" s="4"/>
      <c r="C91" s="4"/>
      <c r="D91" s="4"/>
      <c r="E91" s="4"/>
      <c r="F91" s="4"/>
      <c r="G91" s="4"/>
      <c r="H91" s="4"/>
    </row>
    <row r="92" spans="1:8" ht="12.75" customHeight="1" x14ac:dyDescent="0.3">
      <c r="A92" s="4"/>
      <c r="B92" s="4"/>
      <c r="C92" s="4"/>
      <c r="D92" s="4"/>
      <c r="E92" s="4"/>
      <c r="F92" s="4"/>
      <c r="G92" s="4"/>
      <c r="H92" s="4"/>
    </row>
    <row r="93" spans="1:8" ht="12.75" customHeight="1" x14ac:dyDescent="0.3">
      <c r="A93" s="4"/>
      <c r="B93" s="4"/>
      <c r="C93" s="4"/>
      <c r="D93" s="4"/>
      <c r="E93" s="4"/>
      <c r="F93" s="4"/>
      <c r="G93" s="4"/>
      <c r="H93" s="4"/>
    </row>
    <row r="94" spans="1:8" ht="12.75" customHeight="1" x14ac:dyDescent="0.3">
      <c r="A94" s="4"/>
      <c r="B94" s="4"/>
      <c r="C94" s="4"/>
      <c r="D94" s="4"/>
      <c r="E94" s="4"/>
      <c r="F94" s="4"/>
      <c r="G94" s="4"/>
      <c r="H94" s="4"/>
    </row>
    <row r="95" spans="1:8" ht="12.75" customHeight="1" x14ac:dyDescent="0.3">
      <c r="A95" s="4"/>
      <c r="B95" s="4"/>
      <c r="C95" s="4"/>
      <c r="D95" s="4"/>
      <c r="E95" s="4"/>
      <c r="F95" s="4"/>
      <c r="G95" s="4"/>
      <c r="H95" s="4"/>
    </row>
    <row r="96" spans="1:8" ht="12.75" customHeight="1" x14ac:dyDescent="0.3">
      <c r="A96" s="4"/>
      <c r="B96" s="4"/>
      <c r="C96" s="4"/>
      <c r="D96" s="4"/>
      <c r="E96" s="4"/>
      <c r="F96" s="4"/>
      <c r="G96" s="4"/>
      <c r="H96" s="4"/>
    </row>
    <row r="97" spans="1:8" ht="12.75" customHeight="1" x14ac:dyDescent="0.3">
      <c r="A97" s="4"/>
      <c r="B97" s="4"/>
      <c r="C97" s="4"/>
      <c r="D97" s="4"/>
      <c r="E97" s="4"/>
      <c r="F97" s="4"/>
      <c r="G97" s="4"/>
      <c r="H97" s="4"/>
    </row>
    <row r="98" spans="1:8" ht="12.75" customHeight="1" x14ac:dyDescent="0.3">
      <c r="A98" s="4"/>
      <c r="B98" s="4"/>
      <c r="C98" s="4"/>
      <c r="D98" s="4"/>
      <c r="E98" s="4"/>
      <c r="F98" s="4"/>
      <c r="G98" s="4"/>
      <c r="H98" s="4"/>
    </row>
    <row r="99" spans="1:8" ht="12.75" customHeight="1" x14ac:dyDescent="0.3">
      <c r="A99" s="4"/>
      <c r="B99" s="4"/>
      <c r="C99" s="4"/>
      <c r="D99" s="4"/>
      <c r="E99" s="4"/>
      <c r="F99" s="4"/>
      <c r="G99" s="4"/>
      <c r="H99" s="4"/>
    </row>
    <row r="100" spans="1:8" ht="12.75" customHeight="1" x14ac:dyDescent="0.3">
      <c r="A100" s="4"/>
      <c r="B100" s="4"/>
      <c r="C100" s="4"/>
      <c r="D100" s="4"/>
      <c r="E100" s="4"/>
      <c r="F100" s="4"/>
      <c r="G100" s="4"/>
      <c r="H100" s="4"/>
    </row>
    <row r="101" spans="1:8" ht="12.75" customHeight="1" x14ac:dyDescent="0.3">
      <c r="A101" s="4"/>
      <c r="B101" s="4"/>
      <c r="C101" s="4"/>
      <c r="D101" s="4"/>
      <c r="E101" s="4"/>
      <c r="F101" s="4"/>
      <c r="G101" s="4"/>
      <c r="H101" s="4"/>
    </row>
    <row r="102" spans="1:8" ht="12.75" customHeight="1" x14ac:dyDescent="0.3">
      <c r="A102" s="4"/>
      <c r="B102" s="4"/>
      <c r="C102" s="4"/>
      <c r="D102" s="4"/>
      <c r="E102" s="4"/>
      <c r="F102" s="4"/>
      <c r="G102" s="4"/>
      <c r="H102" s="4"/>
    </row>
    <row r="103" spans="1:8" ht="12.75" customHeight="1" x14ac:dyDescent="0.3">
      <c r="A103" s="4"/>
      <c r="B103" s="4"/>
      <c r="C103" s="4"/>
      <c r="D103" s="4"/>
      <c r="E103" s="4"/>
      <c r="F103" s="4"/>
      <c r="G103" s="4"/>
      <c r="H103" s="4"/>
    </row>
    <row r="104" spans="1:8" ht="12.75" customHeight="1" x14ac:dyDescent="0.3">
      <c r="A104" s="4"/>
      <c r="B104" s="4"/>
      <c r="C104" s="4"/>
      <c r="D104" s="4"/>
      <c r="E104" s="4"/>
      <c r="F104" s="4"/>
      <c r="G104" s="4"/>
      <c r="H104" s="4"/>
    </row>
    <row r="105" spans="1:8" ht="12.75" customHeight="1" x14ac:dyDescent="0.3">
      <c r="A105" s="4"/>
      <c r="B105" s="4"/>
      <c r="C105" s="4"/>
      <c r="D105" s="4"/>
      <c r="E105" s="4"/>
      <c r="F105" s="4"/>
      <c r="G105" s="4"/>
      <c r="H105" s="4"/>
    </row>
    <row r="106" spans="1:8" ht="12.75" customHeight="1" x14ac:dyDescent="0.3">
      <c r="A106" s="4"/>
      <c r="B106" s="4"/>
      <c r="C106" s="4"/>
      <c r="D106" s="4"/>
      <c r="E106" s="4"/>
      <c r="F106" s="4"/>
      <c r="G106" s="4"/>
      <c r="H106" s="4"/>
    </row>
    <row r="107" spans="1:8" ht="12.75" customHeight="1" x14ac:dyDescent="0.3">
      <c r="A107" s="4"/>
      <c r="B107" s="4"/>
      <c r="C107" s="4"/>
      <c r="D107" s="4"/>
      <c r="E107" s="4"/>
      <c r="F107" s="4"/>
      <c r="G107" s="4"/>
      <c r="H107" s="4"/>
    </row>
    <row r="108" spans="1:8" ht="12.75" customHeight="1" x14ac:dyDescent="0.3">
      <c r="A108" s="4"/>
      <c r="B108" s="4"/>
      <c r="C108" s="4"/>
      <c r="D108" s="4"/>
      <c r="E108" s="4"/>
      <c r="F108" s="4"/>
      <c r="G108" s="4"/>
      <c r="H108" s="4"/>
    </row>
    <row r="109" spans="1:8" ht="12.75" customHeight="1" x14ac:dyDescent="0.3">
      <c r="A109" s="4"/>
      <c r="B109" s="4"/>
      <c r="C109" s="4"/>
      <c r="D109" s="4"/>
      <c r="E109" s="4"/>
      <c r="F109" s="4"/>
      <c r="G109" s="4"/>
      <c r="H109" s="4"/>
    </row>
    <row r="110" spans="1:8" ht="12.75" customHeight="1" x14ac:dyDescent="0.3">
      <c r="A110" s="4"/>
      <c r="B110" s="4"/>
      <c r="C110" s="4"/>
      <c r="D110" s="4"/>
      <c r="E110" s="4"/>
      <c r="F110" s="4"/>
      <c r="G110" s="4"/>
      <c r="H110" s="4"/>
    </row>
    <row r="111" spans="1:8" ht="12.75" customHeight="1" x14ac:dyDescent="0.3">
      <c r="A111" s="4"/>
      <c r="B111" s="4"/>
      <c r="C111" s="4"/>
      <c r="D111" s="4"/>
      <c r="E111" s="4"/>
      <c r="F111" s="4"/>
      <c r="G111" s="4"/>
      <c r="H111" s="4"/>
    </row>
    <row r="112" spans="1:8" ht="12.75" customHeight="1" x14ac:dyDescent="0.3">
      <c r="A112" s="4"/>
      <c r="B112" s="4"/>
      <c r="C112" s="4"/>
      <c r="D112" s="4"/>
      <c r="E112" s="4"/>
      <c r="F112" s="4"/>
      <c r="G112" s="4"/>
      <c r="H112" s="4"/>
    </row>
    <row r="113" spans="1:8" ht="12.75" customHeight="1" x14ac:dyDescent="0.3">
      <c r="A113" s="4"/>
      <c r="B113" s="4"/>
      <c r="C113" s="4"/>
      <c r="D113" s="4"/>
      <c r="E113" s="4"/>
      <c r="F113" s="4"/>
      <c r="G113" s="4"/>
      <c r="H113" s="4"/>
    </row>
    <row r="114" spans="1:8" ht="12.75" customHeight="1" x14ac:dyDescent="0.3">
      <c r="A114" s="4"/>
      <c r="B114" s="4"/>
      <c r="C114" s="4"/>
      <c r="D114" s="4"/>
      <c r="E114" s="4"/>
      <c r="F114" s="4"/>
      <c r="G114" s="4"/>
      <c r="H114" s="4"/>
    </row>
    <row r="115" spans="1:8" ht="12.75" customHeight="1" x14ac:dyDescent="0.3">
      <c r="A115" s="4"/>
      <c r="B115" s="4"/>
      <c r="C115" s="4"/>
      <c r="D115" s="4"/>
      <c r="E115" s="4"/>
      <c r="F115" s="4"/>
      <c r="G115" s="4"/>
      <c r="H115" s="4"/>
    </row>
    <row r="116" spans="1:8" ht="12.75" customHeight="1" x14ac:dyDescent="0.3">
      <c r="A116" s="4"/>
      <c r="B116" s="4"/>
      <c r="C116" s="4"/>
      <c r="D116" s="4"/>
      <c r="E116" s="4"/>
      <c r="F116" s="4"/>
      <c r="G116" s="4"/>
      <c r="H116" s="4"/>
    </row>
    <row r="117" spans="1:8" ht="12.75" customHeight="1" x14ac:dyDescent="0.3">
      <c r="A117" s="4"/>
      <c r="B117" s="4"/>
      <c r="C117" s="4"/>
      <c r="D117" s="4"/>
      <c r="E117" s="4"/>
      <c r="F117" s="4"/>
      <c r="G117" s="4"/>
      <c r="H117" s="4"/>
    </row>
    <row r="118" spans="1:8" ht="12.75" customHeight="1" x14ac:dyDescent="0.3">
      <c r="A118" s="4"/>
      <c r="B118" s="4"/>
      <c r="C118" s="4"/>
      <c r="D118" s="4"/>
      <c r="E118" s="4"/>
      <c r="F118" s="4"/>
      <c r="G118" s="4"/>
      <c r="H118" s="4"/>
    </row>
    <row r="119" spans="1:8" ht="12.75" customHeight="1" x14ac:dyDescent="0.3">
      <c r="A119" s="4"/>
      <c r="B119" s="4"/>
      <c r="C119" s="4"/>
      <c r="D119" s="4"/>
      <c r="E119" s="4"/>
      <c r="F119" s="4"/>
      <c r="G119" s="4"/>
      <c r="H119" s="4"/>
    </row>
    <row r="120" spans="1:8" ht="12.75" customHeight="1" x14ac:dyDescent="0.3">
      <c r="A120" s="4"/>
      <c r="B120" s="4"/>
      <c r="C120" s="4"/>
      <c r="D120" s="4"/>
      <c r="E120" s="4"/>
      <c r="F120" s="4"/>
      <c r="G120" s="4"/>
      <c r="H120" s="4"/>
    </row>
    <row r="121" spans="1:8" ht="12.75" customHeight="1" x14ac:dyDescent="0.3">
      <c r="A121" s="4"/>
      <c r="B121" s="4"/>
      <c r="C121" s="4"/>
      <c r="D121" s="4"/>
      <c r="E121" s="4"/>
      <c r="F121" s="4"/>
      <c r="G121" s="4"/>
      <c r="H121" s="4"/>
    </row>
    <row r="122" spans="1:8" ht="12.75" customHeight="1" x14ac:dyDescent="0.3">
      <c r="A122" s="4"/>
      <c r="B122" s="4"/>
      <c r="C122" s="4"/>
      <c r="D122" s="4"/>
      <c r="E122" s="4"/>
      <c r="F122" s="4"/>
      <c r="G122" s="4"/>
      <c r="H122" s="4"/>
    </row>
    <row r="123" spans="1:8" ht="12.75" customHeight="1" x14ac:dyDescent="0.3">
      <c r="A123" s="4"/>
      <c r="B123" s="4"/>
      <c r="C123" s="4"/>
      <c r="D123" s="4"/>
      <c r="E123" s="4"/>
      <c r="F123" s="4"/>
      <c r="G123" s="4"/>
      <c r="H123" s="4"/>
    </row>
    <row r="124" spans="1:8" ht="12.75" customHeight="1" x14ac:dyDescent="0.3">
      <c r="A124" s="4"/>
      <c r="B124" s="4"/>
      <c r="C124" s="4"/>
      <c r="D124" s="4"/>
      <c r="E124" s="4"/>
      <c r="F124" s="4"/>
      <c r="G124" s="4"/>
      <c r="H124" s="4"/>
    </row>
    <row r="125" spans="1:8" ht="12.75" customHeight="1" x14ac:dyDescent="0.3">
      <c r="A125" s="4"/>
      <c r="B125" s="4"/>
      <c r="C125" s="4"/>
      <c r="D125" s="4"/>
      <c r="E125" s="4"/>
      <c r="F125" s="4"/>
      <c r="G125" s="4"/>
      <c r="H125" s="4"/>
    </row>
    <row r="126" spans="1:8" ht="12.75" customHeight="1" x14ac:dyDescent="0.3">
      <c r="A126" s="4"/>
      <c r="B126" s="4"/>
      <c r="C126" s="4"/>
      <c r="D126" s="4"/>
      <c r="E126" s="4"/>
      <c r="F126" s="4"/>
      <c r="G126" s="4"/>
      <c r="H126" s="4"/>
    </row>
    <row r="127" spans="1:8" ht="12.75" customHeight="1" x14ac:dyDescent="0.3">
      <c r="A127" s="4"/>
      <c r="B127" s="4"/>
      <c r="C127" s="4"/>
      <c r="D127" s="4"/>
      <c r="E127" s="4"/>
      <c r="F127" s="4"/>
      <c r="G127" s="4"/>
      <c r="H127" s="4"/>
    </row>
    <row r="128" spans="1:8" ht="12.75" customHeight="1" x14ac:dyDescent="0.3">
      <c r="A128" s="4"/>
      <c r="B128" s="4"/>
      <c r="C128" s="4"/>
      <c r="D128" s="4"/>
      <c r="E128" s="4"/>
      <c r="F128" s="4"/>
      <c r="G128" s="4"/>
      <c r="H128" s="4"/>
    </row>
    <row r="129" spans="1:8" ht="12.75" customHeight="1" x14ac:dyDescent="0.3">
      <c r="A129" s="4"/>
      <c r="B129" s="4"/>
      <c r="C129" s="4"/>
      <c r="D129" s="4"/>
      <c r="E129" s="4"/>
      <c r="F129" s="4"/>
      <c r="G129" s="4"/>
      <c r="H129" s="4"/>
    </row>
    <row r="130" spans="1:8" ht="12.75" customHeight="1" x14ac:dyDescent="0.3">
      <c r="A130" s="4"/>
      <c r="B130" s="4"/>
      <c r="C130" s="4"/>
      <c r="D130" s="4"/>
      <c r="E130" s="4"/>
      <c r="F130" s="4"/>
      <c r="G130" s="4"/>
      <c r="H130" s="4"/>
    </row>
    <row r="131" spans="1:8" ht="12.75" customHeight="1" x14ac:dyDescent="0.3">
      <c r="A131" s="4"/>
      <c r="B131" s="4"/>
      <c r="C131" s="4"/>
      <c r="D131" s="4"/>
      <c r="E131" s="4"/>
      <c r="F131" s="4"/>
      <c r="G131" s="4"/>
      <c r="H131" s="4"/>
    </row>
    <row r="132" spans="1:8" ht="12.75" customHeight="1" x14ac:dyDescent="0.3">
      <c r="A132" s="4"/>
      <c r="B132" s="4"/>
      <c r="C132" s="4"/>
      <c r="D132" s="4"/>
      <c r="E132" s="4"/>
      <c r="F132" s="4"/>
      <c r="G132" s="4"/>
      <c r="H132" s="4"/>
    </row>
    <row r="133" spans="1:8" ht="12.75" customHeight="1" x14ac:dyDescent="0.3">
      <c r="A133" s="4"/>
      <c r="B133" s="4"/>
      <c r="C133" s="4"/>
      <c r="D133" s="4"/>
      <c r="E133" s="4"/>
      <c r="F133" s="4"/>
      <c r="G133" s="4"/>
      <c r="H133" s="4"/>
    </row>
    <row r="134" spans="1:8" ht="12.75" customHeight="1" x14ac:dyDescent="0.3">
      <c r="A134" s="4"/>
      <c r="B134" s="4"/>
      <c r="C134" s="4"/>
      <c r="D134" s="4"/>
      <c r="E134" s="4"/>
      <c r="F134" s="4"/>
      <c r="G134" s="4"/>
      <c r="H134" s="4"/>
    </row>
    <row r="135" spans="1:8" ht="12.75" customHeight="1" x14ac:dyDescent="0.3">
      <c r="A135" s="4"/>
      <c r="B135" s="4"/>
      <c r="C135" s="4"/>
      <c r="D135" s="4"/>
      <c r="E135" s="4"/>
      <c r="F135" s="4"/>
      <c r="G135" s="4"/>
      <c r="H135" s="4"/>
    </row>
    <row r="136" spans="1:8" ht="12.75" customHeight="1" x14ac:dyDescent="0.3">
      <c r="A136" s="4"/>
      <c r="B136" s="4"/>
      <c r="C136" s="4"/>
      <c r="D136" s="4"/>
      <c r="E136" s="4"/>
      <c r="F136" s="4"/>
      <c r="G136" s="4"/>
      <c r="H136" s="4"/>
    </row>
    <row r="137" spans="1:8" ht="12.75" customHeight="1" x14ac:dyDescent="0.3">
      <c r="A137" s="4"/>
      <c r="B137" s="4"/>
      <c r="C137" s="4"/>
      <c r="D137" s="4"/>
      <c r="E137" s="4"/>
      <c r="F137" s="4"/>
      <c r="G137" s="4"/>
      <c r="H137" s="4"/>
    </row>
    <row r="138" spans="1:8" ht="12.75" customHeight="1" x14ac:dyDescent="0.3">
      <c r="A138" s="4"/>
      <c r="B138" s="4"/>
      <c r="C138" s="4"/>
      <c r="D138" s="4"/>
      <c r="E138" s="4"/>
      <c r="F138" s="4"/>
      <c r="G138" s="4"/>
      <c r="H138" s="4"/>
    </row>
    <row r="139" spans="1:8" ht="12.75" customHeight="1" x14ac:dyDescent="0.3">
      <c r="A139" s="4"/>
      <c r="B139" s="4"/>
      <c r="C139" s="4"/>
      <c r="D139" s="4"/>
      <c r="E139" s="4"/>
      <c r="F139" s="4"/>
      <c r="G139" s="4"/>
      <c r="H139" s="4"/>
    </row>
    <row r="140" spans="1:8" ht="12.75" customHeight="1" x14ac:dyDescent="0.3">
      <c r="A140" s="4"/>
      <c r="B140" s="4"/>
      <c r="C140" s="4"/>
      <c r="D140" s="4"/>
      <c r="E140" s="4"/>
      <c r="F140" s="4"/>
      <c r="G140" s="4"/>
      <c r="H140" s="4"/>
    </row>
    <row r="141" spans="1:8" ht="12.75" customHeight="1" x14ac:dyDescent="0.3">
      <c r="A141" s="4"/>
      <c r="B141" s="4"/>
      <c r="C141" s="4"/>
      <c r="D141" s="4"/>
      <c r="E141" s="4"/>
      <c r="F141" s="4"/>
      <c r="G141" s="4"/>
      <c r="H141" s="4"/>
    </row>
    <row r="142" spans="1:8" ht="12.75" customHeight="1" x14ac:dyDescent="0.3">
      <c r="A142" s="4"/>
      <c r="B142" s="4"/>
      <c r="C142" s="4"/>
      <c r="D142" s="4"/>
      <c r="E142" s="4"/>
      <c r="F142" s="4"/>
      <c r="G142" s="4"/>
      <c r="H142" s="4"/>
    </row>
    <row r="143" spans="1:8" ht="12.75" customHeight="1" x14ac:dyDescent="0.3">
      <c r="A143" s="4"/>
      <c r="B143" s="4"/>
      <c r="C143" s="4"/>
      <c r="D143" s="4"/>
      <c r="E143" s="4"/>
      <c r="F143" s="4"/>
      <c r="G143" s="4"/>
      <c r="H143" s="4"/>
    </row>
    <row r="144" spans="1:8" ht="12.75" customHeight="1" x14ac:dyDescent="0.3">
      <c r="A144" s="4"/>
      <c r="B144" s="4"/>
      <c r="C144" s="4"/>
      <c r="D144" s="4"/>
      <c r="E144" s="4"/>
      <c r="F144" s="4"/>
      <c r="G144" s="4"/>
      <c r="H144" s="4"/>
    </row>
    <row r="145" spans="1:8" ht="12.75" customHeight="1" x14ac:dyDescent="0.3">
      <c r="A145" s="4"/>
      <c r="B145" s="4"/>
      <c r="C145" s="4"/>
      <c r="D145" s="4"/>
      <c r="E145" s="4"/>
      <c r="F145" s="4"/>
      <c r="G145" s="4"/>
      <c r="H145" s="4"/>
    </row>
    <row r="146" spans="1:8" ht="12.75" customHeight="1" x14ac:dyDescent="0.3">
      <c r="A146" s="4"/>
      <c r="B146" s="4"/>
      <c r="C146" s="4"/>
      <c r="D146" s="4"/>
      <c r="E146" s="4"/>
      <c r="F146" s="4"/>
      <c r="G146" s="4"/>
      <c r="H146" s="4"/>
    </row>
    <row r="147" spans="1:8" ht="12.75" customHeight="1" x14ac:dyDescent="0.3">
      <c r="A147" s="4"/>
      <c r="B147" s="4"/>
      <c r="C147" s="4"/>
      <c r="D147" s="4"/>
      <c r="E147" s="4"/>
      <c r="F147" s="4"/>
      <c r="G147" s="4"/>
      <c r="H147" s="4"/>
    </row>
    <row r="148" spans="1:8" ht="12.75" customHeight="1" x14ac:dyDescent="0.3">
      <c r="A148" s="4"/>
      <c r="B148" s="4"/>
      <c r="C148" s="4"/>
      <c r="D148" s="4"/>
      <c r="E148" s="4"/>
      <c r="F148" s="4"/>
      <c r="G148" s="4"/>
      <c r="H148" s="4"/>
    </row>
    <row r="149" spans="1:8" ht="12.75" customHeight="1" x14ac:dyDescent="0.3">
      <c r="A149" s="4"/>
      <c r="B149" s="4"/>
      <c r="C149" s="4"/>
      <c r="D149" s="4"/>
      <c r="E149" s="4"/>
      <c r="F149" s="4"/>
      <c r="G149" s="4"/>
      <c r="H149" s="4"/>
    </row>
    <row r="150" spans="1:8" ht="12.75" customHeight="1" x14ac:dyDescent="0.3">
      <c r="A150" s="4"/>
      <c r="B150" s="4"/>
      <c r="C150" s="4"/>
      <c r="D150" s="4"/>
      <c r="E150" s="4"/>
      <c r="F150" s="4"/>
      <c r="G150" s="4"/>
      <c r="H150" s="4"/>
    </row>
    <row r="151" spans="1:8" ht="12.75" customHeight="1" x14ac:dyDescent="0.3">
      <c r="A151" s="4"/>
      <c r="B151" s="4"/>
      <c r="C151" s="4"/>
      <c r="D151" s="4"/>
      <c r="E151" s="4"/>
      <c r="F151" s="4"/>
      <c r="G151" s="4"/>
      <c r="H151" s="4"/>
    </row>
    <row r="152" spans="1:8" ht="12.75" customHeight="1" x14ac:dyDescent="0.3">
      <c r="A152" s="4"/>
      <c r="B152" s="4"/>
      <c r="C152" s="4"/>
      <c r="D152" s="4"/>
      <c r="E152" s="4"/>
      <c r="F152" s="4"/>
      <c r="G152" s="4"/>
      <c r="H152" s="4"/>
    </row>
    <row r="153" spans="1:8" ht="12.75" customHeight="1" x14ac:dyDescent="0.3">
      <c r="A153" s="4"/>
      <c r="B153" s="4"/>
      <c r="C153" s="4"/>
      <c r="D153" s="4"/>
      <c r="E153" s="4"/>
      <c r="F153" s="4"/>
      <c r="G153" s="4"/>
      <c r="H153" s="4"/>
    </row>
    <row r="154" spans="1:8" ht="12.75" customHeight="1" x14ac:dyDescent="0.3">
      <c r="A154" s="4"/>
      <c r="B154" s="4"/>
      <c r="C154" s="4"/>
      <c r="D154" s="4"/>
      <c r="E154" s="4"/>
      <c r="F154" s="4"/>
      <c r="G154" s="4"/>
      <c r="H154" s="4"/>
    </row>
    <row r="155" spans="1:8" ht="12.75" customHeight="1" x14ac:dyDescent="0.3">
      <c r="A155" s="4"/>
      <c r="B155" s="4"/>
      <c r="C155" s="4"/>
      <c r="D155" s="4"/>
      <c r="E155" s="4"/>
      <c r="F155" s="4"/>
      <c r="G155" s="4"/>
      <c r="H155" s="4"/>
    </row>
    <row r="156" spans="1:8" ht="12.75" customHeight="1" x14ac:dyDescent="0.3">
      <c r="A156" s="4"/>
      <c r="B156" s="4"/>
      <c r="C156" s="4"/>
      <c r="D156" s="4"/>
      <c r="E156" s="4"/>
      <c r="F156" s="4"/>
      <c r="G156" s="4"/>
      <c r="H156" s="4"/>
    </row>
    <row r="157" spans="1:8" ht="12.75" customHeight="1" x14ac:dyDescent="0.3">
      <c r="A157" s="4"/>
      <c r="B157" s="4"/>
      <c r="C157" s="4"/>
      <c r="D157" s="4"/>
      <c r="E157" s="4"/>
      <c r="F157" s="4"/>
      <c r="G157" s="4"/>
      <c r="H157" s="4"/>
    </row>
    <row r="158" spans="1:8" ht="12.75" customHeight="1" x14ac:dyDescent="0.3">
      <c r="A158" s="4"/>
      <c r="B158" s="4"/>
      <c r="C158" s="4"/>
      <c r="D158" s="4"/>
      <c r="E158" s="4"/>
      <c r="F158" s="4"/>
      <c r="G158" s="4"/>
      <c r="H158" s="4"/>
    </row>
    <row r="159" spans="1:8" ht="12.75" customHeight="1" x14ac:dyDescent="0.3">
      <c r="A159" s="4"/>
      <c r="B159" s="4"/>
      <c r="C159" s="4"/>
      <c r="D159" s="4"/>
      <c r="E159" s="4"/>
      <c r="F159" s="4"/>
      <c r="G159" s="4"/>
      <c r="H159" s="4"/>
    </row>
    <row r="160" spans="1:8" ht="12.75" customHeight="1" x14ac:dyDescent="0.3">
      <c r="A160" s="4"/>
      <c r="B160" s="4"/>
      <c r="C160" s="4"/>
      <c r="D160" s="4"/>
      <c r="E160" s="4"/>
      <c r="F160" s="4"/>
      <c r="G160" s="4"/>
      <c r="H160" s="4"/>
    </row>
    <row r="161" spans="1:8" ht="12.75" customHeight="1" x14ac:dyDescent="0.3">
      <c r="A161" s="4"/>
      <c r="B161" s="4"/>
      <c r="C161" s="4"/>
      <c r="D161" s="4"/>
      <c r="E161" s="4"/>
      <c r="F161" s="4"/>
      <c r="G161" s="4"/>
      <c r="H161" s="4"/>
    </row>
    <row r="162" spans="1:8" ht="12.75" customHeight="1" x14ac:dyDescent="0.3">
      <c r="A162" s="4"/>
      <c r="B162" s="4"/>
      <c r="C162" s="4"/>
      <c r="D162" s="4"/>
      <c r="E162" s="4"/>
      <c r="F162" s="4"/>
      <c r="G162" s="4"/>
      <c r="H162" s="4"/>
    </row>
    <row r="163" spans="1:8" ht="12.75" customHeight="1" x14ac:dyDescent="0.3">
      <c r="A163" s="4"/>
      <c r="B163" s="4"/>
      <c r="C163" s="4"/>
      <c r="D163" s="4"/>
      <c r="E163" s="4"/>
      <c r="F163" s="4"/>
      <c r="G163" s="4"/>
      <c r="H163" s="4"/>
    </row>
    <row r="164" spans="1:8" ht="12.75" customHeight="1" x14ac:dyDescent="0.3">
      <c r="A164" s="4"/>
      <c r="B164" s="4"/>
      <c r="C164" s="4"/>
      <c r="D164" s="4"/>
      <c r="E164" s="4"/>
      <c r="F164" s="4"/>
      <c r="G164" s="4"/>
      <c r="H164" s="4"/>
    </row>
    <row r="165" spans="1:8" ht="12.75" customHeight="1" x14ac:dyDescent="0.3">
      <c r="A165" s="4"/>
      <c r="B165" s="4"/>
      <c r="C165" s="4"/>
      <c r="D165" s="4"/>
      <c r="E165" s="4"/>
      <c r="F165" s="4"/>
      <c r="G165" s="4"/>
      <c r="H165" s="4"/>
    </row>
    <row r="166" spans="1:8" ht="12.75" customHeight="1" x14ac:dyDescent="0.3">
      <c r="A166" s="4"/>
      <c r="B166" s="4"/>
      <c r="C166" s="4"/>
      <c r="D166" s="4"/>
      <c r="E166" s="4"/>
      <c r="F166" s="4"/>
      <c r="G166" s="4"/>
      <c r="H166" s="4"/>
    </row>
    <row r="167" spans="1:8" ht="12.75" customHeight="1" x14ac:dyDescent="0.3">
      <c r="A167" s="4"/>
      <c r="B167" s="4"/>
      <c r="C167" s="4"/>
      <c r="D167" s="4"/>
      <c r="E167" s="4"/>
      <c r="F167" s="4"/>
      <c r="G167" s="4"/>
      <c r="H167" s="4"/>
    </row>
    <row r="168" spans="1:8" ht="12.75" customHeight="1" x14ac:dyDescent="0.3">
      <c r="A168" s="4"/>
      <c r="B168" s="4"/>
      <c r="C168" s="4"/>
      <c r="D168" s="4"/>
      <c r="E168" s="4"/>
      <c r="F168" s="4"/>
      <c r="G168" s="4"/>
      <c r="H168" s="4"/>
    </row>
    <row r="169" spans="1:8" ht="12.75" customHeight="1" x14ac:dyDescent="0.3">
      <c r="A169" s="4"/>
      <c r="B169" s="4"/>
      <c r="C169" s="4"/>
      <c r="D169" s="4"/>
      <c r="E169" s="4"/>
      <c r="F169" s="4"/>
      <c r="G169" s="4"/>
      <c r="H169" s="4"/>
    </row>
    <row r="170" spans="1:8" ht="12.75" customHeight="1" x14ac:dyDescent="0.3">
      <c r="A170" s="4"/>
      <c r="B170" s="4"/>
      <c r="C170" s="4"/>
      <c r="D170" s="4"/>
      <c r="E170" s="4"/>
      <c r="F170" s="4"/>
      <c r="G170" s="4"/>
      <c r="H170" s="4"/>
    </row>
    <row r="171" spans="1:8" ht="12.75" customHeight="1" x14ac:dyDescent="0.3">
      <c r="A171" s="4"/>
      <c r="B171" s="4"/>
      <c r="C171" s="4"/>
      <c r="D171" s="4"/>
      <c r="E171" s="4"/>
      <c r="F171" s="4"/>
      <c r="G171" s="4"/>
      <c r="H171" s="4"/>
    </row>
    <row r="172" spans="1:8" ht="12.75" customHeight="1" x14ac:dyDescent="0.3">
      <c r="A172" s="4"/>
      <c r="B172" s="4"/>
      <c r="C172" s="4"/>
      <c r="D172" s="4"/>
      <c r="E172" s="4"/>
      <c r="F172" s="4"/>
      <c r="G172" s="4"/>
      <c r="H172" s="4"/>
    </row>
    <row r="173" spans="1:8" ht="12.75" customHeight="1" x14ac:dyDescent="0.3">
      <c r="A173" s="4"/>
      <c r="B173" s="4"/>
      <c r="C173" s="4"/>
      <c r="D173" s="4"/>
      <c r="E173" s="4"/>
      <c r="F173" s="4"/>
      <c r="G173" s="4"/>
      <c r="H173" s="4"/>
    </row>
    <row r="174" spans="1:8" ht="12.75" customHeight="1" x14ac:dyDescent="0.3">
      <c r="A174" s="4"/>
      <c r="B174" s="4"/>
      <c r="C174" s="4"/>
      <c r="D174" s="4"/>
      <c r="E174" s="4"/>
      <c r="F174" s="4"/>
      <c r="G174" s="4"/>
      <c r="H174" s="4"/>
    </row>
    <row r="175" spans="1:8" ht="12.75" customHeight="1" x14ac:dyDescent="0.3">
      <c r="A175" s="4"/>
      <c r="B175" s="4"/>
      <c r="C175" s="4"/>
      <c r="D175" s="4"/>
      <c r="E175" s="4"/>
      <c r="F175" s="4"/>
      <c r="G175" s="4"/>
      <c r="H175" s="4"/>
    </row>
    <row r="176" spans="1:8" ht="12.75" customHeight="1" x14ac:dyDescent="0.3">
      <c r="A176" s="4"/>
      <c r="B176" s="4"/>
      <c r="C176" s="4"/>
      <c r="D176" s="4"/>
      <c r="E176" s="4"/>
      <c r="F176" s="4"/>
      <c r="G176" s="4"/>
      <c r="H176" s="4"/>
    </row>
    <row r="177" spans="1:8" ht="12.75" customHeight="1" x14ac:dyDescent="0.3">
      <c r="A177" s="4"/>
      <c r="B177" s="4"/>
      <c r="C177" s="4"/>
      <c r="D177" s="4"/>
      <c r="E177" s="4"/>
      <c r="F177" s="4"/>
      <c r="G177" s="4"/>
      <c r="H177" s="4"/>
    </row>
    <row r="178" spans="1:8" ht="12.75" customHeight="1" x14ac:dyDescent="0.3">
      <c r="A178" s="4"/>
      <c r="B178" s="4"/>
      <c r="C178" s="4"/>
      <c r="D178" s="4"/>
      <c r="E178" s="4"/>
      <c r="F178" s="4"/>
      <c r="G178" s="4"/>
      <c r="H178" s="4"/>
    </row>
    <row r="179" spans="1:8" ht="12.75" customHeight="1" x14ac:dyDescent="0.3">
      <c r="A179" s="4"/>
      <c r="B179" s="4"/>
      <c r="C179" s="4"/>
      <c r="D179" s="4"/>
      <c r="E179" s="4"/>
      <c r="F179" s="4"/>
      <c r="G179" s="4"/>
      <c r="H179" s="4"/>
    </row>
    <row r="180" spans="1:8" ht="12.75" customHeight="1" x14ac:dyDescent="0.3">
      <c r="A180" s="4"/>
      <c r="B180" s="4"/>
      <c r="C180" s="4"/>
      <c r="D180" s="4"/>
      <c r="E180" s="4"/>
      <c r="F180" s="4"/>
      <c r="G180" s="4"/>
      <c r="H180" s="4"/>
    </row>
    <row r="181" spans="1:8" ht="12.75" customHeight="1" x14ac:dyDescent="0.3">
      <c r="A181" s="4"/>
      <c r="B181" s="4"/>
      <c r="C181" s="4"/>
      <c r="D181" s="4"/>
      <c r="E181" s="4"/>
      <c r="F181" s="4"/>
      <c r="G181" s="4"/>
      <c r="H181" s="4"/>
    </row>
    <row r="182" spans="1:8" ht="12.75" customHeight="1" x14ac:dyDescent="0.3">
      <c r="A182" s="4"/>
      <c r="B182" s="4"/>
      <c r="C182" s="4"/>
      <c r="D182" s="4"/>
      <c r="E182" s="4"/>
      <c r="F182" s="4"/>
      <c r="G182" s="4"/>
      <c r="H182" s="4"/>
    </row>
    <row r="183" spans="1:8" ht="12.75" customHeight="1" x14ac:dyDescent="0.3">
      <c r="A183" s="4"/>
      <c r="B183" s="4"/>
      <c r="C183" s="4"/>
      <c r="D183" s="4"/>
      <c r="E183" s="4"/>
      <c r="F183" s="4"/>
      <c r="G183" s="4"/>
      <c r="H183" s="4"/>
    </row>
    <row r="184" spans="1:8" ht="12.75" customHeight="1" x14ac:dyDescent="0.3">
      <c r="A184" s="4"/>
      <c r="B184" s="4"/>
      <c r="C184" s="4"/>
      <c r="D184" s="4"/>
      <c r="E184" s="4"/>
      <c r="F184" s="4"/>
      <c r="G184" s="4"/>
      <c r="H184" s="4"/>
    </row>
    <row r="185" spans="1:8" ht="12.75" customHeight="1" x14ac:dyDescent="0.3">
      <c r="A185" s="4"/>
      <c r="B185" s="4"/>
      <c r="C185" s="4"/>
      <c r="D185" s="4"/>
      <c r="E185" s="4"/>
      <c r="F185" s="4"/>
      <c r="G185" s="4"/>
      <c r="H185" s="4"/>
    </row>
    <row r="186" spans="1:8" ht="12.75" customHeight="1" x14ac:dyDescent="0.3">
      <c r="A186" s="4"/>
      <c r="B186" s="4"/>
      <c r="C186" s="4"/>
      <c r="D186" s="4"/>
      <c r="E186" s="4"/>
      <c r="F186" s="4"/>
      <c r="G186" s="4"/>
      <c r="H186" s="4"/>
    </row>
    <row r="187" spans="1:8" ht="12.75" customHeight="1" x14ac:dyDescent="0.3">
      <c r="A187" s="4"/>
      <c r="B187" s="4"/>
      <c r="C187" s="4"/>
      <c r="D187" s="4"/>
      <c r="E187" s="4"/>
      <c r="F187" s="4"/>
      <c r="G187" s="4"/>
      <c r="H187" s="4"/>
    </row>
    <row r="188" spans="1:8" ht="12.75" customHeight="1" x14ac:dyDescent="0.3">
      <c r="A188" s="4"/>
      <c r="B188" s="4"/>
      <c r="C188" s="4"/>
      <c r="D188" s="4"/>
      <c r="E188" s="4"/>
      <c r="F188" s="4"/>
      <c r="G188" s="4"/>
      <c r="H188" s="4"/>
    </row>
    <row r="189" spans="1:8" ht="12.75" customHeight="1" x14ac:dyDescent="0.3">
      <c r="A189" s="4"/>
      <c r="B189" s="4"/>
      <c r="C189" s="4"/>
      <c r="D189" s="4"/>
      <c r="E189" s="4"/>
      <c r="F189" s="4"/>
      <c r="G189" s="4"/>
      <c r="H189" s="4"/>
    </row>
    <row r="190" spans="1:8" ht="12.75" customHeight="1" x14ac:dyDescent="0.3">
      <c r="A190" s="4"/>
      <c r="B190" s="4"/>
      <c r="C190" s="4"/>
      <c r="D190" s="4"/>
      <c r="E190" s="4"/>
      <c r="F190" s="4"/>
      <c r="G190" s="4"/>
      <c r="H190" s="4"/>
    </row>
    <row r="191" spans="1:8" ht="12.75" customHeight="1" x14ac:dyDescent="0.3">
      <c r="A191" s="4"/>
      <c r="B191" s="4"/>
      <c r="C191" s="4"/>
      <c r="D191" s="4"/>
      <c r="E191" s="4"/>
      <c r="F191" s="4"/>
      <c r="G191" s="4"/>
      <c r="H191" s="4"/>
    </row>
    <row r="192" spans="1:8" ht="12.75" customHeight="1" x14ac:dyDescent="0.3">
      <c r="A192" s="4"/>
      <c r="B192" s="4"/>
      <c r="C192" s="4"/>
      <c r="D192" s="4"/>
      <c r="E192" s="4"/>
      <c r="F192" s="4"/>
      <c r="G192" s="4"/>
      <c r="H192" s="4"/>
    </row>
    <row r="193" spans="1:8" ht="12.75" customHeight="1" x14ac:dyDescent="0.3">
      <c r="A193" s="4"/>
      <c r="B193" s="4"/>
      <c r="C193" s="4"/>
      <c r="D193" s="4"/>
      <c r="E193" s="4"/>
      <c r="F193" s="4"/>
      <c r="G193" s="4"/>
      <c r="H193" s="4"/>
    </row>
    <row r="194" spans="1:8" ht="12.75" customHeight="1" x14ac:dyDescent="0.3">
      <c r="A194" s="4"/>
      <c r="B194" s="4"/>
      <c r="C194" s="4"/>
      <c r="D194" s="4"/>
      <c r="E194" s="4"/>
      <c r="F194" s="4"/>
      <c r="G194" s="4"/>
      <c r="H194" s="4"/>
    </row>
    <row r="195" spans="1:8" ht="12.75" customHeight="1" x14ac:dyDescent="0.3">
      <c r="A195" s="4"/>
      <c r="B195" s="4"/>
      <c r="C195" s="4"/>
      <c r="D195" s="4"/>
      <c r="E195" s="4"/>
      <c r="F195" s="4"/>
      <c r="G195" s="4"/>
      <c r="H195" s="4"/>
    </row>
    <row r="196" spans="1:8" ht="12.75" customHeight="1" x14ac:dyDescent="0.3">
      <c r="A196" s="4"/>
      <c r="B196" s="4"/>
      <c r="C196" s="4"/>
      <c r="D196" s="4"/>
      <c r="E196" s="4"/>
      <c r="F196" s="4"/>
      <c r="G196" s="4"/>
      <c r="H196" s="4"/>
    </row>
    <row r="197" spans="1:8" ht="12.75" customHeight="1" x14ac:dyDescent="0.3">
      <c r="A197" s="4"/>
      <c r="B197" s="4"/>
      <c r="C197" s="4"/>
      <c r="D197" s="4"/>
      <c r="E197" s="4"/>
      <c r="F197" s="4"/>
      <c r="G197" s="4"/>
      <c r="H197" s="4"/>
    </row>
    <row r="198" spans="1:8" ht="12.75" customHeight="1" x14ac:dyDescent="0.3">
      <c r="A198" s="4"/>
      <c r="B198" s="4"/>
      <c r="C198" s="4"/>
      <c r="D198" s="4"/>
      <c r="E198" s="4"/>
      <c r="F198" s="4"/>
      <c r="G198" s="4"/>
      <c r="H198" s="4"/>
    </row>
    <row r="199" spans="1:8" ht="12.75" customHeight="1" x14ac:dyDescent="0.3">
      <c r="A199" s="4"/>
      <c r="B199" s="4"/>
      <c r="C199" s="4"/>
      <c r="D199" s="4"/>
      <c r="E199" s="4"/>
      <c r="F199" s="4"/>
      <c r="G199" s="4"/>
      <c r="H199" s="4"/>
    </row>
    <row r="200" spans="1:8" ht="12.75" customHeight="1" x14ac:dyDescent="0.3">
      <c r="A200" s="4"/>
      <c r="B200" s="4"/>
      <c r="C200" s="4"/>
      <c r="D200" s="4"/>
      <c r="E200" s="4"/>
      <c r="F200" s="4"/>
      <c r="G200" s="4"/>
      <c r="H200" s="4"/>
    </row>
    <row r="201" spans="1:8" ht="12.75" customHeight="1" x14ac:dyDescent="0.3">
      <c r="A201" s="4"/>
      <c r="B201" s="4"/>
      <c r="C201" s="4"/>
      <c r="D201" s="4"/>
      <c r="E201" s="4"/>
      <c r="F201" s="4"/>
      <c r="G201" s="4"/>
      <c r="H201" s="4"/>
    </row>
    <row r="202" spans="1:8" ht="12.75" customHeight="1" x14ac:dyDescent="0.3">
      <c r="A202" s="4"/>
      <c r="B202" s="4"/>
      <c r="C202" s="4"/>
      <c r="D202" s="4"/>
      <c r="E202" s="4"/>
      <c r="F202" s="4"/>
      <c r="G202" s="4"/>
      <c r="H202" s="4"/>
    </row>
    <row r="203" spans="1:8" ht="12.75" customHeight="1" x14ac:dyDescent="0.3">
      <c r="A203" s="4"/>
      <c r="B203" s="4"/>
      <c r="C203" s="4"/>
      <c r="D203" s="4"/>
      <c r="E203" s="4"/>
      <c r="F203" s="4"/>
      <c r="G203" s="4"/>
      <c r="H203" s="4"/>
    </row>
    <row r="204" spans="1:8" ht="12.75" customHeight="1" x14ac:dyDescent="0.3">
      <c r="A204" s="4"/>
      <c r="B204" s="4"/>
      <c r="C204" s="4"/>
      <c r="D204" s="4"/>
      <c r="E204" s="4"/>
      <c r="F204" s="4"/>
      <c r="G204" s="4"/>
      <c r="H204" s="4"/>
    </row>
    <row r="205" spans="1:8" ht="12.75" customHeight="1" x14ac:dyDescent="0.3">
      <c r="A205" s="4"/>
      <c r="B205" s="4"/>
      <c r="C205" s="4"/>
      <c r="D205" s="4"/>
      <c r="E205" s="4"/>
      <c r="F205" s="4"/>
      <c r="G205" s="4"/>
      <c r="H205" s="4"/>
    </row>
    <row r="206" spans="1:8" ht="12.75" customHeight="1" x14ac:dyDescent="0.3">
      <c r="A206" s="4"/>
      <c r="B206" s="4"/>
      <c r="C206" s="4"/>
      <c r="D206" s="4"/>
      <c r="E206" s="4"/>
      <c r="F206" s="4"/>
      <c r="G206" s="4"/>
      <c r="H206" s="4"/>
    </row>
    <row r="207" spans="1:8" ht="12.75" customHeight="1" x14ac:dyDescent="0.3">
      <c r="A207" s="4"/>
      <c r="B207" s="4"/>
      <c r="C207" s="4"/>
      <c r="D207" s="4"/>
      <c r="E207" s="4"/>
      <c r="F207" s="4"/>
      <c r="G207" s="4"/>
      <c r="H207" s="4"/>
    </row>
    <row r="208" spans="1:8" ht="12.75" customHeight="1" x14ac:dyDescent="0.3">
      <c r="A208" s="4"/>
      <c r="B208" s="4"/>
      <c r="C208" s="4"/>
      <c r="D208" s="4"/>
      <c r="E208" s="4"/>
      <c r="F208" s="4"/>
      <c r="G208" s="4"/>
      <c r="H208" s="4"/>
    </row>
    <row r="209" spans="1:8" ht="12.75" customHeight="1" x14ac:dyDescent="0.3">
      <c r="A209" s="4"/>
      <c r="B209" s="4"/>
      <c r="C209" s="4"/>
      <c r="D209" s="4"/>
      <c r="E209" s="4"/>
      <c r="F209" s="4"/>
      <c r="G209" s="4"/>
      <c r="H209" s="4"/>
    </row>
    <row r="210" spans="1:8" ht="12.75" customHeight="1" x14ac:dyDescent="0.3">
      <c r="A210" s="4"/>
      <c r="B210" s="4"/>
      <c r="C210" s="4"/>
      <c r="D210" s="4"/>
      <c r="E210" s="4"/>
      <c r="F210" s="4"/>
      <c r="G210" s="4"/>
      <c r="H210" s="4"/>
    </row>
    <row r="211" spans="1:8" ht="12.75" customHeight="1" x14ac:dyDescent="0.3">
      <c r="A211" s="4"/>
      <c r="B211" s="4"/>
      <c r="C211" s="4"/>
      <c r="D211" s="4"/>
      <c r="E211" s="4"/>
      <c r="F211" s="4"/>
      <c r="G211" s="4"/>
      <c r="H211" s="4"/>
    </row>
    <row r="212" spans="1:8" ht="12.75" customHeight="1" x14ac:dyDescent="0.3">
      <c r="A212" s="4"/>
      <c r="B212" s="4"/>
      <c r="C212" s="4"/>
      <c r="D212" s="4"/>
      <c r="E212" s="4"/>
      <c r="F212" s="4"/>
      <c r="G212" s="4"/>
      <c r="H212" s="4"/>
    </row>
    <row r="213" spans="1:8" ht="12.75" customHeight="1" x14ac:dyDescent="0.3">
      <c r="A213" s="4"/>
      <c r="B213" s="4"/>
      <c r="C213" s="4"/>
      <c r="D213" s="4"/>
      <c r="E213" s="4"/>
      <c r="F213" s="4"/>
      <c r="G213" s="4"/>
      <c r="H213" s="4"/>
    </row>
    <row r="214" spans="1:8" ht="12.75" customHeight="1" x14ac:dyDescent="0.3">
      <c r="A214" s="4"/>
      <c r="B214" s="4"/>
      <c r="C214" s="4"/>
      <c r="D214" s="4"/>
      <c r="E214" s="4"/>
      <c r="F214" s="4"/>
      <c r="G214" s="4"/>
      <c r="H214" s="4"/>
    </row>
    <row r="215" spans="1:8" ht="12.75" customHeight="1" x14ac:dyDescent="0.3">
      <c r="A215" s="4"/>
      <c r="B215" s="4"/>
      <c r="C215" s="4"/>
      <c r="D215" s="4"/>
      <c r="E215" s="4"/>
      <c r="F215" s="4"/>
      <c r="G215" s="4"/>
      <c r="H215" s="4"/>
    </row>
    <row r="216" spans="1:8" ht="12.75" customHeight="1" x14ac:dyDescent="0.3">
      <c r="A216" s="4"/>
      <c r="B216" s="4"/>
      <c r="C216" s="4"/>
      <c r="D216" s="4"/>
      <c r="E216" s="4"/>
      <c r="F216" s="4"/>
      <c r="G216" s="4"/>
      <c r="H216" s="4"/>
    </row>
    <row r="217" spans="1:8" ht="12.75" customHeight="1" x14ac:dyDescent="0.3">
      <c r="A217" s="4"/>
      <c r="B217" s="4"/>
      <c r="C217" s="4"/>
      <c r="D217" s="4"/>
      <c r="E217" s="4"/>
      <c r="F217" s="4"/>
      <c r="G217" s="4"/>
      <c r="H217" s="4"/>
    </row>
    <row r="218" spans="1:8" ht="12.75" customHeight="1" x14ac:dyDescent="0.3">
      <c r="A218" s="4"/>
      <c r="B218" s="4"/>
      <c r="C218" s="4"/>
      <c r="D218" s="4"/>
      <c r="E218" s="4"/>
      <c r="F218" s="4"/>
      <c r="G218" s="4"/>
      <c r="H218" s="4"/>
    </row>
    <row r="219" spans="1:8" ht="12.75" customHeight="1" x14ac:dyDescent="0.3">
      <c r="A219" s="4"/>
      <c r="B219" s="4"/>
      <c r="C219" s="4"/>
      <c r="D219" s="4"/>
      <c r="E219" s="4"/>
      <c r="F219" s="4"/>
      <c r="G219" s="4"/>
      <c r="H219" s="4"/>
    </row>
    <row r="220" spans="1:8" ht="12.75" customHeight="1" x14ac:dyDescent="0.3">
      <c r="A220" s="4"/>
      <c r="B220" s="4"/>
      <c r="C220" s="4"/>
      <c r="D220" s="4"/>
      <c r="E220" s="4"/>
      <c r="F220" s="4"/>
      <c r="G220" s="4"/>
      <c r="H220" s="4"/>
    </row>
    <row r="221" spans="1:8" ht="12.75" customHeight="1" x14ac:dyDescent="0.3">
      <c r="A221" s="4"/>
      <c r="B221" s="4"/>
      <c r="C221" s="4"/>
      <c r="D221" s="4"/>
      <c r="E221" s="4"/>
      <c r="F221" s="4"/>
      <c r="G221" s="4"/>
      <c r="H221" s="4"/>
    </row>
    <row r="222" spans="1:8" ht="12.75" customHeight="1" x14ac:dyDescent="0.3">
      <c r="A222" s="4"/>
      <c r="B222" s="4"/>
      <c r="C222" s="4"/>
      <c r="D222" s="4"/>
      <c r="E222" s="4"/>
      <c r="F222" s="4"/>
      <c r="G222" s="4"/>
      <c r="H222" s="4"/>
    </row>
    <row r="223" spans="1:8" ht="12.75" customHeight="1" x14ac:dyDescent="0.3">
      <c r="A223" s="4"/>
      <c r="B223" s="4"/>
      <c r="C223" s="4"/>
      <c r="D223" s="4"/>
      <c r="E223" s="4"/>
      <c r="F223" s="4"/>
      <c r="G223" s="4"/>
      <c r="H223" s="4"/>
    </row>
    <row r="224" spans="1:8" ht="12.75" customHeight="1" x14ac:dyDescent="0.3">
      <c r="A224" s="4"/>
      <c r="B224" s="4"/>
      <c r="C224" s="4"/>
      <c r="D224" s="4"/>
      <c r="E224" s="4"/>
      <c r="F224" s="4"/>
      <c r="G224" s="4"/>
      <c r="H224" s="4"/>
    </row>
    <row r="225" spans="1:8" ht="12.75" customHeight="1" x14ac:dyDescent="0.3">
      <c r="A225" s="4"/>
      <c r="B225" s="4"/>
      <c r="C225" s="4"/>
      <c r="D225" s="4"/>
      <c r="E225" s="4"/>
      <c r="F225" s="4"/>
      <c r="G225" s="4"/>
      <c r="H225" s="4"/>
    </row>
    <row r="226" spans="1:8" ht="12.75" customHeight="1" x14ac:dyDescent="0.3">
      <c r="A226" s="4"/>
      <c r="B226" s="4"/>
      <c r="C226" s="4"/>
      <c r="D226" s="4"/>
      <c r="E226" s="4"/>
      <c r="F226" s="4"/>
      <c r="G226" s="4"/>
      <c r="H226" s="4"/>
    </row>
    <row r="227" spans="1:8" ht="12.75" customHeight="1" x14ac:dyDescent="0.3">
      <c r="A227" s="4"/>
      <c r="B227" s="4"/>
      <c r="C227" s="4"/>
      <c r="D227" s="4"/>
      <c r="E227" s="4"/>
      <c r="F227" s="4"/>
      <c r="G227" s="4"/>
      <c r="H227" s="4"/>
    </row>
    <row r="228" spans="1:8" ht="12.75" customHeight="1" x14ac:dyDescent="0.3">
      <c r="A228" s="4"/>
      <c r="B228" s="4"/>
      <c r="C228" s="4"/>
      <c r="D228" s="4"/>
      <c r="E228" s="4"/>
      <c r="F228" s="4"/>
      <c r="G228" s="4"/>
      <c r="H228" s="4"/>
    </row>
    <row r="229" spans="1:8" ht="12.75" customHeight="1" x14ac:dyDescent="0.3">
      <c r="A229" s="4"/>
      <c r="B229" s="4"/>
      <c r="C229" s="4"/>
      <c r="D229" s="4"/>
      <c r="E229" s="4"/>
      <c r="F229" s="4"/>
      <c r="G229" s="4"/>
      <c r="H229" s="4"/>
    </row>
    <row r="230" spans="1:8" ht="12.75" customHeight="1" x14ac:dyDescent="0.3">
      <c r="A230" s="4"/>
      <c r="B230" s="4"/>
      <c r="C230" s="4"/>
      <c r="D230" s="4"/>
      <c r="E230" s="4"/>
      <c r="F230" s="4"/>
      <c r="G230" s="4"/>
      <c r="H230" s="4"/>
    </row>
    <row r="231" spans="1:8" ht="12.75" customHeight="1" x14ac:dyDescent="0.3">
      <c r="A231" s="4"/>
      <c r="B231" s="4"/>
      <c r="C231" s="4"/>
      <c r="D231" s="4"/>
      <c r="E231" s="4"/>
      <c r="F231" s="4"/>
      <c r="G231" s="4"/>
      <c r="H231" s="4"/>
    </row>
    <row r="232" spans="1:8" ht="12.75" customHeight="1" x14ac:dyDescent="0.3">
      <c r="A232" s="4"/>
      <c r="B232" s="4"/>
      <c r="C232" s="4"/>
      <c r="D232" s="4"/>
      <c r="E232" s="4"/>
      <c r="F232" s="4"/>
      <c r="G232" s="4"/>
      <c r="H232" s="4"/>
    </row>
    <row r="233" spans="1:8" ht="12.75" customHeight="1" x14ac:dyDescent="0.3">
      <c r="A233" s="4"/>
      <c r="B233" s="4"/>
      <c r="C233" s="4"/>
      <c r="D233" s="4"/>
      <c r="E233" s="4"/>
      <c r="F233" s="4"/>
      <c r="G233" s="4"/>
      <c r="H233" s="4"/>
    </row>
    <row r="234" spans="1:8" ht="12.75" customHeight="1" x14ac:dyDescent="0.3">
      <c r="A234" s="4"/>
      <c r="B234" s="4"/>
      <c r="C234" s="4"/>
      <c r="D234" s="4"/>
      <c r="E234" s="4"/>
      <c r="F234" s="4"/>
      <c r="G234" s="4"/>
      <c r="H234" s="4"/>
    </row>
    <row r="235" spans="1:8" ht="12.75" customHeight="1" x14ac:dyDescent="0.3">
      <c r="A235" s="4"/>
      <c r="B235" s="4"/>
      <c r="C235" s="4"/>
      <c r="D235" s="4"/>
      <c r="E235" s="4"/>
      <c r="F235" s="4"/>
      <c r="G235" s="4"/>
      <c r="H235" s="4"/>
    </row>
    <row r="236" spans="1:8" ht="12.75" customHeight="1" x14ac:dyDescent="0.3">
      <c r="A236" s="4"/>
      <c r="B236" s="4"/>
      <c r="C236" s="4"/>
      <c r="D236" s="4"/>
      <c r="E236" s="4"/>
      <c r="F236" s="4"/>
      <c r="G236" s="4"/>
      <c r="H236" s="4"/>
    </row>
    <row r="237" spans="1:8" ht="12.75" customHeight="1" x14ac:dyDescent="0.3">
      <c r="A237" s="4"/>
      <c r="B237" s="4"/>
      <c r="C237" s="4"/>
      <c r="D237" s="4"/>
      <c r="E237" s="4"/>
      <c r="F237" s="4"/>
      <c r="G237" s="4"/>
      <c r="H237" s="4"/>
    </row>
    <row r="238" spans="1:8" ht="12.75" customHeight="1" x14ac:dyDescent="0.3">
      <c r="A238" s="4"/>
      <c r="B238" s="4"/>
      <c r="C238" s="4"/>
      <c r="D238" s="4"/>
      <c r="E238" s="4"/>
      <c r="F238" s="4"/>
      <c r="G238" s="4"/>
      <c r="H238" s="4"/>
    </row>
    <row r="239" spans="1:8" ht="12.75" customHeight="1" x14ac:dyDescent="0.3">
      <c r="A239" s="4"/>
      <c r="B239" s="4"/>
      <c r="C239" s="4"/>
      <c r="D239" s="4"/>
      <c r="E239" s="4"/>
      <c r="F239" s="4"/>
      <c r="G239" s="4"/>
      <c r="H239" s="4"/>
    </row>
    <row r="240" spans="1:8" ht="12.75" customHeight="1" x14ac:dyDescent="0.3">
      <c r="A240" s="4"/>
      <c r="B240" s="4"/>
      <c r="C240" s="4"/>
      <c r="D240" s="4"/>
      <c r="E240" s="4"/>
      <c r="F240" s="4"/>
      <c r="G240" s="4"/>
      <c r="H240" s="4"/>
    </row>
    <row r="241" spans="1:8" ht="12.75" customHeight="1" x14ac:dyDescent="0.3">
      <c r="A241" s="4"/>
      <c r="B241" s="4"/>
      <c r="C241" s="4"/>
      <c r="D241" s="4"/>
      <c r="E241" s="4"/>
      <c r="F241" s="4"/>
      <c r="G241" s="4"/>
      <c r="H241" s="4"/>
    </row>
    <row r="242" spans="1:8" ht="12.75" customHeight="1" x14ac:dyDescent="0.3">
      <c r="A242" s="4"/>
      <c r="B242" s="4"/>
      <c r="C242" s="4"/>
      <c r="D242" s="4"/>
      <c r="E242" s="4"/>
      <c r="F242" s="4"/>
      <c r="G242" s="4"/>
      <c r="H242" s="4"/>
    </row>
    <row r="243" spans="1:8" ht="12.75" customHeight="1" x14ac:dyDescent="0.3">
      <c r="A243" s="4"/>
      <c r="B243" s="4"/>
      <c r="C243" s="4"/>
      <c r="D243" s="4"/>
      <c r="E243" s="4"/>
      <c r="F243" s="4"/>
      <c r="G243" s="4"/>
      <c r="H243" s="4"/>
    </row>
    <row r="244" spans="1:8" ht="12.75" customHeight="1" x14ac:dyDescent="0.3">
      <c r="A244" s="4"/>
      <c r="B244" s="4"/>
      <c r="C244" s="4"/>
      <c r="D244" s="4"/>
      <c r="E244" s="4"/>
      <c r="F244" s="4"/>
      <c r="G244" s="4"/>
      <c r="H244" s="4"/>
    </row>
    <row r="245" spans="1:8" ht="12.75" customHeight="1" x14ac:dyDescent="0.3">
      <c r="A245" s="4"/>
      <c r="B245" s="4"/>
      <c r="C245" s="4"/>
      <c r="D245" s="4"/>
      <c r="E245" s="4"/>
      <c r="F245" s="4"/>
      <c r="G245" s="4"/>
      <c r="H245" s="4"/>
    </row>
    <row r="246" spans="1:8" ht="12.75" customHeight="1" x14ac:dyDescent="0.3">
      <c r="A246" s="4"/>
      <c r="B246" s="4"/>
      <c r="C246" s="4"/>
      <c r="D246" s="4"/>
      <c r="E246" s="4"/>
      <c r="F246" s="4"/>
      <c r="G246" s="4"/>
      <c r="H246" s="4"/>
    </row>
    <row r="247" spans="1:8" ht="12.75" customHeight="1" x14ac:dyDescent="0.3">
      <c r="A247" s="4"/>
      <c r="B247" s="4"/>
      <c r="C247" s="4"/>
      <c r="D247" s="4"/>
      <c r="E247" s="4"/>
      <c r="F247" s="4"/>
      <c r="G247" s="4"/>
      <c r="H247" s="4"/>
    </row>
    <row r="248" spans="1:8" ht="12.75" customHeight="1" x14ac:dyDescent="0.3">
      <c r="A248" s="4"/>
      <c r="B248" s="4"/>
      <c r="C248" s="4"/>
      <c r="D248" s="4"/>
      <c r="E248" s="4"/>
      <c r="F248" s="4"/>
      <c r="G248" s="4"/>
      <c r="H248" s="4"/>
    </row>
    <row r="249" spans="1:8" ht="12.75" customHeight="1" x14ac:dyDescent="0.3">
      <c r="A249" s="4"/>
      <c r="B249" s="4"/>
      <c r="C249" s="4"/>
      <c r="D249" s="4"/>
      <c r="E249" s="4"/>
      <c r="F249" s="4"/>
      <c r="G249" s="4"/>
      <c r="H249" s="4"/>
    </row>
  </sheetData>
  <mergeCells count="2">
    <mergeCell ref="B5:D5"/>
    <mergeCell ref="B2:E2"/>
  </mergeCells>
  <phoneticPr fontId="29" type="noConversion"/>
  <pageMargins left="0.511811024" right="0.511811024" top="0.78740157499999996" bottom="0.78740157499999996" header="0.31496062000000002" footer="0.31496062000000002"/>
  <pageSetup paperSize="9" scale="85" orientation="portrait" verticalDpi="1200" r:id="rId1"/>
  <drawing r:id="rId2"/>
  <legacyDrawing r:id="rId3"/>
  <oleObjects>
    <mc:AlternateContent xmlns:mc="http://schemas.openxmlformats.org/markup-compatibility/2006">
      <mc:Choice Requires="x14">
        <oleObject progId="Word.Picture.8" shapeId="6145" r:id="rId4">
          <objectPr defaultSize="0" autoPict="0" r:id="rId5">
            <anchor moveWithCells="1" sizeWithCells="1">
              <from>
                <xdr:col>1</xdr:col>
                <xdr:colOff>45720</xdr:colOff>
                <xdr:row>0</xdr:row>
                <xdr:rowOff>45720</xdr:rowOff>
              </from>
              <to>
                <xdr:col>1</xdr:col>
                <xdr:colOff>533400</xdr:colOff>
                <xdr:row>3</xdr:row>
                <xdr:rowOff>22860</xdr:rowOff>
              </to>
            </anchor>
          </objectPr>
        </oleObject>
      </mc:Choice>
      <mc:Fallback>
        <oleObject progId="Word.Picture.8" shapeId="614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15</vt:i4>
      </vt:variant>
    </vt:vector>
  </HeadingPairs>
  <TitlesOfParts>
    <vt:vector size="27" baseType="lpstr">
      <vt:lpstr>ANEXO I</vt:lpstr>
      <vt:lpstr>2-CPU-1</vt:lpstr>
      <vt:lpstr>2-CPU-2</vt:lpstr>
      <vt:lpstr>2-CPU-3</vt:lpstr>
      <vt:lpstr>2-CPU-4</vt:lpstr>
      <vt:lpstr>2-CPU-5</vt:lpstr>
      <vt:lpstr>III-BDI</vt:lpstr>
      <vt:lpstr>IV-Cronograma</vt:lpstr>
      <vt:lpstr>ENCARGOS SOCIAIS</vt:lpstr>
      <vt:lpstr>INSUMOS</vt:lpstr>
      <vt:lpstr>ins-Sinapi</vt:lpstr>
      <vt:lpstr>qtd</vt:lpstr>
      <vt:lpstr>'2-CPU-1'!Area_de_impressao</vt:lpstr>
      <vt:lpstr>'2-CPU-2'!Area_de_impressao</vt:lpstr>
      <vt:lpstr>'2-CPU-3'!Area_de_impressao</vt:lpstr>
      <vt:lpstr>'2-CPU-4'!Area_de_impressao</vt:lpstr>
      <vt:lpstr>'2-CPU-5'!Area_de_impressao</vt:lpstr>
      <vt:lpstr>'ENCARGOS SOCIAIS'!Area_de_impressao</vt:lpstr>
      <vt:lpstr>'III-BDI'!Area_de_impressao</vt:lpstr>
      <vt:lpstr>'IV-Cronograma'!Area_de_impressao</vt:lpstr>
      <vt:lpstr>qtd!Area_de_impressao</vt:lpstr>
      <vt:lpstr>'2-CPU-1'!Titulos_de_impressao</vt:lpstr>
      <vt:lpstr>'2-CPU-2'!Titulos_de_impressao</vt:lpstr>
      <vt:lpstr>'2-CPU-3'!Titulos_de_impressao</vt:lpstr>
      <vt:lpstr>'2-CPU-4'!Titulos_de_impressao</vt:lpstr>
      <vt:lpstr>'2-CPU-5'!Titulos_de_impressao</vt:lpstr>
      <vt:lpstr>'IV-Cronograma'!Titulos_de_impressao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Aluisio Edson Moraes</dc:creator>
  <cp:lastModifiedBy>Orçamento ETC</cp:lastModifiedBy>
  <cp:lastPrinted>2025-02-27T11:25:40Z</cp:lastPrinted>
  <dcterms:created xsi:type="dcterms:W3CDTF">2015-03-31T19:46:35Z</dcterms:created>
  <dcterms:modified xsi:type="dcterms:W3CDTF">2025-02-27T11:31:31Z</dcterms:modified>
</cp:coreProperties>
</file>